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kcouncil.sharepoint.com/sites/files-fin-FN16/FN16.2/LMS Handbook/Website/Website Revisions 2023-2024/School Budget Share 2024-25/"/>
    </mc:Choice>
  </mc:AlternateContent>
  <xr:revisionPtr revIDLastSave="12" documentId="8_{F0B8143F-52D4-45FB-968E-CCF45C96FCC6}" xr6:coauthVersionLast="47" xr6:coauthVersionMax="47" xr10:uidLastSave="{67023119-342E-4900-BDB7-30CAA680EF1D}"/>
  <bookViews>
    <workbookView xWindow="-120" yWindow="-120" windowWidth="29040" windowHeight="15840" tabRatio="753" xr2:uid="{00000000-000D-0000-FFFF-FFFF00000000}"/>
  </bookViews>
  <sheets>
    <sheet name="Budget Share Website 2024-25" sheetId="62" r:id="rId1"/>
    <sheet name="Rates" sheetId="65" state="hidden" r:id="rId2"/>
    <sheet name="Data for Website 24-25" sheetId="67" r:id="rId3"/>
    <sheet name="Dedels" sheetId="68" r:id="rId4"/>
    <sheet name="Check" sheetId="6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Check!$A$1:$H$107</definedName>
    <definedName name="_xlnm._FilterDatabase" localSheetId="2" hidden="1">'Data for Website 24-25'!$A$2:$CK$105</definedName>
    <definedName name="current_year">[1]Cover!$T$7</definedName>
    <definedName name="FSM_Pri_Rate">[2]Proforma!$E$18</definedName>
    <definedName name="LCHI_Pri_Option" localSheetId="2">[3]Proforma!#REF!</definedName>
    <definedName name="previous_year">[1]Cover!$T$9</definedName>
    <definedName name="_xlnm.Print_Area" localSheetId="0">'Budget Share Website 2024-25'!$A$1:$K$66</definedName>
    <definedName name="_xlnm.Recorder" localSheetId="2">#REF!</definedName>
    <definedName name="_xlnm.Recorder" localSheetId="3">#REF!</definedName>
    <definedName name="Sch_type" localSheetId="2">#REF!</definedName>
    <definedName name="Status" localSheetId="2">#REF!</definedName>
    <definedName name="Type" localSheetId="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68" l="1"/>
  <c r="I37" i="68"/>
  <c r="I48" i="68"/>
  <c r="I54" i="68"/>
  <c r="BX3" i="67" l="1"/>
  <c r="E8" i="62"/>
  <c r="E9" i="62"/>
  <c r="E10" i="62"/>
  <c r="E13" i="62"/>
  <c r="F13" i="62"/>
  <c r="E14" i="62"/>
  <c r="F14" i="62"/>
  <c r="E15" i="62"/>
  <c r="F15" i="62"/>
  <c r="E16" i="62"/>
  <c r="F16" i="62"/>
  <c r="E17" i="62"/>
  <c r="F17" i="62"/>
  <c r="E18" i="62"/>
  <c r="F18" i="62"/>
  <c r="E19" i="62"/>
  <c r="F19" i="62"/>
  <c r="E20" i="62"/>
  <c r="F20" i="62"/>
  <c r="E24" i="62"/>
  <c r="F25" i="62"/>
  <c r="E26" i="62"/>
  <c r="F26" i="62"/>
  <c r="E27" i="62"/>
  <c r="R35" i="68"/>
  <c r="R54" i="68"/>
  <c r="G69" i="68" l="1"/>
  <c r="G6" i="68"/>
  <c r="CJ31" i="67" l="1"/>
  <c r="C3" i="62" l="1"/>
  <c r="I23" i="62" l="1"/>
  <c r="J53" i="62"/>
  <c r="F28" i="62" l="1"/>
  <c r="I38" i="62" l="1"/>
  <c r="K45" i="62"/>
  <c r="J38" i="62"/>
  <c r="R48" i="68" l="1"/>
  <c r="R37" i="68"/>
  <c r="I103" i="69" l="1"/>
  <c r="BY4" i="67"/>
  <c r="I53" i="69" l="1"/>
  <c r="BY5" i="67"/>
  <c r="AK4" i="67"/>
  <c r="CC4" i="67"/>
  <c r="AJ4" i="67"/>
  <c r="CB4" i="67" l="1"/>
  <c r="I70" i="69"/>
  <c r="BY6" i="67"/>
  <c r="AS4" i="67"/>
  <c r="AR4" i="67"/>
  <c r="AQ4" i="67"/>
  <c r="AP4" i="67"/>
  <c r="AO4" i="67"/>
  <c r="AN4" i="67"/>
  <c r="AM4" i="67"/>
  <c r="AL4" i="67"/>
  <c r="AG4" i="67"/>
  <c r="CC5" i="67"/>
  <c r="CB5" i="67" l="1"/>
  <c r="H4" i="67"/>
  <c r="I10" i="69"/>
  <c r="BY7" i="67"/>
  <c r="AZ4" i="67"/>
  <c r="AN5" i="67"/>
  <c r="AR5" i="67"/>
  <c r="AP5" i="67"/>
  <c r="AM5" i="67"/>
  <c r="AS5" i="67"/>
  <c r="AO5" i="67"/>
  <c r="AQ5" i="67"/>
  <c r="AL5" i="67"/>
  <c r="AK5" i="67"/>
  <c r="AJ5" i="67"/>
  <c r="I4" i="67"/>
  <c r="G4" i="67"/>
  <c r="I5" i="67"/>
  <c r="AZ5" i="67"/>
  <c r="E103" i="69"/>
  <c r="H5" i="67"/>
  <c r="CC6" i="67"/>
  <c r="CB6" i="67" l="1"/>
  <c r="D103" i="69"/>
  <c r="CA4" i="67"/>
  <c r="AT4" i="67"/>
  <c r="AQ6" i="67"/>
  <c r="AN6" i="67"/>
  <c r="AP6" i="67"/>
  <c r="AS6" i="67"/>
  <c r="AO6" i="67"/>
  <c r="AM6" i="67"/>
  <c r="AR6" i="67"/>
  <c r="AL6" i="67"/>
  <c r="AJ6" i="67"/>
  <c r="AG5" i="67"/>
  <c r="AK6" i="67"/>
  <c r="F4" i="67"/>
  <c r="E4" i="67"/>
  <c r="AE4" i="67"/>
  <c r="G5" i="67"/>
  <c r="AT5" i="67" s="1"/>
  <c r="AC4" i="67"/>
  <c r="I6" i="67"/>
  <c r="E53" i="69"/>
  <c r="AZ6" i="67"/>
  <c r="AF4" i="67"/>
  <c r="AD4" i="67"/>
  <c r="CC7" i="67"/>
  <c r="CB7" i="67"/>
  <c r="H6" i="67"/>
  <c r="AA5" i="67"/>
  <c r="D53" i="69" l="1"/>
  <c r="CA5" i="67"/>
  <c r="BA4" i="67"/>
  <c r="AS7" i="67"/>
  <c r="AQ7" i="67"/>
  <c r="AO7" i="67"/>
  <c r="AP7" i="67"/>
  <c r="AM7" i="67"/>
  <c r="AR7" i="67"/>
  <c r="AN7" i="67"/>
  <c r="AL7" i="67"/>
  <c r="AJ7" i="67"/>
  <c r="AG6" i="67"/>
  <c r="AK7" i="67"/>
  <c r="O5" i="67"/>
  <c r="R5" i="67"/>
  <c r="L5" i="67"/>
  <c r="AA4" i="67"/>
  <c r="Z4" i="67"/>
  <c r="Y4" i="67"/>
  <c r="X4" i="67"/>
  <c r="W4" i="67"/>
  <c r="V4" i="67"/>
  <c r="U4" i="67"/>
  <c r="T4" i="67"/>
  <c r="S4" i="67"/>
  <c r="R4" i="67"/>
  <c r="Q4" i="67"/>
  <c r="P4" i="67"/>
  <c r="O4" i="67"/>
  <c r="N4" i="67"/>
  <c r="AB3" i="67"/>
  <c r="M4" i="67"/>
  <c r="L4" i="67"/>
  <c r="K4" i="67"/>
  <c r="J4" i="67"/>
  <c r="F5" i="67"/>
  <c r="E5" i="67"/>
  <c r="D4" i="67"/>
  <c r="J5" i="67"/>
  <c r="H7" i="67"/>
  <c r="I7" i="67"/>
  <c r="AH4" i="67"/>
  <c r="AZ7" i="67"/>
  <c r="E70" i="69"/>
  <c r="K5" i="67"/>
  <c r="AA6" i="67"/>
  <c r="D70" i="69" l="1"/>
  <c r="CA6" i="67"/>
  <c r="BG4" i="67"/>
  <c r="BG5" i="67"/>
  <c r="BA5" i="67"/>
  <c r="AU4" i="67"/>
  <c r="AF5" i="67"/>
  <c r="AG7" i="67"/>
  <c r="AE5" i="67"/>
  <c r="AE6" i="67"/>
  <c r="AD5" i="67"/>
  <c r="AC5" i="67"/>
  <c r="Z5" i="67"/>
  <c r="X5" i="67"/>
  <c r="U5" i="67"/>
  <c r="T5" i="67"/>
  <c r="V5" i="67"/>
  <c r="W5" i="67"/>
  <c r="Y5" i="67"/>
  <c r="O6" i="67"/>
  <c r="P5" i="67"/>
  <c r="R6" i="67"/>
  <c r="S5" i="67"/>
  <c r="Q6" i="67"/>
  <c r="N5" i="67"/>
  <c r="P6" i="67"/>
  <c r="Q5" i="67"/>
  <c r="M5" i="67"/>
  <c r="L6" i="67"/>
  <c r="G6" i="67"/>
  <c r="AT6" i="67" s="1"/>
  <c r="E6" i="67"/>
  <c r="I40" i="68"/>
  <c r="R40" i="68" s="1"/>
  <c r="F6" i="67"/>
  <c r="D5" i="67"/>
  <c r="I46" i="68"/>
  <c r="R46" i="68" s="1"/>
  <c r="K6" i="67"/>
  <c r="E10" i="69"/>
  <c r="AA7" i="67"/>
  <c r="S6" i="67" l="1"/>
  <c r="D10" i="69"/>
  <c r="CA7" i="67"/>
  <c r="BV4" i="67"/>
  <c r="BG6" i="67"/>
  <c r="BA6" i="67"/>
  <c r="AU5" i="67"/>
  <c r="AF6" i="67"/>
  <c r="AE7" i="67"/>
  <c r="AI4" i="67"/>
  <c r="AV4" i="67" s="1"/>
  <c r="AC6" i="67"/>
  <c r="AD6" i="67"/>
  <c r="Z7" i="67"/>
  <c r="Z6" i="67"/>
  <c r="W6" i="67"/>
  <c r="T6" i="67"/>
  <c r="U6" i="67"/>
  <c r="V6" i="67"/>
  <c r="Y6" i="67"/>
  <c r="X6" i="67"/>
  <c r="P7" i="67"/>
  <c r="N6" i="67"/>
  <c r="O7" i="67"/>
  <c r="S7" i="67"/>
  <c r="L7" i="67"/>
  <c r="M6" i="67"/>
  <c r="J6" i="67"/>
  <c r="G7" i="67"/>
  <c r="AT7" i="67" s="1"/>
  <c r="F7" i="67"/>
  <c r="E7" i="67"/>
  <c r="D6" i="67"/>
  <c r="I63" i="68"/>
  <c r="R63" i="68" s="1"/>
  <c r="AH5" i="67"/>
  <c r="BG7" i="67"/>
  <c r="K7" i="67"/>
  <c r="BV5" i="67" l="1"/>
  <c r="AU6" i="67"/>
  <c r="AF7" i="67"/>
  <c r="AD7" i="67"/>
  <c r="AC7" i="67"/>
  <c r="W7" i="67"/>
  <c r="T7" i="67"/>
  <c r="Y7" i="67"/>
  <c r="X7" i="67"/>
  <c r="V7" i="67"/>
  <c r="U7" i="67"/>
  <c r="R7" i="67"/>
  <c r="Q7" i="67"/>
  <c r="N7" i="67"/>
  <c r="M7" i="67"/>
  <c r="J7" i="67"/>
  <c r="E8" i="67"/>
  <c r="D7" i="67"/>
  <c r="AI5" i="67"/>
  <c r="AV5" i="67" s="1"/>
  <c r="AX5" i="67" s="1"/>
  <c r="AH6" i="67"/>
  <c r="G103" i="69"/>
  <c r="BV6" i="67" l="1"/>
  <c r="BT4" i="67"/>
  <c r="AU7" i="67"/>
  <c r="AH7" i="67"/>
  <c r="AI6" i="67"/>
  <c r="AV6" i="67" s="1"/>
  <c r="AX6" i="67" s="1"/>
  <c r="G53" i="69"/>
  <c r="BV7" i="67" l="1"/>
  <c r="BT5" i="67"/>
  <c r="AY4" i="67"/>
  <c r="I13" i="68"/>
  <c r="R13" i="68" s="1"/>
  <c r="G10" i="69"/>
  <c r="G70" i="69"/>
  <c r="AY5" i="67"/>
  <c r="BT6" i="67" l="1"/>
  <c r="BT7" i="67"/>
  <c r="BC4" i="67"/>
  <c r="AI7" i="67"/>
  <c r="AV7" i="67" s="1"/>
  <c r="AX7" i="67" s="1"/>
  <c r="AY6" i="67"/>
  <c r="BF4" i="67" l="1"/>
  <c r="BF7" i="67"/>
  <c r="BC7" i="67"/>
  <c r="BB4" i="67"/>
  <c r="BB5" i="67"/>
  <c r="BE4" i="67" l="1"/>
  <c r="BD4" i="67"/>
  <c r="BF5" i="67"/>
  <c r="BC5" i="67"/>
  <c r="AY7" i="67"/>
  <c r="BB6" i="67"/>
  <c r="BD5" i="67"/>
  <c r="BI4" i="67" l="1"/>
  <c r="BE5" i="67"/>
  <c r="BF6" i="67"/>
  <c r="BC6" i="67"/>
  <c r="BB7" i="67"/>
  <c r="BD6" i="67"/>
  <c r="BI5" i="67"/>
  <c r="BJ4" i="67" l="1"/>
  <c r="BE6" i="67"/>
  <c r="BE7" i="67"/>
  <c r="BI7" i="67"/>
  <c r="BD7" i="67"/>
  <c r="BJ5" i="67"/>
  <c r="BI6" i="67"/>
  <c r="BJ7" i="67" l="1"/>
  <c r="BJ6" i="67"/>
  <c r="E104" i="67" l="1"/>
  <c r="F102" i="67"/>
  <c r="E16" i="67"/>
  <c r="E84" i="67"/>
  <c r="F46" i="67"/>
  <c r="E106" i="67"/>
  <c r="E25" i="67"/>
  <c r="F98" i="67"/>
  <c r="F101" i="67"/>
  <c r="E87" i="67"/>
  <c r="E65" i="67"/>
  <c r="E12" i="67"/>
  <c r="E40" i="67"/>
  <c r="F97" i="67"/>
  <c r="F104" i="67"/>
  <c r="E36" i="67"/>
  <c r="F64" i="67"/>
  <c r="E108" i="67"/>
  <c r="E19" i="67"/>
  <c r="E80" i="67"/>
  <c r="E98" i="67"/>
  <c r="F24" i="67"/>
  <c r="E68" i="67"/>
  <c r="F58" i="67"/>
  <c r="F44" i="67"/>
  <c r="E74" i="67"/>
  <c r="F87" i="67"/>
  <c r="E49" i="67"/>
  <c r="E27" i="67"/>
  <c r="F76" i="67"/>
  <c r="F103" i="67"/>
  <c r="F36" i="67"/>
  <c r="E64" i="67"/>
  <c r="F82" i="67"/>
  <c r="F41" i="67"/>
  <c r="F19" i="67"/>
  <c r="E69" i="67"/>
  <c r="E70" i="67"/>
  <c r="E26" i="67"/>
  <c r="F59" i="67"/>
  <c r="E15" i="67"/>
  <c r="F68" i="67"/>
  <c r="E90" i="67"/>
  <c r="F100" i="67"/>
  <c r="E55" i="67"/>
  <c r="E33" i="67"/>
  <c r="F8" i="67"/>
  <c r="F13" i="67"/>
  <c r="E95" i="67"/>
  <c r="E13" i="67"/>
  <c r="E23" i="67"/>
  <c r="F93" i="67"/>
  <c r="E96" i="67"/>
  <c r="E85" i="67"/>
  <c r="E63" i="67"/>
  <c r="E9" i="67"/>
  <c r="F43" i="67"/>
  <c r="F21" i="67"/>
  <c r="E34" i="67"/>
  <c r="F14" i="67"/>
  <c r="E86" i="67"/>
  <c r="E20" i="67"/>
  <c r="F50" i="67"/>
  <c r="F40" i="67"/>
  <c r="E73" i="67"/>
  <c r="E83" i="67"/>
  <c r="E61" i="67"/>
  <c r="E105" i="67"/>
  <c r="F18" i="67"/>
  <c r="F88" i="67"/>
  <c r="F63" i="67"/>
  <c r="E28" i="67"/>
  <c r="E92" i="67"/>
  <c r="E103" i="67"/>
  <c r="F9" i="67"/>
  <c r="E91" i="67"/>
  <c r="E37" i="67"/>
  <c r="E47" i="67"/>
  <c r="F49" i="67"/>
  <c r="F27" i="67"/>
  <c r="E77" i="67"/>
  <c r="F80" i="67"/>
  <c r="E42" i="67"/>
  <c r="F29" i="67"/>
  <c r="F39" i="67"/>
  <c r="F17" i="67"/>
  <c r="E99" i="67"/>
  <c r="E45" i="67"/>
  <c r="E22" i="67"/>
  <c r="F57" i="67"/>
  <c r="E107" i="67"/>
  <c r="F22" i="67"/>
  <c r="F91" i="67"/>
  <c r="F67" i="67"/>
  <c r="E18" i="67"/>
  <c r="F55" i="67"/>
  <c r="E62" i="67"/>
  <c r="F32" i="67"/>
  <c r="F71" i="67"/>
  <c r="F62" i="67"/>
  <c r="F52" i="67"/>
  <c r="F79" i="67"/>
  <c r="E58" i="67"/>
  <c r="F75" i="67"/>
  <c r="F31" i="67"/>
  <c r="E76" i="67"/>
  <c r="F34" i="67"/>
  <c r="E50" i="67"/>
  <c r="F12" i="67"/>
  <c r="E52" i="67"/>
  <c r="E102" i="67"/>
  <c r="F61" i="67"/>
  <c r="F89" i="67"/>
  <c r="F106" i="67"/>
  <c r="F10" i="67"/>
  <c r="E67" i="67"/>
  <c r="F86" i="67"/>
  <c r="F20" i="67"/>
  <c r="F83" i="67"/>
  <c r="E60" i="67"/>
  <c r="E82" i="67"/>
  <c r="F84" i="67"/>
  <c r="F92" i="67"/>
  <c r="E17" i="67"/>
  <c r="F47" i="67"/>
  <c r="E35" i="67"/>
  <c r="E57" i="67"/>
  <c r="F107" i="67"/>
  <c r="E100" i="67"/>
  <c r="F11" i="67"/>
  <c r="F25" i="67"/>
  <c r="F90" i="67"/>
  <c r="E59" i="67"/>
  <c r="F60" i="67"/>
  <c r="E101" i="67"/>
  <c r="F15" i="67"/>
  <c r="E97" i="67"/>
  <c r="F28" i="67"/>
  <c r="E44" i="67"/>
  <c r="F54" i="67"/>
  <c r="F51" i="67"/>
  <c r="F95" i="67"/>
  <c r="F105" i="67"/>
  <c r="F94" i="67"/>
  <c r="E89" i="67"/>
  <c r="E32" i="67"/>
  <c r="F77" i="67"/>
  <c r="E41" i="67"/>
  <c r="F16" i="67"/>
  <c r="F37" i="67"/>
  <c r="E29" i="67"/>
  <c r="E56" i="67"/>
  <c r="F99" i="67"/>
  <c r="E10" i="67"/>
  <c r="F108" i="67"/>
  <c r="E24" i="67"/>
  <c r="E72" i="67"/>
  <c r="E48" i="67"/>
  <c r="F33" i="67"/>
  <c r="E38" i="67"/>
  <c r="E66" i="67"/>
  <c r="F30" i="67"/>
  <c r="F56" i="67"/>
  <c r="E14" i="67"/>
  <c r="F70" i="67"/>
  <c r="F53" i="67"/>
  <c r="E21" i="67"/>
  <c r="E51" i="67"/>
  <c r="F72" i="67"/>
  <c r="E30" i="67"/>
  <c r="F26" i="67"/>
  <c r="E31" i="67"/>
  <c r="E79" i="67"/>
  <c r="E78" i="67"/>
  <c r="F73" i="67"/>
  <c r="E54" i="67"/>
  <c r="E46" i="67"/>
  <c r="E88" i="67"/>
  <c r="F48" i="67"/>
  <c r="F85" i="67"/>
  <c r="F42" i="67"/>
  <c r="E71" i="67"/>
  <c r="F45" i="67"/>
  <c r="E81" i="67"/>
  <c r="F23" i="67"/>
  <c r="E93" i="67"/>
  <c r="F96" i="67"/>
  <c r="F69" i="67"/>
  <c r="F38" i="67"/>
  <c r="F78" i="67"/>
  <c r="E39" i="67"/>
  <c r="F74" i="67"/>
  <c r="E75" i="67"/>
  <c r="E53" i="67"/>
  <c r="E43" i="67"/>
  <c r="F35" i="67"/>
  <c r="E11" i="67"/>
  <c r="F81" i="67"/>
  <c r="F66" i="67"/>
  <c r="E94" i="67"/>
  <c r="F65" i="67"/>
  <c r="D80" i="67"/>
  <c r="D100" i="67"/>
  <c r="D28" i="67"/>
  <c r="D107" i="67"/>
  <c r="D83" i="67"/>
  <c r="D59" i="67"/>
  <c r="D85" i="67"/>
  <c r="D61" i="67"/>
  <c r="D88" i="67"/>
  <c r="D108" i="67"/>
  <c r="D36" i="67"/>
  <c r="D12" i="67"/>
  <c r="D38" i="67"/>
  <c r="D14" i="67"/>
  <c r="D43" i="67"/>
  <c r="D19" i="67"/>
  <c r="D44" i="67"/>
  <c r="D96" i="67"/>
  <c r="D94" i="67"/>
  <c r="D70" i="67"/>
  <c r="D99" i="67"/>
  <c r="D75" i="67"/>
  <c r="D51" i="67"/>
  <c r="D27" i="67"/>
  <c r="D53" i="67"/>
  <c r="D29" i="67"/>
  <c r="D46" i="67"/>
  <c r="D22" i="67"/>
  <c r="D101" i="67"/>
  <c r="D77" i="67"/>
  <c r="D103" i="67"/>
  <c r="D79" i="67"/>
  <c r="D102" i="67"/>
  <c r="D78" i="67"/>
  <c r="D54" i="67"/>
  <c r="D30" i="67"/>
  <c r="D76" i="67"/>
  <c r="D32" i="67"/>
  <c r="D8" i="67"/>
  <c r="D37" i="67"/>
  <c r="D13" i="67"/>
  <c r="D86" i="67"/>
  <c r="D62" i="67"/>
  <c r="D104" i="67"/>
  <c r="D64" i="67"/>
  <c r="D93" i="67"/>
  <c r="D69" i="67"/>
  <c r="D45" i="67"/>
  <c r="D21" i="67"/>
  <c r="D47" i="67"/>
  <c r="D23" i="67"/>
  <c r="D52" i="67"/>
  <c r="D16" i="67"/>
  <c r="D95" i="67"/>
  <c r="D71" i="67"/>
  <c r="D97" i="67"/>
  <c r="D73" i="67"/>
  <c r="D60" i="67"/>
  <c r="D40" i="67"/>
  <c r="D84" i="67"/>
  <c r="D24" i="67"/>
  <c r="D50" i="67"/>
  <c r="D26" i="67"/>
  <c r="D55" i="67"/>
  <c r="D31" i="67"/>
  <c r="D48" i="67"/>
  <c r="D72" i="67"/>
  <c r="D106" i="67"/>
  <c r="D82" i="67"/>
  <c r="D58" i="67"/>
  <c r="D87" i="67"/>
  <c r="D63" i="67"/>
  <c r="D39" i="67"/>
  <c r="D15" i="67"/>
  <c r="D41" i="67"/>
  <c r="D17" i="67"/>
  <c r="D34" i="67"/>
  <c r="D10" i="67"/>
  <c r="D89" i="67"/>
  <c r="D65" i="67"/>
  <c r="D91" i="67"/>
  <c r="D67" i="67"/>
  <c r="D90" i="67"/>
  <c r="D66" i="67"/>
  <c r="D42" i="67"/>
  <c r="D18" i="67"/>
  <c r="D68" i="67"/>
  <c r="D20" i="67"/>
  <c r="D49" i="67"/>
  <c r="D25" i="67"/>
  <c r="D98" i="67"/>
  <c r="D74" i="67"/>
  <c r="D92" i="67"/>
  <c r="D56" i="67"/>
  <c r="D105" i="67"/>
  <c r="D81" i="67"/>
  <c r="D57" i="67"/>
  <c r="D33" i="67"/>
  <c r="D9" i="67"/>
  <c r="D35" i="67"/>
  <c r="D11" i="67"/>
  <c r="G8" i="62" l="1"/>
  <c r="I8" i="62" s="1"/>
  <c r="E3" i="67"/>
  <c r="F3" i="67"/>
  <c r="D3" i="67"/>
  <c r="CA74" i="67" l="1"/>
  <c r="CA62" i="67"/>
  <c r="CA12" i="67"/>
  <c r="CA14" i="67"/>
  <c r="CA28" i="67"/>
  <c r="CA101" i="67"/>
  <c r="CA13" i="67"/>
  <c r="CA66" i="67"/>
  <c r="CA19" i="67"/>
  <c r="CA11" i="67"/>
  <c r="CA61" i="67"/>
  <c r="CA46" i="67"/>
  <c r="CA63" i="67"/>
  <c r="CA59" i="67"/>
  <c r="CA42" i="67"/>
  <c r="CA82" i="67"/>
  <c r="CA99" i="67"/>
  <c r="CA91" i="67"/>
  <c r="CA81" i="67"/>
  <c r="CA43" i="67"/>
  <c r="CA93" i="67"/>
  <c r="CA96" i="67"/>
  <c r="CA20" i="67"/>
  <c r="CA98" i="67"/>
  <c r="CA10" i="67"/>
  <c r="CA105" i="67"/>
  <c r="CA37" i="67"/>
  <c r="CA90" i="67"/>
  <c r="CA104" i="67"/>
  <c r="CA103" i="67"/>
  <c r="CA56" i="67"/>
  <c r="CA100" i="67"/>
  <c r="CA58" i="67"/>
  <c r="CA50" i="67"/>
  <c r="CA87" i="67"/>
  <c r="CA97" i="67"/>
  <c r="CA36" i="67"/>
  <c r="CA49" i="67"/>
  <c r="CA102" i="67"/>
  <c r="CA55" i="67"/>
  <c r="CA45" i="67"/>
  <c r="CA18" i="67"/>
  <c r="CA32" i="67"/>
  <c r="CA72" i="67"/>
  <c r="CA85" i="67"/>
  <c r="CA67" i="67"/>
  <c r="CA77" i="67"/>
  <c r="CA83" i="67"/>
  <c r="CA29" i="67"/>
  <c r="CA78" i="67"/>
  <c r="CA30" i="67"/>
  <c r="CA88" i="67"/>
  <c r="CA26" i="67"/>
  <c r="CA39" i="67"/>
  <c r="CA38" i="67"/>
  <c r="CA89" i="67"/>
  <c r="CA48" i="67"/>
  <c r="CA23" i="67"/>
  <c r="CA40" i="67"/>
  <c r="CA73" i="67"/>
  <c r="CA35" i="67"/>
  <c r="CA34" i="67"/>
  <c r="CA51" i="67"/>
  <c r="CA31" i="67"/>
  <c r="CA41" i="67"/>
  <c r="CA94" i="67"/>
  <c r="CA47" i="67"/>
  <c r="CA86" i="67"/>
  <c r="CA8" i="67"/>
  <c r="CA71" i="67"/>
  <c r="CA70" i="67"/>
  <c r="CA16" i="67"/>
  <c r="CA15" i="67"/>
  <c r="CA69" i="67"/>
  <c r="CA54" i="67"/>
  <c r="CA68" i="67"/>
  <c r="CA108" i="67"/>
  <c r="CA64" i="67"/>
  <c r="CA22" i="67"/>
  <c r="CA80" i="67"/>
  <c r="CA79" i="67"/>
  <c r="CA25" i="67"/>
  <c r="CA92" i="67"/>
  <c r="CA27" i="67"/>
  <c r="CA9" i="67"/>
  <c r="CA75" i="67"/>
  <c r="CA21" i="67"/>
  <c r="CA24" i="67"/>
  <c r="CA17" i="67"/>
  <c r="CA84" i="67"/>
  <c r="CA33" i="67"/>
  <c r="CA76" i="67"/>
  <c r="CA57" i="67"/>
  <c r="CA60" i="67"/>
  <c r="CA52" i="67"/>
  <c r="CA65" i="67"/>
  <c r="CA95" i="67"/>
  <c r="CA44" i="67"/>
  <c r="CA107" i="67"/>
  <c r="CA53" i="67"/>
  <c r="CA106" i="67"/>
  <c r="CB78" i="67"/>
  <c r="CC108" i="67"/>
  <c r="CB52" i="67"/>
  <c r="CC80" i="67"/>
  <c r="CC77" i="67"/>
  <c r="CC35" i="67"/>
  <c r="CB81" i="67"/>
  <c r="CC88" i="67"/>
  <c r="CC53" i="67"/>
  <c r="CC107" i="67"/>
  <c r="CB11" i="67"/>
  <c r="CB10" i="67"/>
  <c r="CC86" i="67"/>
  <c r="CB22" i="67"/>
  <c r="CB36" i="67"/>
  <c r="CB77" i="67"/>
  <c r="CC91" i="67"/>
  <c r="CC65" i="67"/>
  <c r="CC105" i="67"/>
  <c r="CC87" i="67"/>
  <c r="CB79" i="67"/>
  <c r="CB14" i="67"/>
  <c r="CB28" i="67"/>
  <c r="CB33" i="67"/>
  <c r="CC8" i="67"/>
  <c r="CB45" i="67"/>
  <c r="CC60" i="67"/>
  <c r="CB9" i="67"/>
  <c r="CC30" i="67"/>
  <c r="CB31" i="67"/>
  <c r="CB30" i="67"/>
  <c r="CB12" i="67"/>
  <c r="CB91" i="67"/>
  <c r="CC38" i="67"/>
  <c r="CB8" i="67"/>
  <c r="CC104" i="67"/>
  <c r="CC71" i="67"/>
  <c r="CC69" i="67"/>
  <c r="CC50" i="67"/>
  <c r="CB27" i="67"/>
  <c r="CC102" i="67"/>
  <c r="CB71" i="67"/>
  <c r="CC26" i="67"/>
  <c r="CC43" i="67"/>
  <c r="CB75" i="67"/>
  <c r="CC22" i="67"/>
  <c r="CC61" i="67"/>
  <c r="CC51" i="67"/>
  <c r="CC25" i="67"/>
  <c r="CC94" i="67"/>
  <c r="CB95" i="67"/>
  <c r="CB94" i="67"/>
  <c r="CB76" i="67"/>
  <c r="CB17" i="67"/>
  <c r="CC24" i="67"/>
  <c r="CB70" i="67"/>
  <c r="CC73" i="67"/>
  <c r="CC78" i="67"/>
  <c r="CB47" i="67"/>
  <c r="CC75" i="67"/>
  <c r="CC81" i="67"/>
  <c r="CC54" i="67"/>
  <c r="CC28" i="67"/>
  <c r="CB82" i="67"/>
  <c r="CC48" i="67"/>
  <c r="CB21" i="67"/>
  <c r="CB108" i="67"/>
  <c r="CB32" i="67"/>
  <c r="CB103" i="67"/>
  <c r="CC58" i="67"/>
  <c r="CC98" i="67"/>
  <c r="CB107" i="67"/>
  <c r="CB80" i="67"/>
  <c r="CB13" i="67"/>
  <c r="CC27" i="67"/>
  <c r="CB105" i="67"/>
  <c r="CC79" i="67"/>
  <c r="CC45" i="67"/>
  <c r="CB26" i="67"/>
  <c r="CC56" i="67"/>
  <c r="CB102" i="67"/>
  <c r="CB84" i="67"/>
  <c r="CB34" i="67"/>
  <c r="CB106" i="67"/>
  <c r="CC97" i="67"/>
  <c r="CC70" i="67"/>
  <c r="CB38" i="67"/>
  <c r="CB20" i="67"/>
  <c r="CB98" i="67"/>
  <c r="CB72" i="67"/>
  <c r="CB55" i="67"/>
  <c r="CB68" i="67"/>
  <c r="CB18" i="67"/>
  <c r="CC62" i="67"/>
  <c r="CB63" i="67"/>
  <c r="CC18" i="67"/>
  <c r="CB90" i="67"/>
  <c r="CB96" i="67"/>
  <c r="CB61" i="67"/>
  <c r="CC44" i="67"/>
  <c r="CC11" i="67"/>
  <c r="CC17" i="67"/>
  <c r="CC96" i="67"/>
  <c r="CC66" i="67"/>
  <c r="CB74" i="67"/>
  <c r="CB48" i="67"/>
  <c r="CB87" i="67"/>
  <c r="CC74" i="67"/>
  <c r="CB51" i="67"/>
  <c r="CB50" i="67"/>
  <c r="CC16" i="67"/>
  <c r="CC13" i="67"/>
  <c r="CC100" i="67"/>
  <c r="CC41" i="67"/>
  <c r="CC23" i="67"/>
  <c r="CB93" i="67"/>
  <c r="CC76" i="67"/>
  <c r="CB99" i="67"/>
  <c r="CB25" i="67"/>
  <c r="CB104" i="67"/>
  <c r="CB86" i="67"/>
  <c r="CB100" i="67"/>
  <c r="CB73" i="67"/>
  <c r="CC47" i="67"/>
  <c r="CB39" i="67"/>
  <c r="CC99" i="67"/>
  <c r="CB67" i="67"/>
  <c r="CC46" i="67"/>
  <c r="CB15" i="67"/>
  <c r="CC49" i="67"/>
  <c r="CB37" i="67"/>
  <c r="CC20" i="67"/>
  <c r="CC90" i="67"/>
  <c r="CB66" i="67"/>
  <c r="CC64" i="67"/>
  <c r="CB101" i="67"/>
  <c r="CC84" i="67"/>
  <c r="CB65" i="67"/>
  <c r="CC40" i="67"/>
  <c r="CB56" i="67"/>
  <c r="CB53" i="67"/>
  <c r="CC36" i="67"/>
  <c r="CB58" i="67"/>
  <c r="CB64" i="67"/>
  <c r="CB29" i="67"/>
  <c r="CC12" i="67"/>
  <c r="CB89" i="67"/>
  <c r="CC63" i="67"/>
  <c r="CB23" i="67"/>
  <c r="CC10" i="67"/>
  <c r="CC89" i="67"/>
  <c r="CB59" i="67"/>
  <c r="CB54" i="67"/>
  <c r="CC92" i="67"/>
  <c r="CB41" i="67"/>
  <c r="CB88" i="67"/>
  <c r="CB62" i="67"/>
  <c r="CB44" i="67"/>
  <c r="CC9" i="67"/>
  <c r="CC14" i="67"/>
  <c r="CC85" i="67"/>
  <c r="CC34" i="67"/>
  <c r="CB43" i="67"/>
  <c r="CC95" i="67"/>
  <c r="CB92" i="67"/>
  <c r="CC19" i="67"/>
  <c r="CB97" i="67"/>
  <c r="CC72" i="67"/>
  <c r="CC15" i="67"/>
  <c r="CB85" i="67"/>
  <c r="CC68" i="67"/>
  <c r="CC67" i="67"/>
  <c r="CB35" i="67"/>
  <c r="CB40" i="67"/>
  <c r="CB46" i="67"/>
  <c r="CB60" i="67"/>
  <c r="CB42" i="67"/>
  <c r="CB16" i="67"/>
  <c r="CC29" i="67"/>
  <c r="CC42" i="67"/>
  <c r="CB19" i="67"/>
  <c r="CC39" i="67"/>
  <c r="CC37" i="67"/>
  <c r="CB69" i="67"/>
  <c r="CC52" i="67"/>
  <c r="CC83" i="67"/>
  <c r="CC57" i="67"/>
  <c r="CC103" i="67"/>
  <c r="CC101" i="67"/>
  <c r="CC59" i="67"/>
  <c r="CC33" i="67"/>
  <c r="CB49" i="67"/>
  <c r="CC55" i="67"/>
  <c r="CC21" i="67"/>
  <c r="CB57" i="67"/>
  <c r="CC32" i="67"/>
  <c r="CC31" i="67"/>
  <c r="CC93" i="67"/>
  <c r="CC106" i="67"/>
  <c r="G10" i="62" s="1"/>
  <c r="CB83" i="67"/>
  <c r="CB24" i="67"/>
  <c r="CC82" i="67"/>
  <c r="I3" i="69"/>
  <c r="I77" i="69"/>
  <c r="I102" i="69"/>
  <c r="I61" i="69"/>
  <c r="I62" i="69"/>
  <c r="I78" i="69"/>
  <c r="I107" i="69"/>
  <c r="I85" i="69"/>
  <c r="I82" i="69"/>
  <c r="I48" i="69"/>
  <c r="I14" i="69"/>
  <c r="I80" i="69"/>
  <c r="I37" i="69"/>
  <c r="I13" i="69"/>
  <c r="I16" i="69"/>
  <c r="I46" i="69"/>
  <c r="I72" i="69"/>
  <c r="I18" i="69"/>
  <c r="I40" i="69"/>
  <c r="I31" i="69"/>
  <c r="I15" i="69"/>
  <c r="I63" i="69"/>
  <c r="I66" i="69"/>
  <c r="I50" i="69"/>
  <c r="I92" i="69"/>
  <c r="I24" i="69"/>
  <c r="I44" i="69"/>
  <c r="I90" i="69"/>
  <c r="I65" i="69"/>
  <c r="I91" i="69"/>
  <c r="I75" i="69"/>
  <c r="I47" i="69"/>
  <c r="I101" i="69"/>
  <c r="I25" i="69"/>
  <c r="I36" i="69"/>
  <c r="I6" i="69"/>
  <c r="I64" i="69"/>
  <c r="I94" i="69"/>
  <c r="I7" i="69"/>
  <c r="I95" i="69"/>
  <c r="I26" i="69"/>
  <c r="I30" i="69"/>
  <c r="I51" i="69"/>
  <c r="I57" i="69"/>
  <c r="I28" i="69"/>
  <c r="I56" i="69"/>
  <c r="I32" i="69"/>
  <c r="I60" i="69"/>
  <c r="I38" i="69"/>
  <c r="I54" i="69"/>
  <c r="I42" i="69"/>
  <c r="I104" i="69"/>
  <c r="I96" i="69"/>
  <c r="I106" i="69"/>
  <c r="I20" i="69"/>
  <c r="I49" i="69"/>
  <c r="I22" i="69"/>
  <c r="I88" i="69"/>
  <c r="I17" i="69"/>
  <c r="I9" i="69"/>
  <c r="I41" i="69"/>
  <c r="I67" i="69"/>
  <c r="I58" i="69"/>
  <c r="I19" i="69"/>
  <c r="I29" i="69"/>
  <c r="I11" i="69"/>
  <c r="I27" i="69"/>
  <c r="I45" i="69"/>
  <c r="I76" i="69"/>
  <c r="I100" i="69"/>
  <c r="I69" i="69"/>
  <c r="I74" i="69"/>
  <c r="I23" i="69"/>
  <c r="I73" i="69"/>
  <c r="I55" i="69"/>
  <c r="I59" i="69"/>
  <c r="I105" i="69"/>
  <c r="I79" i="69"/>
  <c r="I52" i="69"/>
  <c r="I87" i="69"/>
  <c r="I71" i="69"/>
  <c r="I34" i="69"/>
  <c r="I81" i="69"/>
  <c r="I8" i="69"/>
  <c r="I89" i="69"/>
  <c r="I83" i="69"/>
  <c r="I43" i="69"/>
  <c r="I39" i="69"/>
  <c r="I12" i="69"/>
  <c r="I4" i="69"/>
  <c r="I21" i="69"/>
  <c r="I5" i="69"/>
  <c r="I93" i="69"/>
  <c r="I68" i="69"/>
  <c r="I98" i="69"/>
  <c r="I84" i="69"/>
  <c r="I33" i="69"/>
  <c r="I99" i="69"/>
  <c r="I86" i="69"/>
  <c r="I97" i="69"/>
  <c r="I35" i="69"/>
  <c r="G3" i="69"/>
  <c r="G49" i="69"/>
  <c r="G90" i="69"/>
  <c r="G19" i="69"/>
  <c r="G21" i="69"/>
  <c r="G37" i="69"/>
  <c r="G88" i="69"/>
  <c r="G72" i="69"/>
  <c r="G104" i="69"/>
  <c r="G8" i="69"/>
  <c r="G6" i="69"/>
  <c r="G9" i="69"/>
  <c r="G57" i="69"/>
  <c r="G39" i="69"/>
  <c r="G29" i="69"/>
  <c r="G99" i="69"/>
  <c r="G95" i="69"/>
  <c r="G18" i="69"/>
  <c r="G75" i="69"/>
  <c r="G47" i="69"/>
  <c r="G73" i="69"/>
  <c r="G44" i="69"/>
  <c r="G45" i="69"/>
  <c r="G5" i="69"/>
  <c r="G46" i="69"/>
  <c r="G28" i="69"/>
  <c r="G91" i="69"/>
  <c r="G86" i="69"/>
  <c r="G84" i="69"/>
  <c r="G68" i="69"/>
  <c r="G62" i="69"/>
  <c r="G35" i="69"/>
  <c r="G30" i="69"/>
  <c r="G27" i="69"/>
  <c r="G24" i="69"/>
  <c r="G82" i="69"/>
  <c r="G56" i="69"/>
  <c r="G67" i="69"/>
  <c r="G106" i="69"/>
  <c r="G65" i="69"/>
  <c r="G7" i="69"/>
  <c r="G20" i="69"/>
  <c r="G55" i="69"/>
  <c r="G32" i="69"/>
  <c r="G48" i="69"/>
  <c r="G36" i="69"/>
  <c r="G11" i="69"/>
  <c r="G78" i="69"/>
  <c r="G34" i="69"/>
  <c r="G50" i="69"/>
  <c r="G38" i="69"/>
  <c r="G15" i="69"/>
  <c r="G69" i="69"/>
  <c r="G105" i="69"/>
  <c r="G81" i="69"/>
  <c r="G43" i="69"/>
  <c r="G52" i="69"/>
  <c r="G96" i="69"/>
  <c r="G102" i="69"/>
  <c r="G71" i="69"/>
  <c r="G4" i="69"/>
  <c r="G97" i="69"/>
  <c r="G12" i="69"/>
  <c r="G92" i="69"/>
  <c r="G94" i="69"/>
  <c r="G107" i="69"/>
  <c r="G33" i="69"/>
  <c r="G22" i="69"/>
  <c r="G14" i="69"/>
  <c r="G16" i="69"/>
  <c r="G80" i="69"/>
  <c r="G61" i="69"/>
  <c r="G64" i="69"/>
  <c r="G41" i="69"/>
  <c r="G101" i="69"/>
  <c r="G17" i="69"/>
  <c r="G89" i="69"/>
  <c r="G93" i="69"/>
  <c r="G77" i="69"/>
  <c r="G74" i="69"/>
  <c r="G51" i="69"/>
  <c r="G13" i="69"/>
  <c r="G85" i="69"/>
  <c r="G100" i="69"/>
  <c r="G63" i="69"/>
  <c r="G76" i="69"/>
  <c r="G54" i="69"/>
  <c r="G23" i="69"/>
  <c r="G40" i="69"/>
  <c r="G98" i="69"/>
  <c r="G58" i="69"/>
  <c r="G31" i="69"/>
  <c r="G59" i="69"/>
  <c r="G42" i="69"/>
  <c r="G60" i="69"/>
  <c r="G83" i="69"/>
  <c r="G26" i="69"/>
  <c r="G79" i="69"/>
  <c r="G66" i="69"/>
  <c r="G25" i="69"/>
  <c r="G87" i="69"/>
  <c r="E3" i="69"/>
  <c r="E4" i="69"/>
  <c r="E95" i="69"/>
  <c r="E22" i="69"/>
  <c r="E98" i="69"/>
  <c r="E72" i="69"/>
  <c r="E15" i="69"/>
  <c r="E88" i="69"/>
  <c r="E84" i="69"/>
  <c r="E83" i="69"/>
  <c r="E69" i="69"/>
  <c r="E51" i="69"/>
  <c r="E21" i="69"/>
  <c r="E91" i="69"/>
  <c r="E9" i="69"/>
  <c r="E49" i="69"/>
  <c r="E79" i="69"/>
  <c r="E37" i="69"/>
  <c r="E77" i="69"/>
  <c r="E71" i="69"/>
  <c r="E65" i="69"/>
  <c r="E11" i="69"/>
  <c r="E54" i="69"/>
  <c r="E30" i="69"/>
  <c r="E6" i="69"/>
  <c r="E45" i="69"/>
  <c r="E76" i="69"/>
  <c r="E34" i="69"/>
  <c r="E35" i="69"/>
  <c r="E13" i="69"/>
  <c r="E62" i="69"/>
  <c r="E101" i="69"/>
  <c r="E23" i="69"/>
  <c r="E90" i="69"/>
  <c r="E102" i="69"/>
  <c r="E107" i="69"/>
  <c r="E31" i="69"/>
  <c r="E94" i="69"/>
  <c r="E41" i="69"/>
  <c r="E82" i="69"/>
  <c r="E47" i="69"/>
  <c r="E60" i="69"/>
  <c r="E7" i="69"/>
  <c r="E12" i="69"/>
  <c r="E59" i="69"/>
  <c r="E99" i="69"/>
  <c r="E40" i="69"/>
  <c r="E100" i="69"/>
  <c r="E28" i="69"/>
  <c r="E52" i="69"/>
  <c r="E44" i="69"/>
  <c r="E56" i="69"/>
  <c r="E96" i="69"/>
  <c r="E46" i="69"/>
  <c r="E86" i="69"/>
  <c r="E43" i="69"/>
  <c r="E20" i="69"/>
  <c r="E58" i="69"/>
  <c r="E5" i="69"/>
  <c r="E17" i="69"/>
  <c r="E57" i="69"/>
  <c r="E33" i="69"/>
  <c r="E92" i="69"/>
  <c r="E19" i="69"/>
  <c r="E61" i="69"/>
  <c r="E73" i="69"/>
  <c r="E39" i="69"/>
  <c r="E89" i="69"/>
  <c r="E63" i="69"/>
  <c r="E32" i="69"/>
  <c r="E55" i="69"/>
  <c r="E93" i="69"/>
  <c r="E42" i="69"/>
  <c r="E81" i="69"/>
  <c r="E67" i="69"/>
  <c r="E97" i="69"/>
  <c r="E27" i="69"/>
  <c r="E25" i="69"/>
  <c r="E68" i="69"/>
  <c r="E50" i="69"/>
  <c r="E26" i="69"/>
  <c r="E38" i="69"/>
  <c r="E78" i="69"/>
  <c r="E16" i="69"/>
  <c r="E66" i="69"/>
  <c r="E106" i="69"/>
  <c r="E18" i="69"/>
  <c r="E29" i="69"/>
  <c r="E87" i="69"/>
  <c r="E8" i="69"/>
  <c r="E48" i="69"/>
  <c r="E24" i="69"/>
  <c r="E74" i="69"/>
  <c r="E85" i="69"/>
  <c r="E36" i="69"/>
  <c r="E64" i="69"/>
  <c r="E104" i="69"/>
  <c r="E80" i="69"/>
  <c r="E75" i="69"/>
  <c r="E14" i="69"/>
  <c r="E105" i="69"/>
  <c r="D3" i="69"/>
  <c r="D4" i="69"/>
  <c r="D26" i="69"/>
  <c r="D73" i="69"/>
  <c r="D90" i="69"/>
  <c r="D42" i="69"/>
  <c r="D101" i="69"/>
  <c r="D78" i="69"/>
  <c r="D86" i="69"/>
  <c r="D38" i="69"/>
  <c r="D83" i="69"/>
  <c r="D67" i="69"/>
  <c r="D94" i="69"/>
  <c r="D79" i="69"/>
  <c r="D91" i="69"/>
  <c r="D43" i="69"/>
  <c r="D65" i="69"/>
  <c r="D25" i="69"/>
  <c r="D17" i="69"/>
  <c r="D28" i="69"/>
  <c r="D75" i="69"/>
  <c r="D29" i="69"/>
  <c r="D105" i="69"/>
  <c r="D97" i="69"/>
  <c r="D57" i="69"/>
  <c r="D84" i="69"/>
  <c r="D60" i="69"/>
  <c r="D85" i="69"/>
  <c r="D23" i="69"/>
  <c r="D7" i="69"/>
  <c r="D30" i="69"/>
  <c r="D14" i="69"/>
  <c r="D34" i="69"/>
  <c r="D74" i="69"/>
  <c r="D12" i="69"/>
  <c r="D107" i="69"/>
  <c r="D27" i="69"/>
  <c r="D11" i="69"/>
  <c r="D31" i="69"/>
  <c r="D87" i="69"/>
  <c r="D39" i="69"/>
  <c r="D44" i="69"/>
  <c r="D20" i="69"/>
  <c r="D95" i="69"/>
  <c r="D21" i="69"/>
  <c r="D64" i="69"/>
  <c r="D24" i="69"/>
  <c r="D100" i="69"/>
  <c r="D76" i="69"/>
  <c r="D52" i="69"/>
  <c r="D77" i="69"/>
  <c r="D104" i="69"/>
  <c r="D96" i="69"/>
  <c r="D47" i="69"/>
  <c r="D66" i="69"/>
  <c r="D50" i="69"/>
  <c r="D89" i="69"/>
  <c r="D22" i="69"/>
  <c r="D62" i="69"/>
  <c r="D5" i="69"/>
  <c r="D59" i="69"/>
  <c r="D15" i="69"/>
  <c r="D71" i="69"/>
  <c r="D19" i="69"/>
  <c r="D99" i="69"/>
  <c r="D61" i="69"/>
  <c r="D37" i="69"/>
  <c r="D13" i="69"/>
  <c r="D54" i="69"/>
  <c r="D32" i="69"/>
  <c r="D41" i="69"/>
  <c r="D33" i="69"/>
  <c r="D93" i="69"/>
  <c r="D69" i="69"/>
  <c r="D45" i="69"/>
  <c r="D72" i="69"/>
  <c r="D18" i="69"/>
  <c r="D102" i="69"/>
  <c r="D68" i="69"/>
  <c r="D6" i="69"/>
  <c r="D58" i="69"/>
  <c r="D98" i="69"/>
  <c r="D82" i="69"/>
  <c r="D16" i="69"/>
  <c r="D55" i="69"/>
  <c r="D106" i="69"/>
  <c r="D51" i="69"/>
  <c r="D35" i="69"/>
  <c r="D63" i="69"/>
  <c r="D56" i="69"/>
  <c r="D48" i="69"/>
  <c r="D8" i="69"/>
  <c r="D49" i="69"/>
  <c r="D9" i="69"/>
  <c r="D36" i="69"/>
  <c r="D46" i="69"/>
  <c r="D88" i="69"/>
  <c r="D80" i="69"/>
  <c r="D40" i="69"/>
  <c r="D81" i="69"/>
  <c r="D92" i="69"/>
  <c r="BY8" i="67"/>
  <c r="BY36" i="67"/>
  <c r="BY67" i="67"/>
  <c r="BY19" i="67"/>
  <c r="BY94" i="67"/>
  <c r="BY70" i="67"/>
  <c r="BY46" i="67"/>
  <c r="BY22" i="67"/>
  <c r="BY100" i="67"/>
  <c r="BY52" i="67"/>
  <c r="BY107" i="67"/>
  <c r="BY55" i="67"/>
  <c r="BY105" i="67"/>
  <c r="BY81" i="67"/>
  <c r="BY57" i="67"/>
  <c r="BY33" i="67"/>
  <c r="BY9" i="67"/>
  <c r="BY68" i="67"/>
  <c r="BY20" i="67"/>
  <c r="BY71" i="67"/>
  <c r="BY23" i="67"/>
  <c r="BY89" i="67"/>
  <c r="BY65" i="67"/>
  <c r="BY41" i="67"/>
  <c r="BY17" i="67"/>
  <c r="BY80" i="67"/>
  <c r="BY32" i="67"/>
  <c r="BY12" i="67"/>
  <c r="BY63" i="67"/>
  <c r="BY11" i="67"/>
  <c r="BY85" i="67"/>
  <c r="BY61" i="67"/>
  <c r="BY37" i="67"/>
  <c r="BY13" i="67"/>
  <c r="BY72" i="67"/>
  <c r="BY24" i="67"/>
  <c r="BY83" i="67"/>
  <c r="BY35" i="67"/>
  <c r="BY102" i="67"/>
  <c r="BY78" i="67"/>
  <c r="BY54" i="67"/>
  <c r="BY30" i="67"/>
  <c r="BY88" i="67"/>
  <c r="BY40" i="67"/>
  <c r="BY95" i="67"/>
  <c r="BY51" i="67"/>
  <c r="BY86" i="67"/>
  <c r="BY62" i="67"/>
  <c r="BY38" i="67"/>
  <c r="BY14" i="67"/>
  <c r="BY84" i="67"/>
  <c r="BY91" i="67"/>
  <c r="BY43" i="67"/>
  <c r="BY106" i="67"/>
  <c r="BY82" i="67"/>
  <c r="BY58" i="67"/>
  <c r="BY34" i="67"/>
  <c r="BY10" i="67"/>
  <c r="BY76" i="67"/>
  <c r="BY28" i="67"/>
  <c r="BY79" i="67"/>
  <c r="BY31" i="67"/>
  <c r="BY93" i="67"/>
  <c r="BY69" i="67"/>
  <c r="BY45" i="67"/>
  <c r="BY21" i="67"/>
  <c r="BY92" i="67"/>
  <c r="BY44" i="67"/>
  <c r="BY99" i="67"/>
  <c r="BY47" i="67"/>
  <c r="BY101" i="67"/>
  <c r="BY77" i="67"/>
  <c r="BY53" i="67"/>
  <c r="BY29" i="67"/>
  <c r="BY104" i="67"/>
  <c r="BY56" i="67"/>
  <c r="BY87" i="67"/>
  <c r="BY39" i="67"/>
  <c r="BY97" i="67"/>
  <c r="BY73" i="67"/>
  <c r="BY49" i="67"/>
  <c r="BY25" i="67"/>
  <c r="BY96" i="67"/>
  <c r="BY48" i="67"/>
  <c r="BY103" i="67"/>
  <c r="BY59" i="67"/>
  <c r="BY15" i="67"/>
  <c r="BY90" i="67"/>
  <c r="BY66" i="67"/>
  <c r="BY42" i="67"/>
  <c r="BY18" i="67"/>
  <c r="BY64" i="67"/>
  <c r="BY16" i="67"/>
  <c r="BY75" i="67"/>
  <c r="BY27" i="67"/>
  <c r="BY98" i="67"/>
  <c r="BY74" i="67"/>
  <c r="BY50" i="67"/>
  <c r="BY26" i="67"/>
  <c r="BY108" i="67"/>
  <c r="BY60" i="67"/>
  <c r="BV83" i="67"/>
  <c r="BV50" i="67"/>
  <c r="BV73" i="67"/>
  <c r="BV19" i="67"/>
  <c r="BV75" i="67"/>
  <c r="BV58" i="67"/>
  <c r="BV27" i="67"/>
  <c r="BV10" i="67"/>
  <c r="BV33" i="67"/>
  <c r="BV105" i="67"/>
  <c r="BV51" i="67"/>
  <c r="BV107" i="67"/>
  <c r="BV90" i="67"/>
  <c r="BV59" i="67"/>
  <c r="BV82" i="67"/>
  <c r="BV65" i="67"/>
  <c r="BV84" i="67"/>
  <c r="BV12" i="67"/>
  <c r="BV36" i="67"/>
  <c r="BV35" i="67"/>
  <c r="BV41" i="67"/>
  <c r="BV24" i="67"/>
  <c r="BV43" i="67"/>
  <c r="BV26" i="67"/>
  <c r="BV98" i="67"/>
  <c r="BV81" i="67"/>
  <c r="BV91" i="67"/>
  <c r="BV74" i="67"/>
  <c r="BV108" i="67"/>
  <c r="BV85" i="67"/>
  <c r="BV99" i="67"/>
  <c r="BV37" i="67"/>
  <c r="BV100" i="67"/>
  <c r="BV20" i="67"/>
  <c r="BV62" i="67"/>
  <c r="BV29" i="67"/>
  <c r="BV14" i="67"/>
  <c r="BV60" i="67"/>
  <c r="BV69" i="67"/>
  <c r="BV44" i="67"/>
  <c r="BV52" i="67"/>
  <c r="BV94" i="67"/>
  <c r="BV61" i="67"/>
  <c r="BV46" i="67"/>
  <c r="BV13" i="67"/>
  <c r="BV42" i="67"/>
  <c r="BV11" i="67"/>
  <c r="BV53" i="67"/>
  <c r="BV106" i="67"/>
  <c r="BV76" i="67"/>
  <c r="BV68" i="67"/>
  <c r="BV101" i="67"/>
  <c r="BV28" i="67"/>
  <c r="BV103" i="67"/>
  <c r="BV70" i="67"/>
  <c r="BV55" i="67"/>
  <c r="BV22" i="67"/>
  <c r="BV45" i="67"/>
  <c r="BV30" i="67"/>
  <c r="BV47" i="67"/>
  <c r="BV32" i="67"/>
  <c r="BV102" i="67"/>
  <c r="BV87" i="67"/>
  <c r="BV54" i="67"/>
  <c r="BV77" i="67"/>
  <c r="BV92" i="67"/>
  <c r="BV79" i="67"/>
  <c r="BV64" i="67"/>
  <c r="BV31" i="67"/>
  <c r="BV16" i="67"/>
  <c r="BV67" i="67"/>
  <c r="BV21" i="67"/>
  <c r="BV38" i="67"/>
  <c r="BV23" i="67"/>
  <c r="BV93" i="67"/>
  <c r="BV78" i="67"/>
  <c r="BV86" i="67"/>
  <c r="BV71" i="67"/>
  <c r="BV88" i="67"/>
  <c r="BV57" i="67"/>
  <c r="BV40" i="67"/>
  <c r="BV9" i="67"/>
  <c r="BV48" i="67"/>
  <c r="BV15" i="67"/>
  <c r="BV34" i="67"/>
  <c r="BV17" i="67"/>
  <c r="BV89" i="67"/>
  <c r="BV72" i="67"/>
  <c r="BV95" i="67"/>
  <c r="BV80" i="67"/>
  <c r="BV97" i="67"/>
  <c r="BV66" i="67"/>
  <c r="BV49" i="67"/>
  <c r="BV18" i="67"/>
  <c r="BV104" i="67"/>
  <c r="BV39" i="67"/>
  <c r="BV56" i="67"/>
  <c r="BV25" i="67"/>
  <c r="BV8" i="67"/>
  <c r="BV96" i="67"/>
  <c r="BV63" i="67"/>
  <c r="BT79" i="67"/>
  <c r="BT22" i="67"/>
  <c r="BT89" i="67"/>
  <c r="BT65" i="67"/>
  <c r="BT85" i="67"/>
  <c r="BT61" i="67"/>
  <c r="BT37" i="67"/>
  <c r="BT13" i="67"/>
  <c r="BT55" i="67"/>
  <c r="BT31" i="67"/>
  <c r="BT80" i="67"/>
  <c r="BT20" i="67"/>
  <c r="BT93" i="67"/>
  <c r="BT69" i="67"/>
  <c r="BT54" i="67"/>
  <c r="BT30" i="67"/>
  <c r="BT68" i="67"/>
  <c r="BT95" i="67"/>
  <c r="BT71" i="67"/>
  <c r="BT47" i="67"/>
  <c r="BT57" i="67"/>
  <c r="BT33" i="67"/>
  <c r="BT9" i="67"/>
  <c r="BT94" i="67"/>
  <c r="BT70" i="67"/>
  <c r="BT46" i="67"/>
  <c r="BT23" i="67"/>
  <c r="BT96" i="67"/>
  <c r="BT32" i="67"/>
  <c r="BT88" i="67"/>
  <c r="BT24" i="67"/>
  <c r="BT90" i="67"/>
  <c r="BT10" i="67"/>
  <c r="BT60" i="67"/>
  <c r="BT107" i="67"/>
  <c r="BT51" i="67"/>
  <c r="BT27" i="67"/>
  <c r="BT108" i="67"/>
  <c r="BT44" i="67"/>
  <c r="BT36" i="67"/>
  <c r="BT87" i="67"/>
  <c r="BT50" i="67"/>
  <c r="BT26" i="67"/>
  <c r="BT104" i="67"/>
  <c r="BT40" i="67"/>
  <c r="BT12" i="67"/>
  <c r="BT86" i="67"/>
  <c r="BT62" i="67"/>
  <c r="BT29" i="67"/>
  <c r="BT100" i="67"/>
  <c r="BT103" i="67"/>
  <c r="BT101" i="67"/>
  <c r="BT77" i="67"/>
  <c r="BT53" i="67"/>
  <c r="BT73" i="67"/>
  <c r="BT49" i="67"/>
  <c r="BT25" i="67"/>
  <c r="BT67" i="67"/>
  <c r="BT43" i="67"/>
  <c r="BT19" i="67"/>
  <c r="BT48" i="67"/>
  <c r="BT105" i="67"/>
  <c r="BT81" i="67"/>
  <c r="BT66" i="67"/>
  <c r="BT42" i="67"/>
  <c r="BT18" i="67"/>
  <c r="BT16" i="67"/>
  <c r="BT83" i="67"/>
  <c r="BT59" i="67"/>
  <c r="BT35" i="67"/>
  <c r="BT45" i="67"/>
  <c r="BT21" i="67"/>
  <c r="BT106" i="67"/>
  <c r="BT82" i="67"/>
  <c r="BT58" i="67"/>
  <c r="BT34" i="67"/>
  <c r="BT11" i="67"/>
  <c r="BT64" i="67"/>
  <c r="BT97" i="67"/>
  <c r="BT52" i="67"/>
  <c r="BT102" i="67"/>
  <c r="BT78" i="67"/>
  <c r="BT92" i="67"/>
  <c r="BT28" i="67"/>
  <c r="BT63" i="67"/>
  <c r="BT39" i="67"/>
  <c r="BT15" i="67"/>
  <c r="BT76" i="67"/>
  <c r="BT84" i="67"/>
  <c r="BT99" i="67"/>
  <c r="BT75" i="67"/>
  <c r="BT38" i="67"/>
  <c r="BT14" i="67"/>
  <c r="BT72" i="67"/>
  <c r="BT8" i="67"/>
  <c r="BT98" i="67"/>
  <c r="BT74" i="67"/>
  <c r="BT41" i="67"/>
  <c r="BT17" i="67"/>
  <c r="BT56" i="67"/>
  <c r="BT91" i="67"/>
  <c r="BJ71" i="67"/>
  <c r="BJ59" i="67"/>
  <c r="BJ29" i="67"/>
  <c r="BJ85" i="67"/>
  <c r="BJ45" i="67"/>
  <c r="BJ28" i="67"/>
  <c r="BJ88" i="67"/>
  <c r="BJ53" i="67"/>
  <c r="BJ34" i="67"/>
  <c r="BJ86" i="67"/>
  <c r="BJ38" i="67"/>
  <c r="BJ10" i="67"/>
  <c r="BJ108" i="67"/>
  <c r="BJ64" i="67"/>
  <c r="BJ106" i="67"/>
  <c r="BJ81" i="67"/>
  <c r="BJ70" i="67"/>
  <c r="BJ102" i="67"/>
  <c r="BJ76" i="67"/>
  <c r="BJ25" i="67"/>
  <c r="BJ65" i="67"/>
  <c r="BJ74" i="67"/>
  <c r="BJ83" i="67"/>
  <c r="BJ103" i="67"/>
  <c r="BJ48" i="67"/>
  <c r="BJ11" i="67"/>
  <c r="BJ49" i="67"/>
  <c r="BJ23" i="67"/>
  <c r="BJ61" i="67"/>
  <c r="BJ18" i="67"/>
  <c r="BJ67" i="67"/>
  <c r="BJ50" i="67"/>
  <c r="BJ19" i="67"/>
  <c r="BJ72" i="67"/>
  <c r="BJ56" i="67"/>
  <c r="BJ41" i="67"/>
  <c r="BJ96" i="67"/>
  <c r="BJ60" i="67"/>
  <c r="BJ37" i="67"/>
  <c r="BJ62" i="67"/>
  <c r="BJ101" i="67"/>
  <c r="BJ100" i="67"/>
  <c r="BJ94" i="67"/>
  <c r="BJ13" i="67"/>
  <c r="BJ30" i="67"/>
  <c r="BJ105" i="67"/>
  <c r="BJ58" i="67"/>
  <c r="BJ57" i="67"/>
  <c r="BJ79" i="67"/>
  <c r="BJ99" i="67"/>
  <c r="BJ39" i="67"/>
  <c r="BJ63" i="67"/>
  <c r="BJ8" i="67"/>
  <c r="BJ20" i="67"/>
  <c r="BJ47" i="67"/>
  <c r="BJ52" i="67"/>
  <c r="BJ33" i="67"/>
  <c r="BJ84" i="67"/>
  <c r="BJ89" i="67"/>
  <c r="BJ104" i="67"/>
  <c r="BJ9" i="67"/>
  <c r="BJ22" i="67"/>
  <c r="BJ54" i="67"/>
  <c r="BJ92" i="67"/>
  <c r="BJ68" i="67"/>
  <c r="BJ17" i="67"/>
  <c r="BJ36" i="67"/>
  <c r="BJ43" i="67"/>
  <c r="BJ35" i="67"/>
  <c r="BJ91" i="67"/>
  <c r="BJ95" i="67"/>
  <c r="BJ75" i="67"/>
  <c r="BJ31" i="67"/>
  <c r="BJ107" i="67"/>
  <c r="BJ66" i="67"/>
  <c r="BJ12" i="67"/>
  <c r="BJ97" i="67"/>
  <c r="BJ32" i="67"/>
  <c r="BJ44" i="67"/>
  <c r="BJ26" i="67"/>
  <c r="BJ55" i="67"/>
  <c r="BJ46" i="67"/>
  <c r="BJ42" i="67"/>
  <c r="BJ24" i="67"/>
  <c r="BJ78" i="67"/>
  <c r="BJ73" i="67"/>
  <c r="BJ14" i="67"/>
  <c r="BJ40" i="67"/>
  <c r="BJ69" i="67"/>
  <c r="BJ15" i="67"/>
  <c r="BJ21" i="67"/>
  <c r="BJ16" i="67"/>
  <c r="BJ93" i="67"/>
  <c r="BJ80" i="67"/>
  <c r="BJ27" i="67"/>
  <c r="BJ77" i="67"/>
  <c r="BJ87" i="67"/>
  <c r="BJ51" i="67"/>
  <c r="BJ90" i="67"/>
  <c r="BJ82" i="67"/>
  <c r="BJ98" i="67"/>
  <c r="BI64" i="67"/>
  <c r="BI20" i="67"/>
  <c r="BI89" i="67"/>
  <c r="BI65" i="67"/>
  <c r="BI41" i="67"/>
  <c r="BI17" i="67"/>
  <c r="BI100" i="67"/>
  <c r="BI76" i="67"/>
  <c r="BI38" i="67"/>
  <c r="BI14" i="67"/>
  <c r="BI97" i="67"/>
  <c r="BI73" i="67"/>
  <c r="BI49" i="67"/>
  <c r="BI25" i="67"/>
  <c r="BI94" i="67"/>
  <c r="BI70" i="67"/>
  <c r="BI46" i="67"/>
  <c r="BI22" i="67"/>
  <c r="BI105" i="67"/>
  <c r="BI81" i="67"/>
  <c r="BI57" i="67"/>
  <c r="BI33" i="67"/>
  <c r="BI9" i="67"/>
  <c r="BI92" i="67"/>
  <c r="BI68" i="67"/>
  <c r="BI44" i="67"/>
  <c r="BI8" i="67"/>
  <c r="BI83" i="67"/>
  <c r="BI59" i="67"/>
  <c r="BI35" i="67"/>
  <c r="BI11" i="67"/>
  <c r="BI86" i="67"/>
  <c r="BI62" i="67"/>
  <c r="BI40" i="67"/>
  <c r="BI16" i="67"/>
  <c r="BI91" i="67"/>
  <c r="BI67" i="67"/>
  <c r="BI43" i="67"/>
  <c r="BI19" i="67"/>
  <c r="BI96" i="67"/>
  <c r="BI72" i="67"/>
  <c r="BI48" i="67"/>
  <c r="BI24" i="67"/>
  <c r="BI99" i="67"/>
  <c r="BI75" i="67"/>
  <c r="BI51" i="67"/>
  <c r="BI27" i="67"/>
  <c r="BI102" i="67"/>
  <c r="BI78" i="67"/>
  <c r="BI54" i="67"/>
  <c r="BI30" i="67"/>
  <c r="BI101" i="67"/>
  <c r="BI77" i="67"/>
  <c r="BI53" i="67"/>
  <c r="BI29" i="67"/>
  <c r="BI106" i="67"/>
  <c r="BI88" i="67"/>
  <c r="BI50" i="67"/>
  <c r="BI26" i="67"/>
  <c r="BI107" i="67"/>
  <c r="BI85" i="67"/>
  <c r="BI61" i="67"/>
  <c r="BI37" i="67"/>
  <c r="BI13" i="67"/>
  <c r="BI82" i="67"/>
  <c r="BI58" i="67"/>
  <c r="BI34" i="67"/>
  <c r="BI10" i="67"/>
  <c r="BI93" i="67"/>
  <c r="BI69" i="67"/>
  <c r="BI45" i="67"/>
  <c r="BI21" i="67"/>
  <c r="BI104" i="67"/>
  <c r="BI80" i="67"/>
  <c r="BI56" i="67"/>
  <c r="BI32" i="67"/>
  <c r="BI95" i="67"/>
  <c r="BI71" i="67"/>
  <c r="BI47" i="67"/>
  <c r="BI23" i="67"/>
  <c r="BI98" i="67"/>
  <c r="BI74" i="67"/>
  <c r="BI52" i="67"/>
  <c r="BI28" i="67"/>
  <c r="BI103" i="67"/>
  <c r="BI79" i="67"/>
  <c r="BI55" i="67"/>
  <c r="BI31" i="67"/>
  <c r="BI108" i="67"/>
  <c r="BI84" i="67"/>
  <c r="BI60" i="67"/>
  <c r="BI36" i="67"/>
  <c r="BI12" i="67"/>
  <c r="BI87" i="67"/>
  <c r="BI63" i="67"/>
  <c r="BI39" i="67"/>
  <c r="BI15" i="67"/>
  <c r="BI90" i="67"/>
  <c r="BI66" i="67"/>
  <c r="BI42" i="67"/>
  <c r="BI18" i="67"/>
  <c r="BG76" i="67"/>
  <c r="BG82" i="67"/>
  <c r="BG106" i="67"/>
  <c r="BG65" i="67"/>
  <c r="BG41" i="67"/>
  <c r="BG17" i="67"/>
  <c r="BG81" i="67"/>
  <c r="BG51" i="67"/>
  <c r="BG58" i="67"/>
  <c r="BG34" i="67"/>
  <c r="BG10" i="67"/>
  <c r="BG73" i="67"/>
  <c r="BG49" i="67"/>
  <c r="BG107" i="67"/>
  <c r="BG105" i="67"/>
  <c r="BG96" i="67"/>
  <c r="BG72" i="67"/>
  <c r="BG48" i="67"/>
  <c r="BG24" i="67"/>
  <c r="BG50" i="67"/>
  <c r="BG26" i="67"/>
  <c r="BG71" i="67"/>
  <c r="BG47" i="67"/>
  <c r="BG23" i="67"/>
  <c r="BG86" i="67"/>
  <c r="BG62" i="67"/>
  <c r="BG20" i="67"/>
  <c r="BG97" i="67"/>
  <c r="BG91" i="67"/>
  <c r="BG67" i="67"/>
  <c r="BG43" i="67"/>
  <c r="BG37" i="67"/>
  <c r="BG13" i="67"/>
  <c r="BG52" i="67"/>
  <c r="BG28" i="67"/>
  <c r="BG102" i="67"/>
  <c r="BG99" i="67"/>
  <c r="BG75" i="67"/>
  <c r="BG69" i="67"/>
  <c r="BG27" i="67"/>
  <c r="BG98" i="67"/>
  <c r="BG66" i="67"/>
  <c r="BG42" i="67"/>
  <c r="BG18" i="67"/>
  <c r="BG44" i="67"/>
  <c r="BG57" i="67"/>
  <c r="BG33" i="67"/>
  <c r="BG9" i="67"/>
  <c r="BG104" i="67"/>
  <c r="BG80" i="67"/>
  <c r="BG19" i="67"/>
  <c r="BG14" i="67"/>
  <c r="BG77" i="67"/>
  <c r="BG53" i="67"/>
  <c r="BG29" i="67"/>
  <c r="BG94" i="67"/>
  <c r="BG63" i="67"/>
  <c r="BG70" i="67"/>
  <c r="BG46" i="67"/>
  <c r="BG22" i="67"/>
  <c r="BG101" i="67"/>
  <c r="BG61" i="67"/>
  <c r="BG90" i="67"/>
  <c r="BG95" i="67"/>
  <c r="BG108" i="67"/>
  <c r="BG84" i="67"/>
  <c r="BG60" i="67"/>
  <c r="BG36" i="67"/>
  <c r="BG12" i="67"/>
  <c r="BG38" i="67"/>
  <c r="BG83" i="67"/>
  <c r="BG59" i="67"/>
  <c r="BG35" i="67"/>
  <c r="BG11" i="67"/>
  <c r="BG74" i="67"/>
  <c r="BG100" i="67"/>
  <c r="BG8" i="67"/>
  <c r="BG103" i="67"/>
  <c r="BG79" i="67"/>
  <c r="BG55" i="67"/>
  <c r="BG31" i="67"/>
  <c r="BG25" i="67"/>
  <c r="BG64" i="67"/>
  <c r="BG40" i="67"/>
  <c r="BG16" i="67"/>
  <c r="BG85" i="67"/>
  <c r="BG87" i="67"/>
  <c r="BG89" i="67"/>
  <c r="BG39" i="67"/>
  <c r="BG15" i="67"/>
  <c r="BG78" i="67"/>
  <c r="BG54" i="67"/>
  <c r="BG30" i="67"/>
  <c r="BG56" i="67"/>
  <c r="BG32" i="67"/>
  <c r="BG45" i="67"/>
  <c r="BG21" i="67"/>
  <c r="BG93" i="67"/>
  <c r="BG92" i="67"/>
  <c r="BG68" i="67"/>
  <c r="BG88" i="67"/>
  <c r="BF52" i="67"/>
  <c r="BE90" i="67"/>
  <c r="BF72" i="67"/>
  <c r="BF105" i="67"/>
  <c r="BE30" i="67"/>
  <c r="BE8" i="67"/>
  <c r="BE18" i="67"/>
  <c r="BF78" i="67"/>
  <c r="BF61" i="67"/>
  <c r="BE80" i="67"/>
  <c r="BE58" i="67"/>
  <c r="BF28" i="67"/>
  <c r="BF38" i="67"/>
  <c r="BF16" i="67"/>
  <c r="BE19" i="67"/>
  <c r="BF37" i="67"/>
  <c r="BF15" i="67"/>
  <c r="BE81" i="67"/>
  <c r="BE59" i="67"/>
  <c r="BE69" i="67"/>
  <c r="BE15" i="67"/>
  <c r="BF80" i="67"/>
  <c r="BF11" i="67"/>
  <c r="BF85" i="67"/>
  <c r="BF63" i="67"/>
  <c r="BF73" i="67"/>
  <c r="BF51" i="67"/>
  <c r="BF30" i="67"/>
  <c r="BF40" i="67"/>
  <c r="BF18" i="67"/>
  <c r="BE68" i="67"/>
  <c r="BE78" i="67"/>
  <c r="BE56" i="67"/>
  <c r="BF96" i="67"/>
  <c r="BF99" i="67"/>
  <c r="BF14" i="67"/>
  <c r="BE17" i="67"/>
  <c r="BF86" i="67"/>
  <c r="BF108" i="67"/>
  <c r="BE79" i="67"/>
  <c r="BF65" i="67"/>
  <c r="BF75" i="67"/>
  <c r="BF21" i="67"/>
  <c r="BF88" i="67"/>
  <c r="BF9" i="67"/>
  <c r="BE107" i="67"/>
  <c r="BE53" i="67"/>
  <c r="BF71" i="67"/>
  <c r="BF49" i="67"/>
  <c r="BF102" i="67"/>
  <c r="BE14" i="67"/>
  <c r="BF64" i="67"/>
  <c r="BF54" i="67"/>
  <c r="BF95" i="67"/>
  <c r="BE84" i="67"/>
  <c r="BF24" i="67"/>
  <c r="BE106" i="67"/>
  <c r="BF12" i="67"/>
  <c r="BE62" i="67"/>
  <c r="BE40" i="67"/>
  <c r="BF106" i="67"/>
  <c r="BE77" i="67"/>
  <c r="BE55" i="67"/>
  <c r="BE65" i="67"/>
  <c r="BE43" i="67"/>
  <c r="BF82" i="67"/>
  <c r="BE16" i="67"/>
  <c r="BF70" i="67"/>
  <c r="BF59" i="67"/>
  <c r="BF69" i="67"/>
  <c r="BF47" i="67"/>
  <c r="BF68" i="67"/>
  <c r="BE91" i="67"/>
  <c r="BF58" i="67"/>
  <c r="BE64" i="67"/>
  <c r="BE42" i="67"/>
  <c r="BE52" i="67"/>
  <c r="BF22" i="67"/>
  <c r="BE57" i="67"/>
  <c r="BE67" i="67"/>
  <c r="BE13" i="67"/>
  <c r="BF74" i="67"/>
  <c r="BF104" i="67"/>
  <c r="BF50" i="67"/>
  <c r="BE100" i="67"/>
  <c r="BE63" i="67"/>
  <c r="BE41" i="67"/>
  <c r="BF76" i="67"/>
  <c r="BE93" i="67"/>
  <c r="BE103" i="67"/>
  <c r="BF57" i="67"/>
  <c r="BE44" i="67"/>
  <c r="BE54" i="67"/>
  <c r="BF90" i="67"/>
  <c r="BF97" i="67"/>
  <c r="BF107" i="67"/>
  <c r="BF53" i="67"/>
  <c r="BF31" i="67"/>
  <c r="BE50" i="67"/>
  <c r="BE28" i="67"/>
  <c r="BE102" i="67"/>
  <c r="BF8" i="67"/>
  <c r="BF87" i="67"/>
  <c r="BE74" i="67"/>
  <c r="BE105" i="67"/>
  <c r="BE51" i="67"/>
  <c r="BE29" i="67"/>
  <c r="BE39" i="67"/>
  <c r="BF60" i="67"/>
  <c r="BF34" i="67"/>
  <c r="BE101" i="67"/>
  <c r="BF55" i="67"/>
  <c r="BF33" i="67"/>
  <c r="BF43" i="67"/>
  <c r="BF84" i="67"/>
  <c r="BE104" i="67"/>
  <c r="BF10" i="67"/>
  <c r="BE92" i="67"/>
  <c r="BE38" i="67"/>
  <c r="BE48" i="67"/>
  <c r="BE26" i="67"/>
  <c r="BF91" i="67"/>
  <c r="BF101" i="67"/>
  <c r="BE88" i="67"/>
  <c r="BF66" i="67"/>
  <c r="BF36" i="67"/>
  <c r="BF46" i="67"/>
  <c r="BE49" i="67"/>
  <c r="BF35" i="67"/>
  <c r="BF45" i="67"/>
  <c r="BF62" i="67"/>
  <c r="BE89" i="67"/>
  <c r="BE99" i="67"/>
  <c r="BE45" i="67"/>
  <c r="BE23" i="67"/>
  <c r="BF41" i="67"/>
  <c r="BF19" i="67"/>
  <c r="BF93" i="67"/>
  <c r="BF103" i="67"/>
  <c r="BF81" i="67"/>
  <c r="BE36" i="67"/>
  <c r="BF98" i="67"/>
  <c r="BF48" i="67"/>
  <c r="BE98" i="67"/>
  <c r="BE76" i="67"/>
  <c r="BE86" i="67"/>
  <c r="BE32" i="67"/>
  <c r="BE10" i="67"/>
  <c r="BF44" i="67"/>
  <c r="BE47" i="67"/>
  <c r="BE25" i="67"/>
  <c r="BE35" i="67"/>
  <c r="BE66" i="67"/>
  <c r="BF92" i="67"/>
  <c r="BF83" i="67"/>
  <c r="BF29" i="67"/>
  <c r="BF39" i="67"/>
  <c r="BF17" i="67"/>
  <c r="BE83" i="67"/>
  <c r="BE61" i="67"/>
  <c r="BF79" i="67"/>
  <c r="BE34" i="67"/>
  <c r="BE12" i="67"/>
  <c r="BE22" i="67"/>
  <c r="BE96" i="67"/>
  <c r="BE27" i="67"/>
  <c r="BE37" i="67"/>
  <c r="BF56" i="67"/>
  <c r="BF32" i="67"/>
  <c r="BF42" i="67"/>
  <c r="BF20" i="67"/>
  <c r="BE70" i="67"/>
  <c r="BE33" i="67"/>
  <c r="BE11" i="67"/>
  <c r="BE85" i="67"/>
  <c r="BE95" i="67"/>
  <c r="BE73" i="67"/>
  <c r="BF27" i="67"/>
  <c r="BE46" i="67"/>
  <c r="BE24" i="67"/>
  <c r="BF89" i="67"/>
  <c r="BF67" i="67"/>
  <c r="BF77" i="67"/>
  <c r="BF23" i="67"/>
  <c r="BF94" i="67"/>
  <c r="BE20" i="67"/>
  <c r="BE94" i="67"/>
  <c r="BE72" i="67"/>
  <c r="BE82" i="67"/>
  <c r="BE60" i="67"/>
  <c r="BE87" i="67"/>
  <c r="BE97" i="67"/>
  <c r="BE75" i="67"/>
  <c r="BE21" i="67"/>
  <c r="BE31" i="67"/>
  <c r="BE9" i="67"/>
  <c r="BF26" i="67"/>
  <c r="BE108" i="67"/>
  <c r="BE71" i="67"/>
  <c r="BF25" i="67"/>
  <c r="BF100" i="67"/>
  <c r="BF13" i="67"/>
  <c r="BD87" i="67"/>
  <c r="BD22" i="67"/>
  <c r="BD89" i="67"/>
  <c r="BD40" i="67"/>
  <c r="BD85" i="67"/>
  <c r="BD61" i="67"/>
  <c r="BD37" i="67"/>
  <c r="BD13" i="67"/>
  <c r="BD63" i="67"/>
  <c r="BD39" i="67"/>
  <c r="BD80" i="67"/>
  <c r="BD12" i="67"/>
  <c r="BD93" i="67"/>
  <c r="BD69" i="67"/>
  <c r="BD54" i="67"/>
  <c r="BD30" i="67"/>
  <c r="BD84" i="67"/>
  <c r="BD16" i="67"/>
  <c r="BD79" i="67"/>
  <c r="BD55" i="67"/>
  <c r="BD57" i="67"/>
  <c r="BD33" i="67"/>
  <c r="BD9" i="67"/>
  <c r="BD94" i="67"/>
  <c r="BD70" i="67"/>
  <c r="BD46" i="67"/>
  <c r="BD31" i="67"/>
  <c r="BD77" i="67"/>
  <c r="BD53" i="67"/>
  <c r="BD100" i="67"/>
  <c r="BD24" i="67"/>
  <c r="BD90" i="67"/>
  <c r="BD10" i="67"/>
  <c r="BD60" i="67"/>
  <c r="BD106" i="67"/>
  <c r="BD59" i="67"/>
  <c r="BD35" i="67"/>
  <c r="BD11" i="67"/>
  <c r="BD52" i="67"/>
  <c r="BD56" i="67"/>
  <c r="BD95" i="67"/>
  <c r="BD50" i="67"/>
  <c r="BD26" i="67"/>
  <c r="BD104" i="67"/>
  <c r="BD36" i="67"/>
  <c r="BD8" i="67"/>
  <c r="BD86" i="67"/>
  <c r="BD62" i="67"/>
  <c r="BD29" i="67"/>
  <c r="BD108" i="67"/>
  <c r="BD32" i="67"/>
  <c r="BD101" i="67"/>
  <c r="BD76" i="67"/>
  <c r="BD97" i="67"/>
  <c r="BD73" i="67"/>
  <c r="BD49" i="67"/>
  <c r="BD25" i="67"/>
  <c r="BD75" i="67"/>
  <c r="BD51" i="67"/>
  <c r="BD27" i="67"/>
  <c r="BD48" i="67"/>
  <c r="BD105" i="67"/>
  <c r="BD81" i="67"/>
  <c r="BD66" i="67"/>
  <c r="BD42" i="67"/>
  <c r="BD18" i="67"/>
  <c r="BD44" i="67"/>
  <c r="BD91" i="67"/>
  <c r="BD67" i="67"/>
  <c r="BD43" i="67"/>
  <c r="BD45" i="67"/>
  <c r="BD21" i="67"/>
  <c r="BD103" i="67"/>
  <c r="BD82" i="67"/>
  <c r="BD58" i="67"/>
  <c r="BD34" i="67"/>
  <c r="BD19" i="67"/>
  <c r="BD65" i="67"/>
  <c r="BD15" i="67"/>
  <c r="BD64" i="67"/>
  <c r="BD102" i="67"/>
  <c r="BD78" i="67"/>
  <c r="BD92" i="67"/>
  <c r="BD28" i="67"/>
  <c r="BD71" i="67"/>
  <c r="BD47" i="67"/>
  <c r="BD23" i="67"/>
  <c r="BD88" i="67"/>
  <c r="BD96" i="67"/>
  <c r="BD20" i="67"/>
  <c r="BD83" i="67"/>
  <c r="BD38" i="67"/>
  <c r="BD14" i="67"/>
  <c r="BD68" i="67"/>
  <c r="BD107" i="67"/>
  <c r="BD98" i="67"/>
  <c r="BD74" i="67"/>
  <c r="BD41" i="67"/>
  <c r="BD17" i="67"/>
  <c r="BD72" i="67"/>
  <c r="BD99" i="67"/>
  <c r="BC87" i="67"/>
  <c r="BC22" i="67"/>
  <c r="BC89" i="67"/>
  <c r="BC40" i="67"/>
  <c r="BC85" i="67"/>
  <c r="BC61" i="67"/>
  <c r="BC37" i="67"/>
  <c r="BC13" i="67"/>
  <c r="BC63" i="67"/>
  <c r="BC39" i="67"/>
  <c r="BC88" i="67"/>
  <c r="BC20" i="67"/>
  <c r="BC93" i="67"/>
  <c r="BC69" i="67"/>
  <c r="BC54" i="67"/>
  <c r="BC30" i="67"/>
  <c r="BC72" i="67"/>
  <c r="BC103" i="67"/>
  <c r="BC79" i="67"/>
  <c r="BC55" i="67"/>
  <c r="BC57" i="67"/>
  <c r="BC33" i="67"/>
  <c r="BC9" i="67"/>
  <c r="BC94" i="67"/>
  <c r="BC70" i="67"/>
  <c r="BC46" i="67"/>
  <c r="BC31" i="67"/>
  <c r="BC77" i="67"/>
  <c r="BC53" i="67"/>
  <c r="BC104" i="67"/>
  <c r="BC28" i="67"/>
  <c r="BC90" i="67"/>
  <c r="BC10" i="67"/>
  <c r="BC68" i="67"/>
  <c r="BC106" i="67"/>
  <c r="BC59" i="67"/>
  <c r="BC35" i="67"/>
  <c r="BC11" i="67"/>
  <c r="BC52" i="67"/>
  <c r="BC48" i="67"/>
  <c r="BC95" i="67"/>
  <c r="BC50" i="67"/>
  <c r="BC26" i="67"/>
  <c r="BC108" i="67"/>
  <c r="BC44" i="67"/>
  <c r="BC16" i="67"/>
  <c r="BC86" i="67"/>
  <c r="BC62" i="67"/>
  <c r="BC29" i="67"/>
  <c r="BC96" i="67"/>
  <c r="BC24" i="67"/>
  <c r="BC101" i="67"/>
  <c r="BC80" i="67"/>
  <c r="BC97" i="67"/>
  <c r="BC73" i="67"/>
  <c r="BC49" i="67"/>
  <c r="BC25" i="67"/>
  <c r="BC75" i="67"/>
  <c r="BC51" i="67"/>
  <c r="BC27" i="67"/>
  <c r="BC56" i="67"/>
  <c r="BC105" i="67"/>
  <c r="BC81" i="67"/>
  <c r="BC66" i="67"/>
  <c r="BC42" i="67"/>
  <c r="BC18" i="67"/>
  <c r="BC36" i="67"/>
  <c r="BC91" i="67"/>
  <c r="BC67" i="67"/>
  <c r="BC43" i="67"/>
  <c r="BC45" i="67"/>
  <c r="BC21" i="67"/>
  <c r="BC107" i="67"/>
  <c r="BC82" i="67"/>
  <c r="BC58" i="67"/>
  <c r="BC34" i="67"/>
  <c r="BC19" i="67"/>
  <c r="BC65" i="67"/>
  <c r="BC15" i="67"/>
  <c r="BC64" i="67"/>
  <c r="BC102" i="67"/>
  <c r="BC78" i="67"/>
  <c r="BC100" i="67"/>
  <c r="BC32" i="67"/>
  <c r="BC71" i="67"/>
  <c r="BC47" i="67"/>
  <c r="BC23" i="67"/>
  <c r="BC92" i="67"/>
  <c r="BC84" i="67"/>
  <c r="BC12" i="67"/>
  <c r="BC83" i="67"/>
  <c r="BC38" i="67"/>
  <c r="BC14" i="67"/>
  <c r="BC76" i="67"/>
  <c r="BC8" i="67"/>
  <c r="BC98" i="67"/>
  <c r="BC74" i="67"/>
  <c r="BC41" i="67"/>
  <c r="BC17" i="67"/>
  <c r="BC60" i="67"/>
  <c r="BC99" i="67"/>
  <c r="BB95" i="67"/>
  <c r="BB34" i="67"/>
  <c r="BB89" i="67"/>
  <c r="BB65" i="67"/>
  <c r="BB41" i="67"/>
  <c r="BB100" i="67"/>
  <c r="BB40" i="67"/>
  <c r="BB90" i="67"/>
  <c r="BB10" i="67"/>
  <c r="BB24" i="67"/>
  <c r="BB97" i="67"/>
  <c r="BB55" i="67"/>
  <c r="BB31" i="67"/>
  <c r="BB69" i="67"/>
  <c r="BB66" i="67"/>
  <c r="BB42" i="67"/>
  <c r="BB18" i="67"/>
  <c r="BB20" i="67"/>
  <c r="BB87" i="67"/>
  <c r="BB63" i="67"/>
  <c r="BB57" i="67"/>
  <c r="BB33" i="67"/>
  <c r="BB9" i="67"/>
  <c r="BB16" i="67"/>
  <c r="BB82" i="67"/>
  <c r="BB58" i="67"/>
  <c r="BB39" i="67"/>
  <c r="BB15" i="67"/>
  <c r="BB84" i="67"/>
  <c r="BB85" i="67"/>
  <c r="BB61" i="67"/>
  <c r="BB37" i="67"/>
  <c r="BB13" i="67"/>
  <c r="BB71" i="67"/>
  <c r="BB47" i="67"/>
  <c r="BB23" i="67"/>
  <c r="BB8" i="67"/>
  <c r="BB93" i="67"/>
  <c r="BB92" i="67"/>
  <c r="BB68" i="67"/>
  <c r="BB103" i="67"/>
  <c r="BB79" i="67"/>
  <c r="BB38" i="67"/>
  <c r="BB14" i="67"/>
  <c r="BB36" i="67"/>
  <c r="BB64" i="67"/>
  <c r="BB102" i="67"/>
  <c r="BB74" i="67"/>
  <c r="BB29" i="67"/>
  <c r="BB104" i="67"/>
  <c r="BB44" i="67"/>
  <c r="BB101" i="67"/>
  <c r="BB77" i="67"/>
  <c r="BB53" i="67"/>
  <c r="BB11" i="67"/>
  <c r="BB76" i="67"/>
  <c r="BB107" i="67"/>
  <c r="BB22" i="67"/>
  <c r="BB60" i="67"/>
  <c r="BB98" i="67"/>
  <c r="BB67" i="67"/>
  <c r="BB43" i="67"/>
  <c r="BB19" i="67"/>
  <c r="BB78" i="67"/>
  <c r="BB54" i="67"/>
  <c r="BB30" i="67"/>
  <c r="BB56" i="67"/>
  <c r="BB99" i="67"/>
  <c r="BB75" i="67"/>
  <c r="BB51" i="67"/>
  <c r="BB45" i="67"/>
  <c r="BB21" i="67"/>
  <c r="BB88" i="67"/>
  <c r="BB94" i="67"/>
  <c r="BB70" i="67"/>
  <c r="BB46" i="67"/>
  <c r="BB27" i="67"/>
  <c r="BB108" i="67"/>
  <c r="BB52" i="67"/>
  <c r="BB73" i="67"/>
  <c r="BB49" i="67"/>
  <c r="BB25" i="67"/>
  <c r="BB83" i="67"/>
  <c r="BB59" i="67"/>
  <c r="BB35" i="67"/>
  <c r="BB48" i="67"/>
  <c r="BB105" i="67"/>
  <c r="BB81" i="67"/>
  <c r="BB96" i="67"/>
  <c r="BB32" i="67"/>
  <c r="BB91" i="67"/>
  <c r="BB50" i="67"/>
  <c r="BB26" i="67"/>
  <c r="BB72" i="67"/>
  <c r="BB106" i="67"/>
  <c r="BB28" i="67"/>
  <c r="BB86" i="67"/>
  <c r="BB62" i="67"/>
  <c r="BB17" i="67"/>
  <c r="BB80" i="67"/>
  <c r="BB12" i="67"/>
  <c r="BA7" i="67"/>
  <c r="BA12" i="67"/>
  <c r="BA89" i="67"/>
  <c r="BA65" i="67"/>
  <c r="BA38" i="67"/>
  <c r="BA14" i="67"/>
  <c r="BA96" i="67"/>
  <c r="BA72" i="67"/>
  <c r="BA79" i="67"/>
  <c r="BA31" i="67"/>
  <c r="BA94" i="67"/>
  <c r="BA70" i="67"/>
  <c r="BA46" i="67"/>
  <c r="BA22" i="67"/>
  <c r="BA99" i="67"/>
  <c r="BA51" i="67"/>
  <c r="BA56" i="67"/>
  <c r="BA32" i="67"/>
  <c r="BA107" i="67"/>
  <c r="BA63" i="67"/>
  <c r="BA15" i="67"/>
  <c r="BA92" i="67"/>
  <c r="BA68" i="67"/>
  <c r="BA41" i="67"/>
  <c r="BA17" i="67"/>
  <c r="BA83" i="67"/>
  <c r="BA35" i="67"/>
  <c r="BA54" i="67"/>
  <c r="BA30" i="67"/>
  <c r="BA11" i="67"/>
  <c r="BA85" i="67"/>
  <c r="BA61" i="67"/>
  <c r="BA37" i="67"/>
  <c r="BA13" i="67"/>
  <c r="BA86" i="67"/>
  <c r="BA62" i="67"/>
  <c r="BA71" i="67"/>
  <c r="BA23" i="67"/>
  <c r="BA93" i="67"/>
  <c r="BA69" i="67"/>
  <c r="BA48" i="67"/>
  <c r="BA24" i="67"/>
  <c r="BA91" i="67"/>
  <c r="BA43" i="67"/>
  <c r="BA102" i="67"/>
  <c r="BA78" i="67"/>
  <c r="BA57" i="67"/>
  <c r="BA33" i="67"/>
  <c r="BA9" i="67"/>
  <c r="BA88" i="67"/>
  <c r="BA64" i="67"/>
  <c r="BA40" i="67"/>
  <c r="BA101" i="67"/>
  <c r="BA77" i="67"/>
  <c r="BA50" i="67"/>
  <c r="BA26" i="67"/>
  <c r="BA108" i="67"/>
  <c r="BA84" i="67"/>
  <c r="BA103" i="67"/>
  <c r="BA55" i="67"/>
  <c r="BA106" i="67"/>
  <c r="BA82" i="67"/>
  <c r="BA58" i="67"/>
  <c r="BA34" i="67"/>
  <c r="BA10" i="67"/>
  <c r="BA75" i="67"/>
  <c r="BA27" i="67"/>
  <c r="BA44" i="67"/>
  <c r="BA16" i="67"/>
  <c r="BA87" i="67"/>
  <c r="BA39" i="67"/>
  <c r="BA104" i="67"/>
  <c r="BA80" i="67"/>
  <c r="BA53" i="67"/>
  <c r="BA29" i="67"/>
  <c r="BA20" i="67"/>
  <c r="BA59" i="67"/>
  <c r="BA42" i="67"/>
  <c r="BA18" i="67"/>
  <c r="BA97" i="67"/>
  <c r="BA73" i="67"/>
  <c r="BA49" i="67"/>
  <c r="BA25" i="67"/>
  <c r="BA98" i="67"/>
  <c r="BA74" i="67"/>
  <c r="BA95" i="67"/>
  <c r="BA47" i="67"/>
  <c r="BA105" i="67"/>
  <c r="BA81" i="67"/>
  <c r="BA60" i="67"/>
  <c r="BA36" i="67"/>
  <c r="BA8" i="67"/>
  <c r="BA67" i="67"/>
  <c r="BA19" i="67"/>
  <c r="BA90" i="67"/>
  <c r="BA66" i="67"/>
  <c r="BA45" i="67"/>
  <c r="BA21" i="67"/>
  <c r="BA100" i="67"/>
  <c r="BA76" i="67"/>
  <c r="BA52" i="67"/>
  <c r="BA28" i="67"/>
  <c r="AZ95" i="67"/>
  <c r="AZ30" i="67"/>
  <c r="AZ71" i="67"/>
  <c r="AZ47" i="67"/>
  <c r="AZ23" i="67"/>
  <c r="AZ88" i="67"/>
  <c r="AZ12" i="67"/>
  <c r="AZ86" i="67"/>
  <c r="AZ56" i="67"/>
  <c r="AZ103" i="67"/>
  <c r="AZ79" i="67"/>
  <c r="AZ55" i="67"/>
  <c r="AZ31" i="67"/>
  <c r="AZ69" i="67"/>
  <c r="AZ62" i="67"/>
  <c r="AZ21" i="67"/>
  <c r="AZ84" i="67"/>
  <c r="AZ8" i="67"/>
  <c r="AZ87" i="67"/>
  <c r="AZ63" i="67"/>
  <c r="AZ57" i="67"/>
  <c r="AZ15" i="67"/>
  <c r="AZ64" i="67"/>
  <c r="AZ102" i="67"/>
  <c r="AZ78" i="67"/>
  <c r="AZ54" i="67"/>
  <c r="AZ39" i="67"/>
  <c r="AZ80" i="67"/>
  <c r="AZ16" i="67"/>
  <c r="AZ85" i="67"/>
  <c r="AZ61" i="67"/>
  <c r="AZ37" i="67"/>
  <c r="AZ13" i="67"/>
  <c r="AZ50" i="67"/>
  <c r="AZ26" i="67"/>
  <c r="AZ104" i="67"/>
  <c r="AZ40" i="67"/>
  <c r="AZ93" i="67"/>
  <c r="AZ76" i="67"/>
  <c r="AZ106" i="67"/>
  <c r="AZ82" i="67"/>
  <c r="AZ58" i="67"/>
  <c r="AZ34" i="67"/>
  <c r="AZ10" i="67"/>
  <c r="AZ60" i="67"/>
  <c r="AZ36" i="67"/>
  <c r="AZ77" i="67"/>
  <c r="AZ53" i="67"/>
  <c r="AZ29" i="67"/>
  <c r="AZ108" i="67"/>
  <c r="AZ32" i="67"/>
  <c r="AZ101" i="67"/>
  <c r="AZ59" i="67"/>
  <c r="AZ35" i="67"/>
  <c r="AZ11" i="67"/>
  <c r="AZ52" i="67"/>
  <c r="AZ98" i="67"/>
  <c r="AZ18" i="67"/>
  <c r="AZ24" i="67"/>
  <c r="AZ91" i="67"/>
  <c r="AZ67" i="67"/>
  <c r="AZ43" i="67"/>
  <c r="AZ19" i="67"/>
  <c r="AZ74" i="67"/>
  <c r="AZ33" i="67"/>
  <c r="AZ9" i="67"/>
  <c r="AZ44" i="67"/>
  <c r="AZ99" i="67"/>
  <c r="AZ75" i="67"/>
  <c r="AZ51" i="67"/>
  <c r="AZ45" i="67"/>
  <c r="AZ100" i="67"/>
  <c r="AZ20" i="67"/>
  <c r="AZ90" i="67"/>
  <c r="AZ66" i="67"/>
  <c r="AZ42" i="67"/>
  <c r="AZ27" i="67"/>
  <c r="AZ48" i="67"/>
  <c r="AZ97" i="67"/>
  <c r="AZ73" i="67"/>
  <c r="AZ49" i="67"/>
  <c r="AZ25" i="67"/>
  <c r="AZ83" i="67"/>
  <c r="AZ38" i="67"/>
  <c r="AZ14" i="67"/>
  <c r="AZ68" i="67"/>
  <c r="AZ105" i="67"/>
  <c r="AZ81" i="67"/>
  <c r="AZ96" i="67"/>
  <c r="AZ94" i="67"/>
  <c r="AZ70" i="67"/>
  <c r="AZ46" i="67"/>
  <c r="AZ22" i="67"/>
  <c r="AZ92" i="67"/>
  <c r="AZ28" i="67"/>
  <c r="AZ89" i="67"/>
  <c r="AZ65" i="67"/>
  <c r="AZ41" i="67"/>
  <c r="AZ17" i="67"/>
  <c r="AZ72" i="67"/>
  <c r="AZ107" i="67"/>
  <c r="AY95" i="67"/>
  <c r="AY22" i="67"/>
  <c r="AY89" i="67"/>
  <c r="AY65" i="67"/>
  <c r="AY23" i="67"/>
  <c r="AY84" i="67"/>
  <c r="AY102" i="67"/>
  <c r="AY78" i="67"/>
  <c r="AY96" i="67"/>
  <c r="AY32" i="67"/>
  <c r="AY79" i="67"/>
  <c r="AY55" i="67"/>
  <c r="AY31" i="67"/>
  <c r="AY69" i="67"/>
  <c r="AY54" i="67"/>
  <c r="AY30" i="67"/>
  <c r="AY80" i="67"/>
  <c r="AY8" i="67"/>
  <c r="AY87" i="67"/>
  <c r="AY63" i="67"/>
  <c r="AY57" i="67"/>
  <c r="AY33" i="67"/>
  <c r="AY9" i="67"/>
  <c r="AY94" i="67"/>
  <c r="AY70" i="67"/>
  <c r="AY46" i="67"/>
  <c r="AY39" i="67"/>
  <c r="AY15" i="67"/>
  <c r="AY60" i="67"/>
  <c r="AY85" i="67"/>
  <c r="AY61" i="67"/>
  <c r="AY37" i="67"/>
  <c r="AY13" i="67"/>
  <c r="AY71" i="67"/>
  <c r="AY47" i="67"/>
  <c r="AY88" i="67"/>
  <c r="AY24" i="67"/>
  <c r="AY93" i="67"/>
  <c r="AY72" i="67"/>
  <c r="AY52" i="67"/>
  <c r="AY103" i="67"/>
  <c r="AY50" i="67"/>
  <c r="AY26" i="67"/>
  <c r="AY108" i="67"/>
  <c r="AY44" i="67"/>
  <c r="AY36" i="67"/>
  <c r="AY86" i="67"/>
  <c r="AY62" i="67"/>
  <c r="AY29" i="67"/>
  <c r="AY104" i="67"/>
  <c r="AY28" i="67"/>
  <c r="AY101" i="67"/>
  <c r="AY77" i="67"/>
  <c r="AY53" i="67"/>
  <c r="AY11" i="67"/>
  <c r="AY48" i="67"/>
  <c r="AY90" i="67"/>
  <c r="AY10" i="67"/>
  <c r="AY64" i="67"/>
  <c r="AY106" i="67"/>
  <c r="AY67" i="67"/>
  <c r="AY43" i="67"/>
  <c r="AY19" i="67"/>
  <c r="AY66" i="67"/>
  <c r="AY42" i="67"/>
  <c r="AY18" i="67"/>
  <c r="AY40" i="67"/>
  <c r="AY99" i="67"/>
  <c r="AY75" i="67"/>
  <c r="AY51" i="67"/>
  <c r="AY45" i="67"/>
  <c r="AY21" i="67"/>
  <c r="AY16" i="67"/>
  <c r="AY82" i="67"/>
  <c r="AY58" i="67"/>
  <c r="AY34" i="67"/>
  <c r="AY27" i="67"/>
  <c r="AY100" i="67"/>
  <c r="AY97" i="67"/>
  <c r="AY73" i="67"/>
  <c r="AY49" i="67"/>
  <c r="AY25" i="67"/>
  <c r="AY83" i="67"/>
  <c r="AY59" i="67"/>
  <c r="AY35" i="67"/>
  <c r="AY56" i="67"/>
  <c r="AY105" i="67"/>
  <c r="AY81" i="67"/>
  <c r="AY92" i="67"/>
  <c r="AY20" i="67"/>
  <c r="AY91" i="67"/>
  <c r="AY38" i="67"/>
  <c r="AY14" i="67"/>
  <c r="AY76" i="67"/>
  <c r="AY12" i="67"/>
  <c r="AY98" i="67"/>
  <c r="AY74" i="67"/>
  <c r="AY41" i="67"/>
  <c r="AY17" i="67"/>
  <c r="AY68" i="67"/>
  <c r="AY107" i="67"/>
  <c r="G8" i="67"/>
  <c r="G68" i="67"/>
  <c r="G50" i="67"/>
  <c r="G46" i="67"/>
  <c r="G15" i="67"/>
  <c r="G89" i="67"/>
  <c r="G106" i="67"/>
  <c r="G19" i="67"/>
  <c r="G80" i="67"/>
  <c r="G62" i="67"/>
  <c r="G28" i="67"/>
  <c r="G10" i="67"/>
  <c r="G53" i="67"/>
  <c r="G71" i="67"/>
  <c r="G17" i="67"/>
  <c r="G96" i="67"/>
  <c r="G14" i="67"/>
  <c r="G74" i="67"/>
  <c r="G75" i="67"/>
  <c r="G100" i="67"/>
  <c r="G69" i="67"/>
  <c r="G25" i="67"/>
  <c r="G30" i="67"/>
  <c r="G9" i="67"/>
  <c r="G82" i="67"/>
  <c r="G52" i="67"/>
  <c r="G34" i="67"/>
  <c r="G72" i="67"/>
  <c r="G77" i="67"/>
  <c r="G12" i="67"/>
  <c r="G43" i="67"/>
  <c r="G66" i="67"/>
  <c r="G70" i="67"/>
  <c r="G21" i="67"/>
  <c r="G51" i="67"/>
  <c r="G76" i="67"/>
  <c r="G107" i="67"/>
  <c r="G24" i="67"/>
  <c r="G55" i="67"/>
  <c r="G49" i="67"/>
  <c r="G94" i="67"/>
  <c r="G92" i="67"/>
  <c r="G33" i="67"/>
  <c r="G102" i="67"/>
  <c r="G101" i="67"/>
  <c r="G78" i="67"/>
  <c r="G42" i="67"/>
  <c r="G57" i="67"/>
  <c r="G44" i="67"/>
  <c r="G105" i="67"/>
  <c r="G48" i="67"/>
  <c r="G35" i="67"/>
  <c r="G108" i="67"/>
  <c r="G73" i="67"/>
  <c r="G91" i="67"/>
  <c r="G39" i="67"/>
  <c r="G64" i="67"/>
  <c r="G37" i="67"/>
  <c r="G85" i="67"/>
  <c r="G103" i="67"/>
  <c r="G20" i="67"/>
  <c r="G99" i="67"/>
  <c r="G86" i="67"/>
  <c r="G11" i="67"/>
  <c r="G97" i="67"/>
  <c r="G84" i="67"/>
  <c r="G58" i="67"/>
  <c r="G32" i="67"/>
  <c r="G63" i="67"/>
  <c r="G88" i="67"/>
  <c r="G36" i="67"/>
  <c r="G67" i="67"/>
  <c r="G13" i="67"/>
  <c r="G31" i="67"/>
  <c r="G90" i="67"/>
  <c r="G79" i="67"/>
  <c r="G40" i="67"/>
  <c r="G22" i="67"/>
  <c r="G65" i="67"/>
  <c r="G83" i="67"/>
  <c r="G26" i="67"/>
  <c r="G87" i="67"/>
  <c r="G81" i="67"/>
  <c r="G47" i="67"/>
  <c r="G16" i="67"/>
  <c r="G41" i="67"/>
  <c r="G59" i="67"/>
  <c r="G45" i="67"/>
  <c r="G93" i="67"/>
  <c r="G18" i="67"/>
  <c r="G23" i="67"/>
  <c r="G61" i="67"/>
  <c r="G104" i="67"/>
  <c r="G27" i="67"/>
  <c r="G54" i="67"/>
  <c r="G98" i="67"/>
  <c r="G56" i="67"/>
  <c r="G38" i="67"/>
  <c r="G60" i="67"/>
  <c r="G29" i="67"/>
  <c r="G95" i="67"/>
  <c r="H107" i="67"/>
  <c r="H62" i="67"/>
  <c r="I70" i="67"/>
  <c r="H80" i="67"/>
  <c r="I36" i="67"/>
  <c r="H38" i="67"/>
  <c r="H94" i="67"/>
  <c r="H12" i="67"/>
  <c r="H11" i="67"/>
  <c r="I55" i="67"/>
  <c r="I37" i="67"/>
  <c r="I44" i="67"/>
  <c r="H97" i="67"/>
  <c r="H15" i="67"/>
  <c r="I69" i="67"/>
  <c r="H9" i="67"/>
  <c r="I48" i="67"/>
  <c r="I71" i="67"/>
  <c r="H106" i="67"/>
  <c r="H24" i="67"/>
  <c r="I19" i="67"/>
  <c r="H54" i="67"/>
  <c r="H100" i="67"/>
  <c r="H61" i="67"/>
  <c r="I23" i="67"/>
  <c r="I46" i="67"/>
  <c r="H56" i="67"/>
  <c r="I64" i="67"/>
  <c r="H17" i="67"/>
  <c r="I30" i="67"/>
  <c r="H40" i="67"/>
  <c r="H65" i="67"/>
  <c r="I91" i="67"/>
  <c r="I98" i="67"/>
  <c r="H108" i="67"/>
  <c r="I39" i="67"/>
  <c r="H69" i="67"/>
  <c r="I62" i="67"/>
  <c r="I93" i="67"/>
  <c r="H33" i="67"/>
  <c r="H64" i="67"/>
  <c r="I95" i="67"/>
  <c r="I77" i="67"/>
  <c r="I38" i="67"/>
  <c r="I43" i="67"/>
  <c r="I32" i="67"/>
  <c r="H36" i="67"/>
  <c r="H45" i="67"/>
  <c r="H76" i="67"/>
  <c r="H63" i="67"/>
  <c r="I107" i="67"/>
  <c r="I89" i="67"/>
  <c r="I50" i="67"/>
  <c r="H59" i="67"/>
  <c r="H53" i="67"/>
  <c r="H84" i="67"/>
  <c r="I15" i="67"/>
  <c r="H71" i="67"/>
  <c r="H103" i="67"/>
  <c r="H57" i="67"/>
  <c r="H88" i="67"/>
  <c r="I101" i="67"/>
  <c r="H105" i="67"/>
  <c r="H23" i="67"/>
  <c r="I67" i="67"/>
  <c r="I49" i="67"/>
  <c r="H48" i="67"/>
  <c r="I56" i="67"/>
  <c r="H27" i="67"/>
  <c r="H86" i="67"/>
  <c r="I94" i="67"/>
  <c r="H104" i="67"/>
  <c r="I53" i="67"/>
  <c r="H70" i="67"/>
  <c r="I78" i="67"/>
  <c r="I68" i="67"/>
  <c r="H95" i="67"/>
  <c r="H18" i="67"/>
  <c r="I84" i="67"/>
  <c r="H25" i="67"/>
  <c r="H43" i="67"/>
  <c r="H102" i="67"/>
  <c r="H20" i="67"/>
  <c r="I28" i="67"/>
  <c r="I102" i="67"/>
  <c r="H22" i="67"/>
  <c r="I104" i="67"/>
  <c r="I12" i="67"/>
  <c r="H78" i="67"/>
  <c r="H47" i="67"/>
  <c r="I73" i="67"/>
  <c r="H41" i="67"/>
  <c r="H72" i="67"/>
  <c r="I108" i="67"/>
  <c r="I51" i="67"/>
  <c r="H81" i="67"/>
  <c r="I74" i="67"/>
  <c r="I105" i="67"/>
  <c r="H99" i="67"/>
  <c r="H34" i="67"/>
  <c r="H16" i="67"/>
  <c r="I24" i="67"/>
  <c r="H89" i="67"/>
  <c r="H91" i="67"/>
  <c r="I33" i="67"/>
  <c r="H19" i="67"/>
  <c r="I63" i="67"/>
  <c r="H93" i="67"/>
  <c r="I34" i="67"/>
  <c r="H44" i="67"/>
  <c r="I52" i="67"/>
  <c r="I92" i="67"/>
  <c r="I18" i="67"/>
  <c r="H28" i="67"/>
  <c r="H79" i="67"/>
  <c r="H14" i="67"/>
  <c r="I86" i="67"/>
  <c r="H96" i="67"/>
  <c r="I27" i="67"/>
  <c r="I81" i="67"/>
  <c r="H21" i="67"/>
  <c r="I60" i="67"/>
  <c r="I83" i="67"/>
  <c r="I65" i="67"/>
  <c r="I26" i="67"/>
  <c r="I31" i="67"/>
  <c r="I87" i="67"/>
  <c r="I20" i="67"/>
  <c r="H73" i="67"/>
  <c r="I35" i="67"/>
  <c r="H50" i="67"/>
  <c r="I58" i="67"/>
  <c r="H68" i="67"/>
  <c r="I100" i="67"/>
  <c r="H29" i="67"/>
  <c r="I17" i="67"/>
  <c r="I42" i="67"/>
  <c r="H52" i="67"/>
  <c r="I47" i="67"/>
  <c r="H77" i="67"/>
  <c r="I103" i="67"/>
  <c r="I21" i="67"/>
  <c r="H83" i="67"/>
  <c r="H55" i="67"/>
  <c r="I22" i="67"/>
  <c r="H32" i="67"/>
  <c r="I40" i="67"/>
  <c r="I11" i="67"/>
  <c r="I76" i="67"/>
  <c r="I29" i="67"/>
  <c r="H46" i="67"/>
  <c r="I54" i="67"/>
  <c r="I85" i="67"/>
  <c r="I59" i="67"/>
  <c r="I25" i="67"/>
  <c r="H42" i="67"/>
  <c r="I45" i="67"/>
  <c r="H49" i="67"/>
  <c r="H67" i="67"/>
  <c r="I8" i="67"/>
  <c r="H74" i="67"/>
  <c r="I82" i="67"/>
  <c r="H92" i="67"/>
  <c r="I10" i="67"/>
  <c r="I41" i="67"/>
  <c r="H58" i="67"/>
  <c r="I66" i="67"/>
  <c r="I97" i="67"/>
  <c r="H101" i="67"/>
  <c r="H75" i="67"/>
  <c r="I14" i="67"/>
  <c r="H13" i="67"/>
  <c r="H31" i="67"/>
  <c r="I75" i="67"/>
  <c r="H90" i="67"/>
  <c r="H8" i="67"/>
  <c r="I16" i="67"/>
  <c r="I90" i="67"/>
  <c r="I57" i="67"/>
  <c r="H10" i="67"/>
  <c r="H87" i="67"/>
  <c r="H66" i="67"/>
  <c r="H35" i="67"/>
  <c r="I79" i="67"/>
  <c r="I61" i="67"/>
  <c r="I99" i="67"/>
  <c r="H60" i="67"/>
  <c r="I72" i="67"/>
  <c r="I80" i="67"/>
  <c r="I9" i="67"/>
  <c r="H39" i="67"/>
  <c r="H98" i="67"/>
  <c r="I106" i="67"/>
  <c r="H26" i="67"/>
  <c r="H82" i="67"/>
  <c r="I88" i="67"/>
  <c r="H51" i="67"/>
  <c r="I96" i="67"/>
  <c r="I13" i="67"/>
  <c r="H30" i="67"/>
  <c r="H37" i="67"/>
  <c r="H85" i="67"/>
  <c r="I10" i="62" l="1"/>
  <c r="G9" i="62"/>
  <c r="I9" i="62" s="1"/>
  <c r="CB3" i="67"/>
  <c r="CC3" i="67"/>
  <c r="CA3" i="67"/>
  <c r="H38" i="62"/>
  <c r="J63" i="62" s="1"/>
  <c r="J45" i="62"/>
  <c r="G2" i="69"/>
  <c r="I2" i="69"/>
  <c r="E2" i="69"/>
  <c r="D2" i="69"/>
  <c r="BJ3" i="67"/>
  <c r="BE3" i="67"/>
  <c r="BG3" i="67"/>
  <c r="BF3" i="67"/>
  <c r="BD3" i="67"/>
  <c r="BC3" i="67"/>
  <c r="BB3" i="67"/>
  <c r="AY3" i="67"/>
  <c r="AT60" i="67"/>
  <c r="AT54" i="67"/>
  <c r="AT23" i="67"/>
  <c r="AT59" i="67"/>
  <c r="AT81" i="67"/>
  <c r="AT65" i="67"/>
  <c r="AT90" i="67"/>
  <c r="AT36" i="67"/>
  <c r="AT58" i="67"/>
  <c r="AT86" i="67"/>
  <c r="AT85" i="67"/>
  <c r="AT91" i="67"/>
  <c r="AT48" i="67"/>
  <c r="AT42" i="67"/>
  <c r="AT33" i="67"/>
  <c r="AT55" i="67"/>
  <c r="AT51" i="67"/>
  <c r="AT43" i="67"/>
  <c r="AT34" i="67"/>
  <c r="AT30" i="67"/>
  <c r="AT75" i="67"/>
  <c r="AT17" i="67"/>
  <c r="AT28" i="67"/>
  <c r="AT106" i="67"/>
  <c r="AT50" i="67"/>
  <c r="AT38" i="67"/>
  <c r="AT27" i="67"/>
  <c r="AT18" i="67"/>
  <c r="AT41" i="67"/>
  <c r="AT87" i="67"/>
  <c r="AT22" i="67"/>
  <c r="AT31" i="67"/>
  <c r="AT88" i="67"/>
  <c r="AT84" i="67"/>
  <c r="AT99" i="67"/>
  <c r="AT37" i="67"/>
  <c r="AT73" i="67"/>
  <c r="AT105" i="67"/>
  <c r="AT78" i="67"/>
  <c r="AT92" i="67"/>
  <c r="AT24" i="67"/>
  <c r="AT21" i="67"/>
  <c r="AT12" i="67"/>
  <c r="AT52" i="67"/>
  <c r="AT25" i="67"/>
  <c r="AT74" i="67"/>
  <c r="AT71" i="67"/>
  <c r="AT62" i="67"/>
  <c r="AT89" i="67"/>
  <c r="AT68" i="67"/>
  <c r="AT95" i="67"/>
  <c r="AT56" i="67"/>
  <c r="AT104" i="67"/>
  <c r="AT93" i="67"/>
  <c r="AT16" i="67"/>
  <c r="AT26" i="67"/>
  <c r="AT40" i="67"/>
  <c r="AT13" i="67"/>
  <c r="AT63" i="67"/>
  <c r="AT97" i="67"/>
  <c r="AT20" i="67"/>
  <c r="AT64" i="67"/>
  <c r="AT108" i="67"/>
  <c r="AT44" i="67"/>
  <c r="AT101" i="67"/>
  <c r="AT94" i="67"/>
  <c r="AT107" i="67"/>
  <c r="AT70" i="67"/>
  <c r="AT77" i="67"/>
  <c r="AT82" i="67"/>
  <c r="AT69" i="67"/>
  <c r="AT14" i="67"/>
  <c r="AT53" i="67"/>
  <c r="AT80" i="67"/>
  <c r="AT15" i="67"/>
  <c r="AT8" i="67"/>
  <c r="AT29" i="67"/>
  <c r="AT98" i="67"/>
  <c r="AT61" i="67"/>
  <c r="AT45" i="67"/>
  <c r="AT47" i="67"/>
  <c r="AT83" i="67"/>
  <c r="AT79" i="67"/>
  <c r="AT67" i="67"/>
  <c r="AT32" i="67"/>
  <c r="AT11" i="67"/>
  <c r="AT103" i="67"/>
  <c r="AT39" i="67"/>
  <c r="AT35" i="67"/>
  <c r="AT57" i="67"/>
  <c r="AT102" i="67"/>
  <c r="AT49" i="67"/>
  <c r="AT76" i="67"/>
  <c r="AT66" i="67"/>
  <c r="AT72" i="67"/>
  <c r="AT9" i="67"/>
  <c r="AT100" i="67"/>
  <c r="AT96" i="67"/>
  <c r="AT10" i="67"/>
  <c r="AT19" i="67"/>
  <c r="AT46" i="67"/>
  <c r="AQ12" i="67"/>
  <c r="AS82" i="67"/>
  <c r="AO8" i="67"/>
  <c r="AS91" i="67"/>
  <c r="AS87" i="67"/>
  <c r="AS72" i="67"/>
  <c r="AR49" i="67"/>
  <c r="AR51" i="67"/>
  <c r="AP82" i="67"/>
  <c r="AS81" i="67"/>
  <c r="AR45" i="67"/>
  <c r="AR40" i="67"/>
  <c r="AS85" i="67"/>
  <c r="AR48" i="67"/>
  <c r="AM108" i="67"/>
  <c r="AP21" i="67"/>
  <c r="AQ94" i="67"/>
  <c r="AP57" i="67"/>
  <c r="AO43" i="67"/>
  <c r="AQ10" i="67"/>
  <c r="AS70" i="67"/>
  <c r="AS107" i="67"/>
  <c r="AQ26" i="67"/>
  <c r="AS47" i="67"/>
  <c r="AS80" i="67"/>
  <c r="AS34" i="67"/>
  <c r="AO72" i="67"/>
  <c r="AP43" i="67"/>
  <c r="AO29" i="67"/>
  <c r="AR62" i="67"/>
  <c r="AN33" i="67"/>
  <c r="AQ38" i="67"/>
  <c r="AS38" i="67"/>
  <c r="AS33" i="67"/>
  <c r="AS28" i="67"/>
  <c r="AM60" i="67"/>
  <c r="AO81" i="67"/>
  <c r="AM35" i="67"/>
  <c r="AM97" i="67"/>
  <c r="AO42" i="67"/>
  <c r="AP49" i="67"/>
  <c r="AR36" i="67"/>
  <c r="AQ106" i="67"/>
  <c r="AM81" i="67"/>
  <c r="AP19" i="67"/>
  <c r="AR27" i="67"/>
  <c r="AR30" i="67"/>
  <c r="AQ60" i="67"/>
  <c r="AM104" i="67"/>
  <c r="AQ65" i="67"/>
  <c r="AQ50" i="67"/>
  <c r="AQ85" i="67"/>
  <c r="AS57" i="67"/>
  <c r="AO27" i="67"/>
  <c r="AR92" i="67"/>
  <c r="AN26" i="67"/>
  <c r="AM103" i="67"/>
  <c r="AR66" i="67"/>
  <c r="AO17" i="67"/>
  <c r="AR87" i="67"/>
  <c r="AM28" i="67"/>
  <c r="AR72" i="67"/>
  <c r="AN21" i="67"/>
  <c r="AS63" i="67"/>
  <c r="AP95" i="67"/>
  <c r="AN24" i="67"/>
  <c r="AM94" i="67"/>
  <c r="AO54" i="67"/>
  <c r="AP72" i="67"/>
  <c r="AM34" i="67"/>
  <c r="AS15" i="67"/>
  <c r="AS69" i="67"/>
  <c r="AQ14" i="67"/>
  <c r="AR104" i="67"/>
  <c r="AS73" i="67"/>
  <c r="AP20" i="67"/>
  <c r="AM96" i="67"/>
  <c r="AM44" i="67"/>
  <c r="AN63" i="67"/>
  <c r="AM16" i="67"/>
  <c r="AN104" i="67"/>
  <c r="AR14" i="67"/>
  <c r="AR78" i="67"/>
  <c r="AO91" i="67"/>
  <c r="AQ44" i="67"/>
  <c r="AP104" i="67"/>
  <c r="AQ72" i="67"/>
  <c r="AN23" i="67"/>
  <c r="AP78" i="67"/>
  <c r="AP71" i="67"/>
  <c r="AO68" i="67"/>
  <c r="AR79" i="67"/>
  <c r="AQ54" i="67"/>
  <c r="AM25" i="67"/>
  <c r="AS106" i="67"/>
  <c r="AP51" i="67"/>
  <c r="AQ79" i="67"/>
  <c r="AO9" i="67"/>
  <c r="AN52" i="67"/>
  <c r="AO32" i="67"/>
  <c r="AQ84" i="67"/>
  <c r="AP45" i="67"/>
  <c r="AR16" i="67"/>
  <c r="AO103" i="67"/>
  <c r="AQ43" i="67"/>
  <c r="AO74" i="67"/>
  <c r="AQ88" i="67"/>
  <c r="AO82" i="67"/>
  <c r="AQ74" i="67"/>
  <c r="AM53" i="67"/>
  <c r="AO38" i="67"/>
  <c r="AQ103" i="67"/>
  <c r="AM40" i="67"/>
  <c r="AQ105" i="67"/>
  <c r="AN42" i="67"/>
  <c r="AN96" i="67"/>
  <c r="AQ53" i="67"/>
  <c r="AP35" i="67"/>
  <c r="AN89" i="67"/>
  <c r="AP63" i="67"/>
  <c r="AN106" i="67"/>
  <c r="AQ87" i="67"/>
  <c r="AN11" i="67"/>
  <c r="AQ36" i="67"/>
  <c r="AM56" i="67"/>
  <c r="AP58" i="67"/>
  <c r="AM64" i="67"/>
  <c r="AO56" i="67"/>
  <c r="AS22" i="67"/>
  <c r="AR8" i="67"/>
  <c r="AO104" i="67"/>
  <c r="AP98" i="67"/>
  <c r="AR31" i="67"/>
  <c r="AQ86" i="67"/>
  <c r="AN47" i="67"/>
  <c r="AR61" i="67"/>
  <c r="AP76" i="67"/>
  <c r="AQ55" i="67"/>
  <c r="AR38" i="67"/>
  <c r="AO95" i="67"/>
  <c r="AP40" i="67"/>
  <c r="AP106" i="67"/>
  <c r="AM84" i="67"/>
  <c r="AO71" i="67"/>
  <c r="AN30" i="67"/>
  <c r="AQ24" i="67"/>
  <c r="AO87" i="67"/>
  <c r="AQ32" i="67"/>
  <c r="AQ81" i="67"/>
  <c r="AN43" i="67"/>
  <c r="AO44" i="67"/>
  <c r="AS8" i="67"/>
  <c r="AP59" i="67"/>
  <c r="AQ63" i="67"/>
  <c r="AN16" i="67"/>
  <c r="AO28" i="67"/>
  <c r="AQ67" i="67"/>
  <c r="AO33" i="67"/>
  <c r="AN70" i="67"/>
  <c r="AO19" i="67"/>
  <c r="AN58" i="67"/>
  <c r="AS44" i="67"/>
  <c r="AP54" i="67"/>
  <c r="AO25" i="67"/>
  <c r="AR106" i="67"/>
  <c r="AQ102" i="67"/>
  <c r="AS19" i="67"/>
  <c r="AN68" i="67"/>
  <c r="AQ11" i="67"/>
  <c r="AO45" i="67"/>
  <c r="AO73" i="67"/>
  <c r="AR100" i="67"/>
  <c r="AS90" i="67"/>
  <c r="AN75" i="67"/>
  <c r="AS92" i="67"/>
  <c r="AR21" i="67"/>
  <c r="AM72" i="67"/>
  <c r="AS78" i="67"/>
  <c r="AM46" i="67"/>
  <c r="AR82" i="67"/>
  <c r="AQ42" i="67"/>
  <c r="AO89" i="67"/>
  <c r="AQ100" i="67"/>
  <c r="AM12" i="67"/>
  <c r="AP9" i="67"/>
  <c r="AQ104" i="67"/>
  <c r="AM15" i="67"/>
  <c r="AN103" i="67"/>
  <c r="AQ23" i="67"/>
  <c r="AO20" i="67"/>
  <c r="AO34" i="67"/>
  <c r="AQ61" i="67"/>
  <c r="AP73" i="67"/>
  <c r="AO49" i="67"/>
  <c r="AS95" i="67"/>
  <c r="AO12" i="67"/>
  <c r="AR85" i="67"/>
  <c r="AS105" i="67"/>
  <c r="AQ49" i="67"/>
  <c r="AO97" i="67"/>
  <c r="AM49" i="67"/>
  <c r="AN82" i="67"/>
  <c r="AP87" i="67"/>
  <c r="AQ45" i="67"/>
  <c r="AR98" i="67"/>
  <c r="AP44" i="67"/>
  <c r="AN98" i="67"/>
  <c r="AM78" i="67"/>
  <c r="AN36" i="67"/>
  <c r="AM100" i="67"/>
  <c r="AP103" i="67"/>
  <c r="AS11" i="67"/>
  <c r="AS42" i="67"/>
  <c r="AN83" i="67"/>
  <c r="AS50" i="67"/>
  <c r="AP100" i="67"/>
  <c r="AP17" i="67"/>
  <c r="AS31" i="67"/>
  <c r="AQ101" i="67"/>
  <c r="AR77" i="67"/>
  <c r="AR84" i="67"/>
  <c r="AS37" i="67"/>
  <c r="AO107" i="67"/>
  <c r="AQ80" i="67"/>
  <c r="AM22" i="67"/>
  <c r="AP34" i="67"/>
  <c r="AN65" i="67"/>
  <c r="AM38" i="67"/>
  <c r="AN73" i="67"/>
  <c r="AR83" i="67"/>
  <c r="AS43" i="67"/>
  <c r="AN29" i="67"/>
  <c r="AR86" i="67"/>
  <c r="AS30" i="67"/>
  <c r="AP91" i="67"/>
  <c r="AR26" i="67"/>
  <c r="AN62" i="67"/>
  <c r="AQ41" i="67"/>
  <c r="AM36" i="67"/>
  <c r="AM18" i="67"/>
  <c r="AR32" i="67"/>
  <c r="AN84" i="67"/>
  <c r="AN32" i="67"/>
  <c r="AR53" i="67"/>
  <c r="AM85" i="67"/>
  <c r="AS21" i="67"/>
  <c r="AO61" i="67"/>
  <c r="AQ27" i="67"/>
  <c r="AO58" i="67"/>
  <c r="AN91" i="67"/>
  <c r="AO10" i="67"/>
  <c r="AO83" i="67"/>
  <c r="AQ21" i="67"/>
  <c r="AR60" i="67"/>
  <c r="AN51" i="67"/>
  <c r="AN101" i="67"/>
  <c r="AO23" i="67"/>
  <c r="AR17" i="67"/>
  <c r="AP74" i="67"/>
  <c r="AM51" i="67"/>
  <c r="AS65" i="67"/>
  <c r="AS13" i="67"/>
  <c r="AM101" i="67"/>
  <c r="AS56" i="67"/>
  <c r="AS94" i="67"/>
  <c r="AN97" i="67"/>
  <c r="AO94" i="67"/>
  <c r="AM21" i="67"/>
  <c r="AP15" i="67"/>
  <c r="AO98" i="67"/>
  <c r="AP23" i="67"/>
  <c r="AS96" i="67"/>
  <c r="AR59" i="67"/>
  <c r="AS17" i="67"/>
  <c r="AS103" i="67"/>
  <c r="AQ19" i="67"/>
  <c r="AN67" i="67"/>
  <c r="AS9" i="67"/>
  <c r="AO108" i="67"/>
  <c r="AN71" i="67"/>
  <c r="AN35" i="67"/>
  <c r="AQ99" i="67"/>
  <c r="AN10" i="67"/>
  <c r="AM91" i="67"/>
  <c r="AN60" i="67"/>
  <c r="AP52" i="67"/>
  <c r="AR94" i="67"/>
  <c r="AM80" i="67"/>
  <c r="AM57" i="67"/>
  <c r="AN14" i="67"/>
  <c r="AQ8" i="67"/>
  <c r="AR71" i="67"/>
  <c r="AS41" i="67"/>
  <c r="AM75" i="67"/>
  <c r="AQ52" i="67"/>
  <c r="AP41" i="67"/>
  <c r="AO51" i="67"/>
  <c r="AQ92" i="67"/>
  <c r="AP89" i="67"/>
  <c r="AP42" i="67"/>
  <c r="AS55" i="67"/>
  <c r="AP28" i="67"/>
  <c r="AN94" i="67"/>
  <c r="AN64" i="67"/>
  <c r="AS86" i="67"/>
  <c r="AR70" i="67"/>
  <c r="AO84" i="67"/>
  <c r="AQ82" i="67"/>
  <c r="AN40" i="67"/>
  <c r="AS12" i="67"/>
  <c r="AS45" i="67"/>
  <c r="AQ76" i="67"/>
  <c r="AQ71" i="67"/>
  <c r="AO78" i="67"/>
  <c r="AM63" i="67"/>
  <c r="AM42" i="67"/>
  <c r="AO48" i="67"/>
  <c r="AM68" i="67"/>
  <c r="AR99" i="67"/>
  <c r="AS67" i="67"/>
  <c r="AN38" i="67"/>
  <c r="AP86" i="67"/>
  <c r="AN41" i="67"/>
  <c r="AM27" i="67"/>
  <c r="AM14" i="67"/>
  <c r="AR28" i="67"/>
  <c r="AS59" i="67"/>
  <c r="AO30" i="67"/>
  <c r="AR101" i="67"/>
  <c r="AS75" i="67"/>
  <c r="AN45" i="67"/>
  <c r="AQ83" i="67"/>
  <c r="AO66" i="67"/>
  <c r="AO86" i="67"/>
  <c r="AO41" i="67"/>
  <c r="AP85" i="67"/>
  <c r="AP39" i="67"/>
  <c r="AM90" i="67"/>
  <c r="AO52" i="67"/>
  <c r="AS66" i="67"/>
  <c r="AN78" i="67"/>
  <c r="AQ16" i="67"/>
  <c r="AO16" i="67"/>
  <c r="AM88" i="67"/>
  <c r="AR89" i="67"/>
  <c r="AP77" i="67"/>
  <c r="AN59" i="67"/>
  <c r="AP50" i="67"/>
  <c r="AN102" i="67"/>
  <c r="AM71" i="67"/>
  <c r="AQ91" i="67"/>
  <c r="AS77" i="67"/>
  <c r="AM102" i="67"/>
  <c r="AR74" i="67"/>
  <c r="AP60" i="67"/>
  <c r="AM87" i="67"/>
  <c r="AR95" i="67"/>
  <c r="AQ17" i="67"/>
  <c r="AM92" i="67"/>
  <c r="AP32" i="67"/>
  <c r="AS26" i="67"/>
  <c r="AP53" i="67"/>
  <c r="AQ28" i="67"/>
  <c r="AO75" i="67"/>
  <c r="AS39" i="67"/>
  <c r="AS60" i="67"/>
  <c r="AO18" i="67"/>
  <c r="AO13" i="67"/>
  <c r="AS64" i="67"/>
  <c r="AO21" i="67"/>
  <c r="AO93" i="67"/>
  <c r="AP62" i="67"/>
  <c r="AQ13" i="67"/>
  <c r="AS53" i="67"/>
  <c r="AO15" i="67"/>
  <c r="AR107" i="67"/>
  <c r="AR52" i="67"/>
  <c r="AP83" i="67"/>
  <c r="AQ77" i="67"/>
  <c r="AR10" i="67"/>
  <c r="AP65" i="67"/>
  <c r="AO50" i="67"/>
  <c r="AP80" i="67"/>
  <c r="AS27" i="67"/>
  <c r="AQ98" i="67"/>
  <c r="AR39" i="67"/>
  <c r="AP56" i="67"/>
  <c r="AN108" i="67"/>
  <c r="AM8" i="67"/>
  <c r="AP84" i="67"/>
  <c r="AN48" i="67"/>
  <c r="AR103" i="67"/>
  <c r="AQ66" i="67"/>
  <c r="AM47" i="67"/>
  <c r="AS88" i="67"/>
  <c r="AR63" i="67"/>
  <c r="AN13" i="67"/>
  <c r="AN15" i="67"/>
  <c r="AO76" i="67"/>
  <c r="AQ48" i="67"/>
  <c r="AM105" i="67"/>
  <c r="AO80" i="67"/>
  <c r="AQ51" i="67"/>
  <c r="AR108" i="67"/>
  <c r="AR81" i="67"/>
  <c r="AN100" i="67"/>
  <c r="AO69" i="67"/>
  <c r="AP31" i="67"/>
  <c r="AM77" i="67"/>
  <c r="AR73" i="67"/>
  <c r="AR11" i="67"/>
  <c r="AP79" i="67"/>
  <c r="AS83" i="67"/>
  <c r="AP68" i="67"/>
  <c r="AR37" i="67"/>
  <c r="AS102" i="67"/>
  <c r="AN37" i="67"/>
  <c r="AO88" i="67"/>
  <c r="AO39" i="67"/>
  <c r="AR33" i="67"/>
  <c r="AR43" i="67"/>
  <c r="AR41" i="67"/>
  <c r="AS20" i="67"/>
  <c r="AO53" i="67"/>
  <c r="AR22" i="67"/>
  <c r="AR19" i="67"/>
  <c r="AQ68" i="67"/>
  <c r="AQ34" i="67"/>
  <c r="AM31" i="67"/>
  <c r="AO96" i="67"/>
  <c r="AN61" i="67"/>
  <c r="AS79" i="67"/>
  <c r="AN93" i="67"/>
  <c r="AN8" i="67"/>
  <c r="AM69" i="67"/>
  <c r="AS18" i="67"/>
  <c r="AP33" i="67"/>
  <c r="AN81" i="67"/>
  <c r="AO55" i="67"/>
  <c r="AQ107" i="67"/>
  <c r="AP88" i="67"/>
  <c r="AS58" i="67"/>
  <c r="AS108" i="67"/>
  <c r="AP93" i="67"/>
  <c r="AM29" i="67"/>
  <c r="AP29" i="67"/>
  <c r="AM32" i="67"/>
  <c r="AR105" i="67"/>
  <c r="AQ9" i="67"/>
  <c r="AN20" i="67"/>
  <c r="AN92" i="67"/>
  <c r="AM24" i="67"/>
  <c r="AQ58" i="67"/>
  <c r="AR29" i="67"/>
  <c r="AR24" i="67"/>
  <c r="AN56" i="67"/>
  <c r="AN57" i="67"/>
  <c r="AN31" i="67"/>
  <c r="AQ56" i="67"/>
  <c r="AP101" i="67"/>
  <c r="AO64" i="67"/>
  <c r="AM26" i="67"/>
  <c r="AP105" i="67"/>
  <c r="AS48" i="67"/>
  <c r="AS99" i="67"/>
  <c r="AR96" i="67"/>
  <c r="AS46" i="67"/>
  <c r="AR93" i="67"/>
  <c r="AR9" i="67"/>
  <c r="AS104" i="67"/>
  <c r="AP8" i="67"/>
  <c r="AS76" i="67"/>
  <c r="AP11" i="67"/>
  <c r="AM43" i="67"/>
  <c r="AN85" i="67"/>
  <c r="AP75" i="67"/>
  <c r="AR54" i="67"/>
  <c r="AS61" i="67"/>
  <c r="AP13" i="67"/>
  <c r="AP66" i="67"/>
  <c r="AM70" i="67"/>
  <c r="AN9" i="67"/>
  <c r="AM52" i="67"/>
  <c r="AM74" i="67"/>
  <c r="AN12" i="67"/>
  <c r="AP102" i="67"/>
  <c r="AR20" i="67"/>
  <c r="AM10" i="67"/>
  <c r="AQ57" i="67"/>
  <c r="AS16" i="67"/>
  <c r="AM79" i="67"/>
  <c r="AP46" i="67"/>
  <c r="AP92" i="67"/>
  <c r="AM83" i="67"/>
  <c r="AO11" i="67"/>
  <c r="AN105" i="67"/>
  <c r="AR46" i="67"/>
  <c r="AQ96" i="67"/>
  <c r="AR18" i="67"/>
  <c r="AQ40" i="67"/>
  <c r="AP108" i="67"/>
  <c r="AS35" i="67"/>
  <c r="AM86" i="67"/>
  <c r="AR50" i="67"/>
  <c r="AM30" i="67"/>
  <c r="AO102" i="67"/>
  <c r="AQ35" i="67"/>
  <c r="AP69" i="67"/>
  <c r="AO46" i="67"/>
  <c r="AO59" i="67"/>
  <c r="AM45" i="67"/>
  <c r="AR88" i="67"/>
  <c r="AM48" i="67"/>
  <c r="AP67" i="67"/>
  <c r="AR58" i="67"/>
  <c r="AO31" i="67"/>
  <c r="AQ97" i="67"/>
  <c r="AR68" i="67"/>
  <c r="AM89" i="67"/>
  <c r="AP10" i="67"/>
  <c r="AP38" i="67"/>
  <c r="AM82" i="67"/>
  <c r="AN34" i="67"/>
  <c r="AN95" i="67"/>
  <c r="AO24" i="67"/>
  <c r="AR69" i="67"/>
  <c r="AO63" i="67"/>
  <c r="AS24" i="67"/>
  <c r="AQ64" i="67"/>
  <c r="AO79" i="67"/>
  <c r="AO70" i="67"/>
  <c r="AP97" i="67"/>
  <c r="AQ18" i="67"/>
  <c r="AM41" i="67"/>
  <c r="AN107" i="67"/>
  <c r="AR42" i="67"/>
  <c r="AN74" i="67"/>
  <c r="AM33" i="67"/>
  <c r="AO105" i="67"/>
  <c r="AS89" i="67"/>
  <c r="AO26" i="67"/>
  <c r="AO40" i="67"/>
  <c r="AS29" i="67"/>
  <c r="AQ46" i="67"/>
  <c r="AS84" i="67"/>
  <c r="AN53" i="67"/>
  <c r="AM58" i="67"/>
  <c r="AM19" i="67"/>
  <c r="AN99" i="67"/>
  <c r="AM62" i="67"/>
  <c r="AR57" i="67"/>
  <c r="AP90" i="67"/>
  <c r="AN22" i="67"/>
  <c r="AM61" i="67"/>
  <c r="AR65" i="67"/>
  <c r="AO36" i="67"/>
  <c r="AN28" i="67"/>
  <c r="AQ95" i="67"/>
  <c r="AR64" i="67"/>
  <c r="AQ29" i="67"/>
  <c r="AQ62" i="67"/>
  <c r="AP14" i="67"/>
  <c r="AM54" i="67"/>
  <c r="AN25" i="67"/>
  <c r="AM11" i="67"/>
  <c r="AO106" i="67"/>
  <c r="AQ108" i="67"/>
  <c r="AP25" i="67"/>
  <c r="AS62" i="67"/>
  <c r="AO101" i="67"/>
  <c r="AS14" i="67"/>
  <c r="AR67" i="67"/>
  <c r="AQ20" i="67"/>
  <c r="AQ15" i="67"/>
  <c r="AO65" i="67"/>
  <c r="AS32" i="67"/>
  <c r="AR56" i="67"/>
  <c r="AM23" i="67"/>
  <c r="AO99" i="67"/>
  <c r="AO85" i="67"/>
  <c r="AS49" i="67"/>
  <c r="AR76" i="67"/>
  <c r="AR23" i="67"/>
  <c r="AS98" i="67"/>
  <c r="AP16" i="67"/>
  <c r="AN50" i="67"/>
  <c r="AM98" i="67"/>
  <c r="AS51" i="67"/>
  <c r="AR90" i="67"/>
  <c r="AN77" i="67"/>
  <c r="AQ90" i="67"/>
  <c r="AR102" i="67"/>
  <c r="AO47" i="67"/>
  <c r="AO77" i="67"/>
  <c r="AM39" i="67"/>
  <c r="AN90" i="67"/>
  <c r="AR75" i="67"/>
  <c r="AN79" i="67"/>
  <c r="AP48" i="67"/>
  <c r="AQ31" i="67"/>
  <c r="AN27" i="67"/>
  <c r="AQ39" i="67"/>
  <c r="AS52" i="67"/>
  <c r="AR34" i="67"/>
  <c r="AM20" i="67"/>
  <c r="AN39" i="67"/>
  <c r="AQ33" i="67"/>
  <c r="AM50" i="67"/>
  <c r="AQ75" i="67"/>
  <c r="AN49" i="67"/>
  <c r="AQ69" i="67"/>
  <c r="AN88" i="67"/>
  <c r="AO37" i="67"/>
  <c r="AN54" i="67"/>
  <c r="AR15" i="67"/>
  <c r="AM76" i="67"/>
  <c r="AM93" i="67"/>
  <c r="AQ37" i="67"/>
  <c r="AS100" i="67"/>
  <c r="AQ30" i="67"/>
  <c r="AS36" i="67"/>
  <c r="AR35" i="67"/>
  <c r="AP36" i="67"/>
  <c r="AM65" i="67"/>
  <c r="AO35" i="67"/>
  <c r="AS93" i="67"/>
  <c r="AN87" i="67"/>
  <c r="AP26" i="67"/>
  <c r="AQ78" i="67"/>
  <c r="AS25" i="67"/>
  <c r="AR47" i="67"/>
  <c r="AP27" i="67"/>
  <c r="AP22" i="67"/>
  <c r="AR55" i="67"/>
  <c r="AP30" i="67"/>
  <c r="AO67" i="67"/>
  <c r="AQ25" i="67"/>
  <c r="AS10" i="67"/>
  <c r="AN86" i="67"/>
  <c r="AO92" i="67"/>
  <c r="AN55" i="67"/>
  <c r="AP55" i="67"/>
  <c r="AS101" i="67"/>
  <c r="AM17" i="67"/>
  <c r="AM106" i="67"/>
  <c r="AS68" i="67"/>
  <c r="AR44" i="67"/>
  <c r="AP99" i="67"/>
  <c r="AQ59" i="67"/>
  <c r="AS40" i="67"/>
  <c r="AQ70" i="67"/>
  <c r="AM95" i="67"/>
  <c r="AS23" i="67"/>
  <c r="AQ93" i="67"/>
  <c r="AM99" i="67"/>
  <c r="AN17" i="67"/>
  <c r="AM59" i="67"/>
  <c r="AR25" i="67"/>
  <c r="AP81" i="67"/>
  <c r="AN46" i="67"/>
  <c r="AN19" i="67"/>
  <c r="AR97" i="67"/>
  <c r="AR12" i="67"/>
  <c r="AP70" i="67"/>
  <c r="AP18" i="67"/>
  <c r="AP37" i="67"/>
  <c r="AO100" i="67"/>
  <c r="AM13" i="67"/>
  <c r="AR91" i="67"/>
  <c r="AP12" i="67"/>
  <c r="AM107" i="67"/>
  <c r="AN76" i="67"/>
  <c r="AM9" i="67"/>
  <c r="AN66" i="67"/>
  <c r="AS54" i="67"/>
  <c r="AQ89" i="67"/>
  <c r="AR13" i="67"/>
  <c r="AP47" i="67"/>
  <c r="AP94" i="67"/>
  <c r="AS97" i="67"/>
  <c r="AM67" i="67"/>
  <c r="AN18" i="67"/>
  <c r="AP107" i="67"/>
  <c r="AO14" i="67"/>
  <c r="AM73" i="67"/>
  <c r="AR80" i="67"/>
  <c r="AN69" i="67"/>
  <c r="AN72" i="67"/>
  <c r="AN80" i="67"/>
  <c r="AP64" i="67"/>
  <c r="AS74" i="67"/>
  <c r="AO57" i="67"/>
  <c r="AO62" i="67"/>
  <c r="AM55" i="67"/>
  <c r="AM37" i="67"/>
  <c r="AO90" i="67"/>
  <c r="AP96" i="67"/>
  <c r="AM66" i="67"/>
  <c r="AO60" i="67"/>
  <c r="AP24" i="67"/>
  <c r="AQ47" i="67"/>
  <c r="AQ73" i="67"/>
  <c r="AO22" i="67"/>
  <c r="AP61" i="67"/>
  <c r="AS71" i="67"/>
  <c r="AQ22" i="67"/>
  <c r="AN44" i="67"/>
  <c r="AL99" i="67"/>
  <c r="AL42" i="67"/>
  <c r="AL89" i="67"/>
  <c r="AL51" i="67"/>
  <c r="AL27" i="67"/>
  <c r="AL108" i="67"/>
  <c r="AL40" i="67"/>
  <c r="AL98" i="67"/>
  <c r="AL18" i="67"/>
  <c r="AL107" i="67"/>
  <c r="AL83" i="67"/>
  <c r="AL59" i="67"/>
  <c r="AL35" i="67"/>
  <c r="AL11" i="67"/>
  <c r="AL56" i="67"/>
  <c r="AL94" i="67"/>
  <c r="AL70" i="67"/>
  <c r="AL46" i="67"/>
  <c r="AL22" i="67"/>
  <c r="AL92" i="67"/>
  <c r="AL60" i="67"/>
  <c r="AL77" i="67"/>
  <c r="AL52" i="67"/>
  <c r="AL102" i="67"/>
  <c r="AL78" i="67"/>
  <c r="AL54" i="67"/>
  <c r="AL43" i="67"/>
  <c r="AL19" i="67"/>
  <c r="AL28" i="67"/>
  <c r="AL85" i="67"/>
  <c r="AL61" i="67"/>
  <c r="AL37" i="67"/>
  <c r="AL13" i="67"/>
  <c r="AL75" i="67"/>
  <c r="AL38" i="67"/>
  <c r="AL14" i="67"/>
  <c r="AL64" i="67"/>
  <c r="AL93" i="67"/>
  <c r="AL69" i="67"/>
  <c r="AL86" i="67"/>
  <c r="AL62" i="67"/>
  <c r="AL9" i="67"/>
  <c r="AL48" i="67"/>
  <c r="AL103" i="67"/>
  <c r="AL79" i="67"/>
  <c r="AL55" i="67"/>
  <c r="AL45" i="67"/>
  <c r="AL65" i="67"/>
  <c r="AL41" i="67"/>
  <c r="AL17" i="67"/>
  <c r="AL68" i="67"/>
  <c r="AL8" i="67"/>
  <c r="AL101" i="67"/>
  <c r="AL63" i="67"/>
  <c r="AL39" i="67"/>
  <c r="AL15" i="67"/>
  <c r="AL72" i="67"/>
  <c r="AL12" i="67"/>
  <c r="AL30" i="67"/>
  <c r="AL24" i="67"/>
  <c r="AL95" i="67"/>
  <c r="AL71" i="67"/>
  <c r="AL47" i="67"/>
  <c r="AL23" i="67"/>
  <c r="AL96" i="67"/>
  <c r="AL88" i="67"/>
  <c r="AL106" i="67"/>
  <c r="AL82" i="67"/>
  <c r="AL58" i="67"/>
  <c r="AL34" i="67"/>
  <c r="AL10" i="67"/>
  <c r="AL44" i="67"/>
  <c r="AL32" i="67"/>
  <c r="AL84" i="67"/>
  <c r="AL16" i="67"/>
  <c r="AL90" i="67"/>
  <c r="AL66" i="67"/>
  <c r="AL31" i="67"/>
  <c r="AL76" i="67"/>
  <c r="AL97" i="67"/>
  <c r="AL73" i="67"/>
  <c r="AL49" i="67"/>
  <c r="AL25" i="67"/>
  <c r="AL87" i="67"/>
  <c r="AL50" i="67"/>
  <c r="AL26" i="67"/>
  <c r="AL104" i="67"/>
  <c r="AL105" i="67"/>
  <c r="AL81" i="67"/>
  <c r="AL74" i="67"/>
  <c r="AL21" i="67"/>
  <c r="AL80" i="67"/>
  <c r="AL20" i="67"/>
  <c r="AL91" i="67"/>
  <c r="AL67" i="67"/>
  <c r="AL57" i="67"/>
  <c r="AL33" i="67"/>
  <c r="AL53" i="67"/>
  <c r="AL29" i="67"/>
  <c r="AL100" i="67"/>
  <c r="AL36" i="67"/>
  <c r="AE45" i="67"/>
  <c r="AJ28" i="67"/>
  <c r="AH74" i="67"/>
  <c r="AI61" i="67"/>
  <c r="AJ40" i="67"/>
  <c r="AF15" i="67"/>
  <c r="AF62" i="67"/>
  <c r="AG67" i="67"/>
  <c r="AF72" i="67"/>
  <c r="AF37" i="67"/>
  <c r="AH33" i="67"/>
  <c r="AE37" i="67"/>
  <c r="AE8" i="67"/>
  <c r="AE69" i="67"/>
  <c r="AF25" i="67"/>
  <c r="AK86" i="67"/>
  <c r="AE95" i="67"/>
  <c r="AE61" i="67"/>
  <c r="AE87" i="67"/>
  <c r="AG46" i="67"/>
  <c r="AF85" i="67"/>
  <c r="AI9" i="67"/>
  <c r="AG27" i="67"/>
  <c r="AJ88" i="67"/>
  <c r="AG34" i="67"/>
  <c r="AK93" i="67"/>
  <c r="AG23" i="67"/>
  <c r="AK31" i="67"/>
  <c r="AI54" i="67"/>
  <c r="AG72" i="67"/>
  <c r="AI10" i="67"/>
  <c r="AG51" i="67"/>
  <c r="AG48" i="67"/>
  <c r="AG85" i="67"/>
  <c r="AE39" i="67"/>
  <c r="AK108" i="67"/>
  <c r="AF9" i="67"/>
  <c r="AE52" i="67"/>
  <c r="AG37" i="67"/>
  <c r="AF81" i="67"/>
  <c r="AJ13" i="67"/>
  <c r="AJ62" i="67"/>
  <c r="AG16" i="67"/>
  <c r="AK50" i="67"/>
  <c r="AJ89" i="67"/>
  <c r="AK79" i="67"/>
  <c r="AH88" i="67"/>
  <c r="AI108" i="67"/>
  <c r="AK91" i="67"/>
  <c r="AG102" i="67"/>
  <c r="AJ68" i="67"/>
  <c r="AI24" i="67"/>
  <c r="AE54" i="67"/>
  <c r="AG90" i="67"/>
  <c r="AE33" i="67"/>
  <c r="AH90" i="67"/>
  <c r="AK28" i="67"/>
  <c r="AH23" i="67"/>
  <c r="AG57" i="67"/>
  <c r="AJ35" i="67"/>
  <c r="AI55" i="67"/>
  <c r="AJ33" i="67"/>
  <c r="AH51" i="67"/>
  <c r="AF58" i="67"/>
  <c r="AH84" i="67"/>
  <c r="AH108" i="67"/>
  <c r="AH64" i="67"/>
  <c r="AI32" i="67"/>
  <c r="AG9" i="67"/>
  <c r="AF10" i="67"/>
  <c r="AK103" i="67"/>
  <c r="AE42" i="67"/>
  <c r="AK70" i="67"/>
  <c r="AH89" i="67"/>
  <c r="AF41" i="67"/>
  <c r="AJ93" i="67"/>
  <c r="AE71" i="67"/>
  <c r="AG11" i="67"/>
  <c r="AH68" i="67"/>
  <c r="AJ45" i="67"/>
  <c r="AJ63" i="67"/>
  <c r="AF16" i="67"/>
  <c r="AI57" i="67"/>
  <c r="AG50" i="67"/>
  <c r="AK102" i="67"/>
  <c r="AE20" i="67"/>
  <c r="AK46" i="67"/>
  <c r="AF64" i="67"/>
  <c r="AG63" i="67"/>
  <c r="AH102" i="67"/>
  <c r="AJ56" i="67"/>
  <c r="AE101" i="67"/>
  <c r="AH49" i="67"/>
  <c r="AF35" i="67"/>
  <c r="AI93" i="67"/>
  <c r="AF74" i="67"/>
  <c r="AJ10" i="67"/>
  <c r="AI91" i="67"/>
  <c r="AF96" i="67"/>
  <c r="AK54" i="67"/>
  <c r="AK63" i="67"/>
  <c r="AJ86" i="67"/>
  <c r="AI101" i="67"/>
  <c r="AG108" i="67"/>
  <c r="AF53" i="67"/>
  <c r="AE47" i="67"/>
  <c r="AK19" i="67"/>
  <c r="AG106" i="67"/>
  <c r="AI86" i="67"/>
  <c r="AH69" i="67"/>
  <c r="AE99" i="67"/>
  <c r="AF19" i="67"/>
  <c r="AG95" i="67"/>
  <c r="AJ49" i="67"/>
  <c r="AH14" i="67"/>
  <c r="AH16" i="67"/>
  <c r="AF106" i="67"/>
  <c r="AG88" i="67"/>
  <c r="AJ52" i="67"/>
  <c r="AF88" i="67"/>
  <c r="AG97" i="67"/>
  <c r="AK47" i="67"/>
  <c r="AH50" i="67"/>
  <c r="AH57" i="67"/>
  <c r="AH59" i="67"/>
  <c r="AI81" i="67"/>
  <c r="AF8" i="67"/>
  <c r="AE62" i="67"/>
  <c r="AE63" i="67"/>
  <c r="AF99" i="67"/>
  <c r="AK57" i="67"/>
  <c r="AE76" i="67"/>
  <c r="AG18" i="67"/>
  <c r="AI56" i="67"/>
  <c r="AJ12" i="67"/>
  <c r="AF79" i="67"/>
  <c r="AH26" i="67"/>
  <c r="AJ79" i="67"/>
  <c r="AG47" i="67"/>
  <c r="AI75" i="67"/>
  <c r="AJ76" i="67"/>
  <c r="AF18" i="67"/>
  <c r="AK21" i="67"/>
  <c r="AG35" i="67"/>
  <c r="AE30" i="67"/>
  <c r="AH70" i="67"/>
  <c r="AK64" i="67"/>
  <c r="AF52" i="67"/>
  <c r="AK15" i="67"/>
  <c r="AJ100" i="67"/>
  <c r="AE43" i="67"/>
  <c r="AI74" i="67"/>
  <c r="AG96" i="67"/>
  <c r="AJ82" i="67"/>
  <c r="AE83" i="67"/>
  <c r="AH61" i="67"/>
  <c r="AE70" i="67"/>
  <c r="AK42" i="67"/>
  <c r="AE19" i="67"/>
  <c r="AG70" i="67"/>
  <c r="AJ14" i="67"/>
  <c r="AG44" i="67"/>
  <c r="AH96" i="67"/>
  <c r="AH53" i="67"/>
  <c r="AE56" i="67"/>
  <c r="AG19" i="67"/>
  <c r="AH15" i="67"/>
  <c r="AF33" i="67"/>
  <c r="AE15" i="67"/>
  <c r="AK23" i="67"/>
  <c r="AE72" i="67"/>
  <c r="AI105" i="67"/>
  <c r="AG14" i="67"/>
  <c r="AK37" i="67"/>
  <c r="AI11" i="67"/>
  <c r="AI87" i="67"/>
  <c r="AK53" i="67"/>
  <c r="AK75" i="67"/>
  <c r="AK84" i="67"/>
  <c r="AH67" i="67"/>
  <c r="AJ84" i="67"/>
  <c r="AK81" i="67"/>
  <c r="AH78" i="67"/>
  <c r="AF101" i="67"/>
  <c r="AJ34" i="67"/>
  <c r="AG42" i="67"/>
  <c r="AF39" i="67"/>
  <c r="AJ74" i="67"/>
  <c r="AG99" i="67"/>
  <c r="AH9" i="67"/>
  <c r="AH24" i="67"/>
  <c r="AG61" i="67"/>
  <c r="AK51" i="67"/>
  <c r="AK60" i="67"/>
  <c r="AK43" i="67"/>
  <c r="AK14" i="67"/>
  <c r="AK62" i="67"/>
  <c r="AJ23" i="67"/>
  <c r="AK73" i="67"/>
  <c r="AG100" i="67"/>
  <c r="AI33" i="67"/>
  <c r="AI69" i="67"/>
  <c r="AH56" i="67"/>
  <c r="AK67" i="67"/>
  <c r="AJ29" i="67"/>
  <c r="AG82" i="67"/>
  <c r="AK55" i="67"/>
  <c r="AI89" i="67"/>
  <c r="AE93" i="67"/>
  <c r="AE21" i="67"/>
  <c r="AH46" i="67"/>
  <c r="AK94" i="67"/>
  <c r="AF43" i="67"/>
  <c r="AE49" i="67"/>
  <c r="AH42" i="67"/>
  <c r="AG81" i="67"/>
  <c r="AE13" i="67"/>
  <c r="AF102" i="67"/>
  <c r="AF30" i="67"/>
  <c r="AG10" i="67"/>
  <c r="AE75" i="67"/>
  <c r="AI66" i="67"/>
  <c r="AK24" i="67"/>
  <c r="AE55" i="67"/>
  <c r="AK8" i="67"/>
  <c r="AJ70" i="67"/>
  <c r="AK105" i="67"/>
  <c r="AI21" i="67"/>
  <c r="AI59" i="67"/>
  <c r="AH10" i="67"/>
  <c r="AG69" i="67"/>
  <c r="AK104" i="67"/>
  <c r="AG105" i="67"/>
  <c r="AI29" i="67"/>
  <c r="AH100" i="67"/>
  <c r="AK25" i="67"/>
  <c r="AJ57" i="67"/>
  <c r="AJ30" i="67"/>
  <c r="AH86" i="67"/>
  <c r="AH18" i="67"/>
  <c r="AK12" i="67"/>
  <c r="AJ44" i="67"/>
  <c r="AK11" i="67"/>
  <c r="AJ38" i="67"/>
  <c r="AF27" i="67"/>
  <c r="AG25" i="67"/>
  <c r="AH95" i="67"/>
  <c r="AH30" i="67"/>
  <c r="AI60" i="67"/>
  <c r="AJ97" i="67"/>
  <c r="AH40" i="67"/>
  <c r="AE79" i="67"/>
  <c r="AK10" i="67"/>
  <c r="AG28" i="67"/>
  <c r="AE91" i="67"/>
  <c r="AF77" i="67"/>
  <c r="AK38" i="67"/>
  <c r="AH91" i="67"/>
  <c r="AE68" i="67"/>
  <c r="AI49" i="67"/>
  <c r="AH41" i="67"/>
  <c r="AF26" i="67"/>
  <c r="AK77" i="67"/>
  <c r="AG41" i="67"/>
  <c r="AJ55" i="67"/>
  <c r="AJ19" i="67"/>
  <c r="AI19" i="67"/>
  <c r="AG33" i="67"/>
  <c r="AE60" i="67"/>
  <c r="AG79" i="67"/>
  <c r="AJ106" i="67"/>
  <c r="AH55" i="67"/>
  <c r="AI26" i="67"/>
  <c r="AF107" i="67"/>
  <c r="AJ24" i="67"/>
  <c r="AH65" i="67"/>
  <c r="AJ101" i="67"/>
  <c r="AH73" i="67"/>
  <c r="AJ60" i="67"/>
  <c r="AJ50" i="67"/>
  <c r="AI12" i="67"/>
  <c r="AH77" i="67"/>
  <c r="AF51" i="67"/>
  <c r="AI50" i="67"/>
  <c r="AE36" i="67"/>
  <c r="AI23" i="67"/>
  <c r="AE23" i="67"/>
  <c r="AF36" i="67"/>
  <c r="AF87" i="67"/>
  <c r="AJ46" i="67"/>
  <c r="AJ11" i="67"/>
  <c r="AG91" i="67"/>
  <c r="AG20" i="67"/>
  <c r="AI18" i="67"/>
  <c r="AG30" i="67"/>
  <c r="AH66" i="67"/>
  <c r="AH47" i="67"/>
  <c r="AF86" i="67"/>
  <c r="AI95" i="67"/>
  <c r="AJ108" i="67"/>
  <c r="AJ48" i="67"/>
  <c r="AI83" i="67"/>
  <c r="AE108" i="67"/>
  <c r="AH39" i="67"/>
  <c r="AG78" i="67"/>
  <c r="AE11" i="67"/>
  <c r="AI58" i="67"/>
  <c r="AE104" i="67"/>
  <c r="AI17" i="67"/>
  <c r="AI97" i="67"/>
  <c r="AG17" i="67"/>
  <c r="AE41" i="67"/>
  <c r="AE73" i="67"/>
  <c r="AI94" i="67"/>
  <c r="AG43" i="67"/>
  <c r="AI27" i="67"/>
  <c r="AF75" i="67"/>
  <c r="AJ61" i="67"/>
  <c r="AE57" i="67"/>
  <c r="AH72" i="67"/>
  <c r="AI107" i="67"/>
  <c r="AI40" i="67"/>
  <c r="AF49" i="67"/>
  <c r="AH17" i="67"/>
  <c r="AJ58" i="67"/>
  <c r="AK36" i="67"/>
  <c r="AE32" i="67"/>
  <c r="AI84" i="67"/>
  <c r="AE100" i="67"/>
  <c r="AI14" i="67"/>
  <c r="AJ83" i="67"/>
  <c r="AI36" i="67"/>
  <c r="AI99" i="67"/>
  <c r="AK39" i="67"/>
  <c r="AE18" i="67"/>
  <c r="AG58" i="67"/>
  <c r="AH37" i="67"/>
  <c r="AG92" i="67"/>
  <c r="AH93" i="67"/>
  <c r="AJ37" i="67"/>
  <c r="AI51" i="67"/>
  <c r="AI102" i="67"/>
  <c r="AH12" i="67"/>
  <c r="AF32" i="67"/>
  <c r="AF94" i="67"/>
  <c r="AF57" i="67"/>
  <c r="AJ27" i="67"/>
  <c r="AI35" i="67"/>
  <c r="AH20" i="67"/>
  <c r="AF90" i="67"/>
  <c r="AI13" i="67"/>
  <c r="AE98" i="67"/>
  <c r="AJ107" i="67"/>
  <c r="AF108" i="67"/>
  <c r="AE88" i="67"/>
  <c r="AK66" i="67"/>
  <c r="AG93" i="67"/>
  <c r="AI76" i="67"/>
  <c r="AK34" i="67"/>
  <c r="AH54" i="67"/>
  <c r="AI71" i="67"/>
  <c r="AK65" i="67"/>
  <c r="AG103" i="67"/>
  <c r="AF71" i="67"/>
  <c r="AI98" i="67"/>
  <c r="AF104" i="67"/>
  <c r="AF70" i="67"/>
  <c r="AI103" i="67"/>
  <c r="AH27" i="67"/>
  <c r="AI90" i="67"/>
  <c r="AF82" i="67"/>
  <c r="AE97" i="67"/>
  <c r="AJ104" i="67"/>
  <c r="AE35" i="67"/>
  <c r="AJ66" i="67"/>
  <c r="AE106" i="67"/>
  <c r="AE81" i="67"/>
  <c r="AH107" i="67"/>
  <c r="AF44" i="67"/>
  <c r="AH97" i="67"/>
  <c r="AE29" i="67"/>
  <c r="AF47" i="67"/>
  <c r="AH106" i="67"/>
  <c r="AG8" i="67"/>
  <c r="AE78" i="67"/>
  <c r="AI65" i="67"/>
  <c r="AJ65" i="67"/>
  <c r="AE82" i="67"/>
  <c r="AF93" i="67"/>
  <c r="AG87" i="67"/>
  <c r="AK87" i="67"/>
  <c r="AJ73" i="67"/>
  <c r="AK32" i="67"/>
  <c r="AG104" i="67"/>
  <c r="AI77" i="67"/>
  <c r="AH92" i="67"/>
  <c r="AF40" i="67"/>
  <c r="AE44" i="67"/>
  <c r="AI72" i="67"/>
  <c r="AE92" i="67"/>
  <c r="AH60" i="67"/>
  <c r="AF80" i="67"/>
  <c r="AJ92" i="67"/>
  <c r="AF54" i="67"/>
  <c r="AK99" i="67"/>
  <c r="AF56" i="67"/>
  <c r="AG60" i="67"/>
  <c r="AG74" i="67"/>
  <c r="AK29" i="67"/>
  <c r="AJ64" i="67"/>
  <c r="AK100" i="67"/>
  <c r="AI16" i="67"/>
  <c r="AF65" i="67"/>
  <c r="AG66" i="67"/>
  <c r="AJ95" i="67"/>
  <c r="AK69" i="67"/>
  <c r="AG13" i="67"/>
  <c r="AI96" i="67"/>
  <c r="AG53" i="67"/>
  <c r="AE77" i="67"/>
  <c r="AJ98" i="67"/>
  <c r="AH22" i="67"/>
  <c r="AE103" i="67"/>
  <c r="AK18" i="67"/>
  <c r="AE50" i="67"/>
  <c r="AE46" i="67"/>
  <c r="AJ78" i="67"/>
  <c r="AI64" i="67"/>
  <c r="AE17" i="67"/>
  <c r="AF105" i="67"/>
  <c r="AK101" i="67"/>
  <c r="AF23" i="67"/>
  <c r="AF38" i="67"/>
  <c r="AI73" i="67"/>
  <c r="AF11" i="67"/>
  <c r="AE9" i="67"/>
  <c r="AK85" i="67"/>
  <c r="AF60" i="67"/>
  <c r="AH29" i="67"/>
  <c r="AH31" i="67"/>
  <c r="AE40" i="67"/>
  <c r="AJ39" i="67"/>
  <c r="AG36" i="67"/>
  <c r="AK82" i="67"/>
  <c r="AH105" i="67"/>
  <c r="AE102" i="67"/>
  <c r="AE10" i="67"/>
  <c r="AF20" i="67"/>
  <c r="AG40" i="67"/>
  <c r="AJ80" i="67"/>
  <c r="AK22" i="67"/>
  <c r="AK74" i="67"/>
  <c r="AK40" i="67"/>
  <c r="AK17" i="67"/>
  <c r="AK98" i="67"/>
  <c r="AE89" i="67"/>
  <c r="AJ94" i="67"/>
  <c r="AH38" i="67"/>
  <c r="AF63" i="67"/>
  <c r="AH99" i="67"/>
  <c r="AF42" i="67"/>
  <c r="AF24" i="67"/>
  <c r="AK58" i="67"/>
  <c r="AI28" i="67"/>
  <c r="AJ85" i="67"/>
  <c r="AE85" i="67"/>
  <c r="AH101" i="67"/>
  <c r="AJ8" i="67"/>
  <c r="AG94" i="67"/>
  <c r="AJ18" i="67"/>
  <c r="AH36" i="67"/>
  <c r="AG107" i="67"/>
  <c r="AH43" i="67"/>
  <c r="AG75" i="67"/>
  <c r="AH32" i="67"/>
  <c r="AE14" i="67"/>
  <c r="AE28" i="67"/>
  <c r="AH63" i="67"/>
  <c r="AH71" i="67"/>
  <c r="AI45" i="67"/>
  <c r="AE38" i="67"/>
  <c r="AE16" i="67"/>
  <c r="AJ77" i="67"/>
  <c r="AE86" i="67"/>
  <c r="AK44" i="67"/>
  <c r="AF95" i="67"/>
  <c r="AK48" i="67"/>
  <c r="AG65" i="67"/>
  <c r="AG83" i="67"/>
  <c r="AK72" i="67"/>
  <c r="AJ90" i="67"/>
  <c r="AI78" i="67"/>
  <c r="AJ16" i="67"/>
  <c r="AI30" i="67"/>
  <c r="AK90" i="67"/>
  <c r="AJ71" i="67"/>
  <c r="AE31" i="67"/>
  <c r="AI37" i="67"/>
  <c r="AH82" i="67"/>
  <c r="AF12" i="67"/>
  <c r="AK16" i="67"/>
  <c r="AI88" i="67"/>
  <c r="AG31" i="67"/>
  <c r="AG55" i="67"/>
  <c r="AG38" i="67"/>
  <c r="AF28" i="67"/>
  <c r="AJ69" i="67"/>
  <c r="AK35" i="67"/>
  <c r="AI38" i="67"/>
  <c r="AF78" i="67"/>
  <c r="AG84" i="67"/>
  <c r="AG101" i="67"/>
  <c r="AI31" i="67"/>
  <c r="AJ105" i="67"/>
  <c r="AF59" i="67"/>
  <c r="AJ53" i="67"/>
  <c r="AK107" i="67"/>
  <c r="AJ91" i="67"/>
  <c r="AF31" i="67"/>
  <c r="AF83" i="67"/>
  <c r="AI82" i="67"/>
  <c r="AK49" i="67"/>
  <c r="AK45" i="67"/>
  <c r="AG68" i="67"/>
  <c r="AG52" i="67"/>
  <c r="AF69" i="67"/>
  <c r="AH34" i="67"/>
  <c r="AI67" i="67"/>
  <c r="AJ20" i="67"/>
  <c r="AG62" i="67"/>
  <c r="AH8" i="67"/>
  <c r="AJ32" i="67"/>
  <c r="AH21" i="67"/>
  <c r="AK78" i="67"/>
  <c r="AJ51" i="67"/>
  <c r="AK92" i="67"/>
  <c r="AJ59" i="67"/>
  <c r="AE107" i="67"/>
  <c r="AI106" i="67"/>
  <c r="AI48" i="67"/>
  <c r="AH87" i="67"/>
  <c r="AG29" i="67"/>
  <c r="AJ67" i="67"/>
  <c r="AJ36" i="67"/>
  <c r="AJ26" i="67"/>
  <c r="AJ96" i="67"/>
  <c r="AK68" i="67"/>
  <c r="AE94" i="67"/>
  <c r="AG77" i="67"/>
  <c r="AF21" i="67"/>
  <c r="AG54" i="67"/>
  <c r="AI47" i="67"/>
  <c r="AK76" i="67"/>
  <c r="AJ54" i="67"/>
  <c r="AJ25" i="67"/>
  <c r="AK13" i="67"/>
  <c r="AE64" i="67"/>
  <c r="AH94" i="67"/>
  <c r="AF45" i="67"/>
  <c r="AK41" i="67"/>
  <c r="AH83" i="67"/>
  <c r="AI43" i="67"/>
  <c r="AH104" i="67"/>
  <c r="AI15" i="67"/>
  <c r="AG59" i="67"/>
  <c r="AG76" i="67"/>
  <c r="AF66" i="67"/>
  <c r="AJ17" i="67"/>
  <c r="AG56" i="67"/>
  <c r="AI92" i="67"/>
  <c r="AG64" i="67"/>
  <c r="AF103" i="67"/>
  <c r="AI41" i="67"/>
  <c r="AF50" i="67"/>
  <c r="AI22" i="67"/>
  <c r="AE84" i="67"/>
  <c r="AE80" i="67"/>
  <c r="AJ43" i="67"/>
  <c r="AG86" i="67"/>
  <c r="AG45" i="67"/>
  <c r="AJ99" i="67"/>
  <c r="AK26" i="67"/>
  <c r="AI44" i="67"/>
  <c r="AF61" i="67"/>
  <c r="AG21" i="67"/>
  <c r="AJ72" i="67"/>
  <c r="AF14" i="67"/>
  <c r="AJ22" i="67"/>
  <c r="AE65" i="67"/>
  <c r="AE58" i="67"/>
  <c r="AF68" i="67"/>
  <c r="AF46" i="67"/>
  <c r="AF17" i="67"/>
  <c r="AG73" i="67"/>
  <c r="AI39" i="67"/>
  <c r="AK97" i="67"/>
  <c r="AF13" i="67"/>
  <c r="AJ21" i="67"/>
  <c r="AH81" i="67"/>
  <c r="AE25" i="67"/>
  <c r="AK95" i="67"/>
  <c r="AK56" i="67"/>
  <c r="AE22" i="67"/>
  <c r="AI63" i="67"/>
  <c r="AJ42" i="67"/>
  <c r="AH13" i="67"/>
  <c r="AI70" i="67"/>
  <c r="AF91" i="67"/>
  <c r="AF76" i="67"/>
  <c r="AE34" i="67"/>
  <c r="AE66" i="67"/>
  <c r="AI46" i="67"/>
  <c r="AJ81" i="67"/>
  <c r="AI62" i="67"/>
  <c r="AI79" i="67"/>
  <c r="AH28" i="67"/>
  <c r="AK59" i="67"/>
  <c r="AF100" i="67"/>
  <c r="AK61" i="67"/>
  <c r="AF89" i="67"/>
  <c r="AJ102" i="67"/>
  <c r="AG80" i="67"/>
  <c r="AG71" i="67"/>
  <c r="AH11" i="67"/>
  <c r="AI100" i="67"/>
  <c r="AH79" i="67"/>
  <c r="AF22" i="67"/>
  <c r="AG12" i="67"/>
  <c r="AG39" i="67"/>
  <c r="AH19" i="67"/>
  <c r="AF92" i="67"/>
  <c r="AJ75" i="67"/>
  <c r="AE26" i="67"/>
  <c r="AI20" i="67"/>
  <c r="AK71" i="67"/>
  <c r="AI34" i="67"/>
  <c r="AH80" i="67"/>
  <c r="AH98" i="67"/>
  <c r="AH48" i="67"/>
  <c r="AI53" i="67"/>
  <c r="AG89" i="67"/>
  <c r="AE74" i="67"/>
  <c r="AE90" i="67"/>
  <c r="AE24" i="67"/>
  <c r="AF84" i="67"/>
  <c r="AF48" i="67"/>
  <c r="AK83" i="67"/>
  <c r="AG32" i="67"/>
  <c r="AJ41" i="67"/>
  <c r="AI80" i="67"/>
  <c r="AI68" i="67"/>
  <c r="AI25" i="67"/>
  <c r="AF34" i="67"/>
  <c r="AE105" i="67"/>
  <c r="AH62" i="67"/>
  <c r="AI85" i="67"/>
  <c r="AJ87" i="67"/>
  <c r="AG15" i="67"/>
  <c r="AG24" i="67"/>
  <c r="AK33" i="67"/>
  <c r="AE51" i="67"/>
  <c r="AK80" i="67"/>
  <c r="AH85" i="67"/>
  <c r="AK106" i="67"/>
  <c r="AH52" i="67"/>
  <c r="AE48" i="67"/>
  <c r="AG49" i="67"/>
  <c r="AK52" i="67"/>
  <c r="AE12" i="67"/>
  <c r="AJ31" i="67"/>
  <c r="AF29" i="67"/>
  <c r="AK9" i="67"/>
  <c r="AH76" i="67"/>
  <c r="AH75" i="67"/>
  <c r="AJ47" i="67"/>
  <c r="AJ9" i="67"/>
  <c r="AH25" i="67"/>
  <c r="AE53" i="67"/>
  <c r="AE67" i="67"/>
  <c r="AF98" i="67"/>
  <c r="AH44" i="67"/>
  <c r="AE96" i="67"/>
  <c r="AK96" i="67"/>
  <c r="AF73" i="67"/>
  <c r="AE59" i="67"/>
  <c r="AF67" i="67"/>
  <c r="AK89" i="67"/>
  <c r="AI8" i="67"/>
  <c r="AG26" i="67"/>
  <c r="AK20" i="67"/>
  <c r="AF55" i="67"/>
  <c r="AH58" i="67"/>
  <c r="AG22" i="67"/>
  <c r="AI104" i="67"/>
  <c r="AE27" i="67"/>
  <c r="AH103" i="67"/>
  <c r="AK27" i="67"/>
  <c r="AH35" i="67"/>
  <c r="AH45" i="67"/>
  <c r="AI52" i="67"/>
  <c r="AI42" i="67"/>
  <c r="AJ103" i="67"/>
  <c r="AG98" i="67"/>
  <c r="AF97" i="67"/>
  <c r="AJ15" i="67"/>
  <c r="AK30" i="67"/>
  <c r="AK88" i="67"/>
  <c r="AD60" i="67"/>
  <c r="AC52" i="67"/>
  <c r="AD74" i="67"/>
  <c r="AC95" i="67"/>
  <c r="AD77" i="67"/>
  <c r="AD23" i="67"/>
  <c r="AD44" i="67"/>
  <c r="AD11" i="67"/>
  <c r="AD85" i="67"/>
  <c r="AD63" i="67"/>
  <c r="AD73" i="67"/>
  <c r="AD92" i="67"/>
  <c r="AD42" i="67"/>
  <c r="AD66" i="67"/>
  <c r="AC58" i="67"/>
  <c r="AC36" i="67"/>
  <c r="AC37" i="67"/>
  <c r="AD64" i="67"/>
  <c r="AC100" i="67"/>
  <c r="AC76" i="67"/>
  <c r="AC86" i="67"/>
  <c r="AC23" i="67"/>
  <c r="AD98" i="67"/>
  <c r="AC11" i="67"/>
  <c r="AC85" i="67"/>
  <c r="AC63" i="67"/>
  <c r="AC73" i="67"/>
  <c r="AD21" i="67"/>
  <c r="AD48" i="67"/>
  <c r="AD70" i="67"/>
  <c r="AD83" i="67"/>
  <c r="AD61" i="67"/>
  <c r="AD71" i="67"/>
  <c r="AD17" i="67"/>
  <c r="AD36" i="67"/>
  <c r="AD62" i="67"/>
  <c r="AC56" i="67"/>
  <c r="AC34" i="67"/>
  <c r="AC12" i="67"/>
  <c r="AC22" i="67"/>
  <c r="AC96" i="67"/>
  <c r="AC65" i="67"/>
  <c r="AC75" i="67"/>
  <c r="AC21" i="67"/>
  <c r="AD94" i="67"/>
  <c r="AC9" i="67"/>
  <c r="AC83" i="67"/>
  <c r="AC61" i="67"/>
  <c r="AC71" i="67"/>
  <c r="AD19" i="67"/>
  <c r="AD34" i="67"/>
  <c r="AD105" i="67"/>
  <c r="AC98" i="67"/>
  <c r="AC87" i="67"/>
  <c r="AD67" i="67"/>
  <c r="AD84" i="67"/>
  <c r="AD30" i="67"/>
  <c r="AD99" i="67"/>
  <c r="AC102" i="67"/>
  <c r="AC32" i="67"/>
  <c r="AC10" i="67"/>
  <c r="AC20" i="67"/>
  <c r="AC94" i="67"/>
  <c r="AC72" i="67"/>
  <c r="AC82" i="67"/>
  <c r="AC19" i="67"/>
  <c r="AD40" i="67"/>
  <c r="AD9" i="67"/>
  <c r="AC81" i="67"/>
  <c r="AC59" i="67"/>
  <c r="AC69" i="67"/>
  <c r="AC15" i="67"/>
  <c r="AD28" i="67"/>
  <c r="AC99" i="67"/>
  <c r="AD79" i="67"/>
  <c r="AD57" i="67"/>
  <c r="AD35" i="67"/>
  <c r="AD45" i="67"/>
  <c r="AD24" i="67"/>
  <c r="AC74" i="67"/>
  <c r="AC84" i="67"/>
  <c r="AC30" i="67"/>
  <c r="AC8" i="67"/>
  <c r="AC18" i="67"/>
  <c r="AC92" i="67"/>
  <c r="AC70" i="67"/>
  <c r="AC80" i="67"/>
  <c r="AC17" i="67"/>
  <c r="AD86" i="67"/>
  <c r="AD106" i="67"/>
  <c r="AC79" i="67"/>
  <c r="AC57" i="67"/>
  <c r="AD69" i="67"/>
  <c r="AD15" i="67"/>
  <c r="AD22" i="67"/>
  <c r="AC97" i="67"/>
  <c r="AC107" i="67"/>
  <c r="AD55" i="67"/>
  <c r="AD33" i="67"/>
  <c r="AD43" i="67"/>
  <c r="AD18" i="67"/>
  <c r="AD95" i="67"/>
  <c r="AD81" i="67"/>
  <c r="AD59" i="67"/>
  <c r="AC46" i="67"/>
  <c r="AC90" i="67"/>
  <c r="AC68" i="67"/>
  <c r="AC78" i="67"/>
  <c r="AC24" i="67"/>
  <c r="AD82" i="67"/>
  <c r="AD32" i="67"/>
  <c r="AC77" i="67"/>
  <c r="AC55" i="67"/>
  <c r="AC33" i="67"/>
  <c r="AC43" i="67"/>
  <c r="AD16" i="67"/>
  <c r="AD97" i="67"/>
  <c r="AD107" i="67"/>
  <c r="AD53" i="67"/>
  <c r="AD31" i="67"/>
  <c r="AD41" i="67"/>
  <c r="AD12" i="67"/>
  <c r="AD93" i="67"/>
  <c r="AD103" i="67"/>
  <c r="AC26" i="67"/>
  <c r="AD108" i="67"/>
  <c r="AC14" i="67"/>
  <c r="AC88" i="67"/>
  <c r="AC66" i="67"/>
  <c r="AC35" i="67"/>
  <c r="AC13" i="67"/>
  <c r="AD78" i="67"/>
  <c r="AD26" i="67"/>
  <c r="AD56" i="67"/>
  <c r="AC53" i="67"/>
  <c r="AC31" i="67"/>
  <c r="AC41" i="67"/>
  <c r="AD14" i="67"/>
  <c r="AC93" i="67"/>
  <c r="AC103" i="67"/>
  <c r="AD51" i="67"/>
  <c r="AD29" i="67"/>
  <c r="AC16" i="67"/>
  <c r="AD10" i="67"/>
  <c r="AD91" i="67"/>
  <c r="AD101" i="67"/>
  <c r="AD47" i="67"/>
  <c r="AD104" i="67"/>
  <c r="AD58" i="67"/>
  <c r="AD80" i="67"/>
  <c r="AC64" i="67"/>
  <c r="AC42" i="67"/>
  <c r="AC28" i="67"/>
  <c r="AD90" i="67"/>
  <c r="AC105" i="67"/>
  <c r="AC51" i="67"/>
  <c r="AC29" i="67"/>
  <c r="AC39" i="67"/>
  <c r="AD68" i="67"/>
  <c r="AC91" i="67"/>
  <c r="AC101" i="67"/>
  <c r="AD49" i="67"/>
  <c r="AD27" i="67"/>
  <c r="AD37" i="67"/>
  <c r="AC108" i="67"/>
  <c r="AD89" i="67"/>
  <c r="AC44" i="67"/>
  <c r="AC54" i="67"/>
  <c r="AD100" i="67"/>
  <c r="AD54" i="67"/>
  <c r="AD76" i="67"/>
  <c r="AC62" i="67"/>
  <c r="AC40" i="67"/>
  <c r="AC50" i="67"/>
  <c r="AD72" i="67"/>
  <c r="AD8" i="67"/>
  <c r="AD46" i="67"/>
  <c r="AC49" i="67"/>
  <c r="AC27" i="67"/>
  <c r="AD39" i="67"/>
  <c r="AC104" i="67"/>
  <c r="AC89" i="67"/>
  <c r="AC67" i="67"/>
  <c r="AC45" i="67"/>
  <c r="AD25" i="67"/>
  <c r="AD50" i="67"/>
  <c r="AD13" i="67"/>
  <c r="AD87" i="67"/>
  <c r="AD65" i="67"/>
  <c r="AD75" i="67"/>
  <c r="AD96" i="67"/>
  <c r="AD20" i="67"/>
  <c r="AD52" i="67"/>
  <c r="AC60" i="67"/>
  <c r="AC38" i="67"/>
  <c r="AC48" i="67"/>
  <c r="AD88" i="67"/>
  <c r="AC106" i="67"/>
  <c r="AD38" i="67"/>
  <c r="AC47" i="67"/>
  <c r="AC25" i="67"/>
  <c r="AD102" i="67"/>
  <c r="AA20" i="67"/>
  <c r="AA54" i="67"/>
  <c r="Z21" i="67"/>
  <c r="Z88" i="67"/>
  <c r="AA108" i="67"/>
  <c r="Z40" i="67"/>
  <c r="Z84" i="67"/>
  <c r="AA46" i="67"/>
  <c r="Z17" i="67"/>
  <c r="AA77" i="67"/>
  <c r="Z98" i="67"/>
  <c r="Z79" i="67"/>
  <c r="Z26" i="67"/>
  <c r="AA59" i="67"/>
  <c r="AA100" i="67"/>
  <c r="Z28" i="67"/>
  <c r="Z94" i="67"/>
  <c r="AA98" i="67"/>
  <c r="AA32" i="67"/>
  <c r="Z68" i="67"/>
  <c r="AA107" i="67"/>
  <c r="Z76" i="67"/>
  <c r="AA34" i="67"/>
  <c r="AA90" i="67"/>
  <c r="AA13" i="67"/>
  <c r="Z95" i="67"/>
  <c r="Z73" i="67"/>
  <c r="Z14" i="67"/>
  <c r="AA53" i="67"/>
  <c r="AA31" i="67"/>
  <c r="AA9" i="67"/>
  <c r="Z91" i="67"/>
  <c r="Z69" i="67"/>
  <c r="Z47" i="67"/>
  <c r="AA49" i="67"/>
  <c r="AA27" i="67"/>
  <c r="AA97" i="67"/>
  <c r="AA78" i="67"/>
  <c r="AA38" i="67"/>
  <c r="Z96" i="67"/>
  <c r="Z89" i="67"/>
  <c r="Z67" i="67"/>
  <c r="Z13" i="67"/>
  <c r="Z23" i="67"/>
  <c r="AA93" i="67"/>
  <c r="AA12" i="67"/>
  <c r="Z85" i="67"/>
  <c r="Z63" i="67"/>
  <c r="Z41" i="67"/>
  <c r="AA16" i="67"/>
  <c r="Z52" i="67"/>
  <c r="Z102" i="67"/>
  <c r="AA37" i="67"/>
  <c r="AA15" i="67"/>
  <c r="Z97" i="67"/>
  <c r="Z75" i="67"/>
  <c r="Z53" i="67"/>
  <c r="Z31" i="67"/>
  <c r="Z9" i="67"/>
  <c r="AA11" i="67"/>
  <c r="Z93" i="67"/>
  <c r="Z71" i="67"/>
  <c r="Z10" i="67"/>
  <c r="AA48" i="67"/>
  <c r="AA79" i="67"/>
  <c r="Z32" i="67"/>
  <c r="AA81" i="67"/>
  <c r="AA42" i="67"/>
  <c r="AA36" i="67"/>
  <c r="AA71" i="67"/>
  <c r="AA94" i="67"/>
  <c r="AA62" i="67"/>
  <c r="Z25" i="67"/>
  <c r="AA101" i="67"/>
  <c r="Z77" i="67"/>
  <c r="AA80" i="67"/>
  <c r="Z42" i="67"/>
  <c r="AA67" i="67"/>
  <c r="AA24" i="67"/>
  <c r="Z60" i="67"/>
  <c r="AA104" i="67"/>
  <c r="AA75" i="67"/>
  <c r="Z34" i="67"/>
  <c r="AA63" i="67"/>
  <c r="AA8" i="67"/>
  <c r="Z44" i="67"/>
  <c r="AA99" i="67"/>
  <c r="AA66" i="67"/>
  <c r="Z27" i="67"/>
  <c r="AA106" i="67"/>
  <c r="AA72" i="67"/>
  <c r="Z30" i="67"/>
  <c r="AA61" i="67"/>
  <c r="AA39" i="67"/>
  <c r="AA17" i="67"/>
  <c r="Z99" i="67"/>
  <c r="Z45" i="67"/>
  <c r="Z22" i="67"/>
  <c r="AA57" i="67"/>
  <c r="AA35" i="67"/>
  <c r="Z56" i="67"/>
  <c r="AA89" i="67"/>
  <c r="AA102" i="67"/>
  <c r="AA83" i="67"/>
  <c r="Z46" i="67"/>
  <c r="AA69" i="67"/>
  <c r="AA47" i="67"/>
  <c r="AA25" i="67"/>
  <c r="Z107" i="67"/>
  <c r="Z78" i="67"/>
  <c r="Z38" i="67"/>
  <c r="AA65" i="67"/>
  <c r="AA52" i="67"/>
  <c r="Z82" i="67"/>
  <c r="AA105" i="67"/>
  <c r="Z51" i="67"/>
  <c r="Z29" i="67"/>
  <c r="Z105" i="67"/>
  <c r="Z83" i="67"/>
  <c r="Z61" i="67"/>
  <c r="Z39" i="67"/>
  <c r="AA41" i="67"/>
  <c r="AA19" i="67"/>
  <c r="Z101" i="67"/>
  <c r="Z70" i="67"/>
  <c r="AA22" i="67"/>
  <c r="AA74" i="67"/>
  <c r="AA28" i="67"/>
  <c r="Z64" i="67"/>
  <c r="Z92" i="67"/>
  <c r="AA58" i="67"/>
  <c r="AA14" i="67"/>
  <c r="AA60" i="67"/>
  <c r="Z90" i="67"/>
  <c r="Z48" i="67"/>
  <c r="AA86" i="67"/>
  <c r="AA50" i="67"/>
  <c r="AA43" i="67"/>
  <c r="AA21" i="67"/>
  <c r="Z103" i="67"/>
  <c r="AA10" i="67"/>
  <c r="AA56" i="67"/>
  <c r="AA84" i="67"/>
  <c r="Z108" i="67"/>
  <c r="Z86" i="67"/>
  <c r="Z50" i="67"/>
  <c r="Z104" i="67"/>
  <c r="AA40" i="67"/>
  <c r="Z74" i="67"/>
  <c r="Z24" i="67"/>
  <c r="Z57" i="67"/>
  <c r="Z35" i="67"/>
  <c r="AA70" i="67"/>
  <c r="AA26" i="67"/>
  <c r="Z80" i="67"/>
  <c r="Z106" i="67"/>
  <c r="Z36" i="67"/>
  <c r="AA96" i="67"/>
  <c r="Z66" i="67"/>
  <c r="AA18" i="67"/>
  <c r="AA68" i="67"/>
  <c r="AA95" i="67"/>
  <c r="Z87" i="67"/>
  <c r="Z65" i="67"/>
  <c r="Z43" i="67"/>
  <c r="AA45" i="67"/>
  <c r="AA23" i="67"/>
  <c r="Z62" i="67"/>
  <c r="Z18" i="67"/>
  <c r="AA55" i="67"/>
  <c r="AA33" i="67"/>
  <c r="Z12" i="67"/>
  <c r="AA88" i="67"/>
  <c r="Z54" i="67"/>
  <c r="Z19" i="67"/>
  <c r="AA82" i="67"/>
  <c r="AA103" i="67"/>
  <c r="Z81" i="67"/>
  <c r="Z59" i="67"/>
  <c r="Z37" i="67"/>
  <c r="Z15" i="67"/>
  <c r="Z72" i="67"/>
  <c r="AA92" i="67"/>
  <c r="Z16" i="67"/>
  <c r="Z55" i="67"/>
  <c r="Z33" i="67"/>
  <c r="Z11" i="67"/>
  <c r="Z20" i="67"/>
  <c r="AA91" i="67"/>
  <c r="Z58" i="67"/>
  <c r="AA64" i="67"/>
  <c r="AA87" i="67"/>
  <c r="Z8" i="67"/>
  <c r="AA73" i="67"/>
  <c r="AA30" i="67"/>
  <c r="AA85" i="67"/>
  <c r="AA44" i="67"/>
  <c r="AA76" i="67"/>
  <c r="Z100" i="67"/>
  <c r="Z49" i="67"/>
  <c r="AA51" i="67"/>
  <c r="AA29" i="67"/>
  <c r="W48" i="67"/>
  <c r="V19" i="67"/>
  <c r="Y11" i="67"/>
  <c r="U9" i="67"/>
  <c r="U17" i="67"/>
  <c r="V13" i="67"/>
  <c r="W108" i="67"/>
  <c r="V74" i="67"/>
  <c r="Y42" i="67"/>
  <c r="Y60" i="67"/>
  <c r="V107" i="67"/>
  <c r="V76" i="67"/>
  <c r="T87" i="67"/>
  <c r="X20" i="67"/>
  <c r="T94" i="67"/>
  <c r="V105" i="67"/>
  <c r="Y31" i="67"/>
  <c r="V43" i="67"/>
  <c r="X70" i="67"/>
  <c r="T33" i="67"/>
  <c r="U93" i="67"/>
  <c r="U101" i="67"/>
  <c r="V44" i="67"/>
  <c r="V52" i="67"/>
  <c r="W70" i="67"/>
  <c r="T107" i="67"/>
  <c r="U22" i="67"/>
  <c r="V48" i="67"/>
  <c r="Y9" i="67"/>
  <c r="V51" i="67"/>
  <c r="X16" i="67"/>
  <c r="T30" i="67"/>
  <c r="T88" i="67"/>
  <c r="X14" i="67"/>
  <c r="U43" i="67"/>
  <c r="Y83" i="67"/>
  <c r="T103" i="67"/>
  <c r="X99" i="67"/>
  <c r="W40" i="67"/>
  <c r="V79" i="67"/>
  <c r="Y88" i="67"/>
  <c r="Y72" i="67"/>
  <c r="X63" i="67"/>
  <c r="Y58" i="67"/>
  <c r="V50" i="67"/>
  <c r="Y108" i="67"/>
  <c r="U71" i="67"/>
  <c r="U56" i="67"/>
  <c r="Y35" i="67"/>
  <c r="Y43" i="67"/>
  <c r="U41" i="67"/>
  <c r="U49" i="67"/>
  <c r="T56" i="67"/>
  <c r="U72" i="67"/>
  <c r="W24" i="67"/>
  <c r="W86" i="67"/>
  <c r="T13" i="67"/>
  <c r="V102" i="67"/>
  <c r="V86" i="67"/>
  <c r="W93" i="67"/>
  <c r="V41" i="67"/>
  <c r="V47" i="67"/>
  <c r="Y65" i="67"/>
  <c r="U15" i="67"/>
  <c r="V73" i="67"/>
  <c r="V30" i="67"/>
  <c r="T51" i="67"/>
  <c r="W72" i="67"/>
  <c r="W80" i="67"/>
  <c r="Y77" i="67"/>
  <c r="W57" i="67"/>
  <c r="U23" i="67"/>
  <c r="U98" i="67"/>
  <c r="U79" i="67"/>
  <c r="Y49" i="67"/>
  <c r="Y105" i="67"/>
  <c r="V87" i="67"/>
  <c r="W83" i="67"/>
  <c r="X12" i="67"/>
  <c r="V84" i="67"/>
  <c r="W103" i="67"/>
  <c r="U87" i="67"/>
  <c r="W36" i="67"/>
  <c r="X94" i="67"/>
  <c r="T9" i="67"/>
  <c r="X29" i="67"/>
  <c r="Y93" i="67"/>
  <c r="Y101" i="67"/>
  <c r="U99" i="67"/>
  <c r="T108" i="67"/>
  <c r="V58" i="67"/>
  <c r="U107" i="67"/>
  <c r="T48" i="67"/>
  <c r="W28" i="67"/>
  <c r="X44" i="67"/>
  <c r="T66" i="67"/>
  <c r="X48" i="67"/>
  <c r="U27" i="67"/>
  <c r="W59" i="67"/>
  <c r="U61" i="67"/>
  <c r="X53" i="67"/>
  <c r="Y64" i="67"/>
  <c r="T20" i="67"/>
  <c r="W21" i="67"/>
  <c r="W39" i="67"/>
  <c r="W85" i="67"/>
  <c r="W107" i="67"/>
  <c r="Y62" i="67"/>
  <c r="X60" i="67"/>
  <c r="U70" i="67"/>
  <c r="X86" i="67"/>
  <c r="T17" i="67"/>
  <c r="Y36" i="67"/>
  <c r="V33" i="67"/>
  <c r="W63" i="67"/>
  <c r="T93" i="67"/>
  <c r="V98" i="67"/>
  <c r="V82" i="67"/>
  <c r="T12" i="67"/>
  <c r="U69" i="67"/>
  <c r="U21" i="67"/>
  <c r="V67" i="67"/>
  <c r="V81" i="67"/>
  <c r="V22" i="67"/>
  <c r="U104" i="67"/>
  <c r="Y106" i="67"/>
  <c r="U94" i="67"/>
  <c r="U82" i="67"/>
  <c r="Y97" i="67"/>
  <c r="U47" i="67"/>
  <c r="T84" i="67"/>
  <c r="X19" i="67"/>
  <c r="V40" i="67"/>
  <c r="U83" i="67"/>
  <c r="U91" i="67"/>
  <c r="W89" i="67"/>
  <c r="V57" i="67"/>
  <c r="U42" i="67"/>
  <c r="V35" i="67"/>
  <c r="U35" i="67"/>
  <c r="U97" i="67"/>
  <c r="X23" i="67"/>
  <c r="T52" i="67"/>
  <c r="X105" i="67"/>
  <c r="V108" i="67"/>
  <c r="V100" i="67"/>
  <c r="T46" i="67"/>
  <c r="T57" i="67"/>
  <c r="W55" i="67"/>
  <c r="W61" i="67"/>
  <c r="V15" i="67"/>
  <c r="W58" i="67"/>
  <c r="W33" i="67"/>
  <c r="T82" i="67"/>
  <c r="T74" i="67"/>
  <c r="W104" i="67"/>
  <c r="U16" i="67"/>
  <c r="T24" i="67"/>
  <c r="V104" i="67"/>
  <c r="W73" i="67"/>
  <c r="W13" i="67"/>
  <c r="Y22" i="67"/>
  <c r="Y30" i="67"/>
  <c r="U28" i="67"/>
  <c r="U36" i="67"/>
  <c r="W31" i="67"/>
  <c r="V65" i="67"/>
  <c r="V38" i="67"/>
  <c r="U58" i="67"/>
  <c r="T86" i="67"/>
  <c r="T10" i="67"/>
  <c r="Y82" i="67"/>
  <c r="V103" i="67"/>
  <c r="V95" i="67"/>
  <c r="T105" i="67"/>
  <c r="W37" i="67"/>
  <c r="T29" i="67"/>
  <c r="W71" i="67"/>
  <c r="W92" i="67"/>
  <c r="V8" i="67"/>
  <c r="T83" i="67"/>
  <c r="X36" i="67"/>
  <c r="V64" i="67"/>
  <c r="Y85" i="67"/>
  <c r="T37" i="67"/>
  <c r="T50" i="67"/>
  <c r="U40" i="67"/>
  <c r="V16" i="67"/>
  <c r="V34" i="67"/>
  <c r="W97" i="67"/>
  <c r="V61" i="67"/>
  <c r="T28" i="67"/>
  <c r="X98" i="67"/>
  <c r="V94" i="67"/>
  <c r="Y53" i="67"/>
  <c r="W94" i="67"/>
  <c r="V31" i="67"/>
  <c r="V78" i="67"/>
  <c r="T38" i="67"/>
  <c r="Y37" i="67"/>
  <c r="U59" i="67"/>
  <c r="U51" i="67"/>
  <c r="U64" i="67"/>
  <c r="Y26" i="67"/>
  <c r="V18" i="67"/>
  <c r="X28" i="67"/>
  <c r="W53" i="67"/>
  <c r="V45" i="67"/>
  <c r="V66" i="67"/>
  <c r="T18" i="67"/>
  <c r="W95" i="67"/>
  <c r="W79" i="67"/>
  <c r="V23" i="67"/>
  <c r="W19" i="67"/>
  <c r="X13" i="67"/>
  <c r="X88" i="67"/>
  <c r="X102" i="67"/>
  <c r="T14" i="67"/>
  <c r="V28" i="67"/>
  <c r="V36" i="67"/>
  <c r="Y87" i="67"/>
  <c r="Y95" i="67"/>
  <c r="X21" i="67"/>
  <c r="U88" i="67"/>
  <c r="Y32" i="67"/>
  <c r="T59" i="67"/>
  <c r="W20" i="67"/>
  <c r="V69" i="67"/>
  <c r="U96" i="67"/>
  <c r="U105" i="67"/>
  <c r="Y74" i="67"/>
  <c r="Y98" i="67"/>
  <c r="Y40" i="67"/>
  <c r="T35" i="67"/>
  <c r="X54" i="67"/>
  <c r="W87" i="67"/>
  <c r="W84" i="67"/>
  <c r="X49" i="67"/>
  <c r="X57" i="67"/>
  <c r="T55" i="67"/>
  <c r="V20" i="67"/>
  <c r="W102" i="67"/>
  <c r="X108" i="67"/>
  <c r="W11" i="67"/>
  <c r="X37" i="67"/>
  <c r="X55" i="67"/>
  <c r="X106" i="67"/>
  <c r="V80" i="67"/>
  <c r="X91" i="67"/>
  <c r="X75" i="67"/>
  <c r="T60" i="67"/>
  <c r="X24" i="67"/>
  <c r="Y57" i="67"/>
  <c r="Y102" i="67"/>
  <c r="V88" i="67"/>
  <c r="Y47" i="67"/>
  <c r="U44" i="67"/>
  <c r="U52" i="67"/>
  <c r="W49" i="67"/>
  <c r="Y14" i="67"/>
  <c r="U10" i="67"/>
  <c r="T102" i="67"/>
  <c r="X97" i="67"/>
  <c r="U45" i="67"/>
  <c r="Y15" i="67"/>
  <c r="Y61" i="67"/>
  <c r="W54" i="67"/>
  <c r="Y51" i="67"/>
  <c r="Y59" i="67"/>
  <c r="Y20" i="67"/>
  <c r="T76" i="67"/>
  <c r="X27" i="67"/>
  <c r="W47" i="67"/>
  <c r="X96" i="67"/>
  <c r="Y70" i="67"/>
  <c r="Y68" i="67"/>
  <c r="U74" i="67"/>
  <c r="V49" i="67"/>
  <c r="U108" i="67"/>
  <c r="W51" i="67"/>
  <c r="X45" i="67"/>
  <c r="V99" i="67"/>
  <c r="U66" i="67"/>
  <c r="U95" i="67"/>
  <c r="T39" i="67"/>
  <c r="T47" i="67"/>
  <c r="W30" i="67"/>
  <c r="W38" i="67"/>
  <c r="Y39" i="67"/>
  <c r="T70" i="67"/>
  <c r="X81" i="67"/>
  <c r="T16" i="67"/>
  <c r="Y67" i="67"/>
  <c r="X87" i="67"/>
  <c r="X71" i="67"/>
  <c r="T77" i="67"/>
  <c r="U100" i="67"/>
  <c r="X72" i="67"/>
  <c r="Y94" i="67"/>
  <c r="U53" i="67"/>
  <c r="T21" i="67"/>
  <c r="T104" i="67"/>
  <c r="V54" i="67"/>
  <c r="Y71" i="67"/>
  <c r="T64" i="67"/>
  <c r="X40" i="67"/>
  <c r="T95" i="67"/>
  <c r="U11" i="67"/>
  <c r="U8" i="67"/>
  <c r="X31" i="67"/>
  <c r="X65" i="67"/>
  <c r="W8" i="67"/>
  <c r="T40" i="67"/>
  <c r="W66" i="67"/>
  <c r="Y63" i="67"/>
  <c r="U14" i="67"/>
  <c r="U29" i="67"/>
  <c r="X80" i="67"/>
  <c r="U84" i="67"/>
  <c r="Y10" i="67"/>
  <c r="Y28" i="67"/>
  <c r="Y104" i="67"/>
  <c r="U90" i="67"/>
  <c r="V85" i="67"/>
  <c r="V77" i="67"/>
  <c r="W81" i="67"/>
  <c r="W32" i="67"/>
  <c r="U73" i="67"/>
  <c r="U102" i="67"/>
  <c r="Y90" i="67"/>
  <c r="U63" i="67"/>
  <c r="W14" i="67"/>
  <c r="W22" i="67"/>
  <c r="X33" i="67"/>
  <c r="X41" i="67"/>
  <c r="U81" i="67"/>
  <c r="T89" i="67"/>
  <c r="Y45" i="67"/>
  <c r="X58" i="67"/>
  <c r="W78" i="67"/>
  <c r="V106" i="67"/>
  <c r="Y69" i="67"/>
  <c r="U67" i="67"/>
  <c r="U75" i="67"/>
  <c r="X47" i="67"/>
  <c r="X93" i="67"/>
  <c r="Y50" i="67"/>
  <c r="Y17" i="67"/>
  <c r="T45" i="67"/>
  <c r="T71" i="67"/>
  <c r="W106" i="67"/>
  <c r="T26" i="67"/>
  <c r="Y86" i="67"/>
  <c r="T42" i="67"/>
  <c r="Y21" i="67"/>
  <c r="W62" i="67"/>
  <c r="X83" i="67"/>
  <c r="X107" i="67"/>
  <c r="U24" i="67"/>
  <c r="U12" i="67"/>
  <c r="U20" i="67"/>
  <c r="U60" i="67"/>
  <c r="T32" i="67"/>
  <c r="W12" i="67"/>
  <c r="U68" i="67"/>
  <c r="W68" i="67"/>
  <c r="U26" i="67"/>
  <c r="W75" i="67"/>
  <c r="U78" i="67"/>
  <c r="U62" i="67"/>
  <c r="W67" i="67"/>
  <c r="Y103" i="67"/>
  <c r="U80" i="67"/>
  <c r="W76" i="67"/>
  <c r="Y25" i="67"/>
  <c r="V17" i="67"/>
  <c r="U103" i="67"/>
  <c r="T19" i="67"/>
  <c r="X8" i="67"/>
  <c r="W41" i="67"/>
  <c r="Y38" i="67"/>
  <c r="Y46" i="67"/>
  <c r="Y33" i="67"/>
  <c r="Y76" i="67"/>
  <c r="Y89" i="67"/>
  <c r="W60" i="67"/>
  <c r="W65" i="67"/>
  <c r="T98" i="67"/>
  <c r="T90" i="67"/>
  <c r="X92" i="67"/>
  <c r="X84" i="67"/>
  <c r="X104" i="67"/>
  <c r="V37" i="67"/>
  <c r="T61" i="67"/>
  <c r="Y92" i="67"/>
  <c r="Y81" i="67"/>
  <c r="Y99" i="67"/>
  <c r="Y107" i="67"/>
  <c r="Y78" i="67"/>
  <c r="V39" i="67"/>
  <c r="T99" i="67"/>
  <c r="W91" i="67"/>
  <c r="T8" i="67"/>
  <c r="V56" i="67"/>
  <c r="V10" i="67"/>
  <c r="X56" i="67"/>
  <c r="X43" i="67"/>
  <c r="W82" i="67"/>
  <c r="W90" i="67"/>
  <c r="U38" i="67"/>
  <c r="Y56" i="67"/>
  <c r="V14" i="67"/>
  <c r="Y12" i="67"/>
  <c r="X62" i="67"/>
  <c r="T41" i="67"/>
  <c r="X11" i="67"/>
  <c r="X17" i="67"/>
  <c r="Y24" i="67"/>
  <c r="Y16" i="67"/>
  <c r="W35" i="67"/>
  <c r="W18" i="67"/>
  <c r="V91" i="67"/>
  <c r="X52" i="67"/>
  <c r="Y55" i="67"/>
  <c r="U18" i="67"/>
  <c r="Y84" i="67"/>
  <c r="V53" i="67"/>
  <c r="X42" i="67"/>
  <c r="W64" i="67"/>
  <c r="W44" i="67"/>
  <c r="X38" i="67"/>
  <c r="W100" i="67"/>
  <c r="W15" i="67"/>
  <c r="Y96" i="67"/>
  <c r="T44" i="67"/>
  <c r="X100" i="67"/>
  <c r="V59" i="67"/>
  <c r="V27" i="67"/>
  <c r="T68" i="67"/>
  <c r="V46" i="67"/>
  <c r="Y44" i="67"/>
  <c r="V62" i="67"/>
  <c r="V90" i="67"/>
  <c r="Y34" i="67"/>
  <c r="U57" i="67"/>
  <c r="W9" i="67"/>
  <c r="Y19" i="67"/>
  <c r="Y27" i="67"/>
  <c r="Y52" i="67"/>
  <c r="X85" i="67"/>
  <c r="X59" i="67"/>
  <c r="U65" i="67"/>
  <c r="X64" i="67"/>
  <c r="V55" i="67"/>
  <c r="Y66" i="67"/>
  <c r="X101" i="67"/>
  <c r="V72" i="67"/>
  <c r="T62" i="67"/>
  <c r="X46" i="67"/>
  <c r="Y13" i="67"/>
  <c r="Y75" i="67"/>
  <c r="X32" i="67"/>
  <c r="T81" i="67"/>
  <c r="T65" i="67"/>
  <c r="V70" i="67"/>
  <c r="T34" i="67"/>
  <c r="X78" i="67"/>
  <c r="X35" i="67"/>
  <c r="U34" i="67"/>
  <c r="T75" i="67"/>
  <c r="W16" i="67"/>
  <c r="U37" i="67"/>
  <c r="Y54" i="67"/>
  <c r="X10" i="67"/>
  <c r="W88" i="67"/>
  <c r="W96" i="67"/>
  <c r="V26" i="67"/>
  <c r="X79" i="67"/>
  <c r="W29" i="67"/>
  <c r="U39" i="67"/>
  <c r="X89" i="67"/>
  <c r="X76" i="67"/>
  <c r="X68" i="67"/>
  <c r="V71" i="67"/>
  <c r="X22" i="67"/>
  <c r="T85" i="67"/>
  <c r="U48" i="67"/>
  <c r="X39" i="67"/>
  <c r="W101" i="67"/>
  <c r="T69" i="67"/>
  <c r="W45" i="67"/>
  <c r="W46" i="67"/>
  <c r="X25" i="67"/>
  <c r="T23" i="67"/>
  <c r="T31" i="67"/>
  <c r="Y91" i="67"/>
  <c r="X67" i="67"/>
  <c r="W56" i="67"/>
  <c r="T27" i="67"/>
  <c r="U89" i="67"/>
  <c r="W69" i="67"/>
  <c r="V9" i="67"/>
  <c r="X30" i="67"/>
  <c r="X103" i="67"/>
  <c r="X15" i="67"/>
  <c r="T101" i="67"/>
  <c r="Y18" i="67"/>
  <c r="V42" i="67"/>
  <c r="U92" i="67"/>
  <c r="U19" i="67"/>
  <c r="Y48" i="67"/>
  <c r="V29" i="67"/>
  <c r="W98" i="67"/>
  <c r="X9" i="67"/>
  <c r="T11" i="67"/>
  <c r="T67" i="67"/>
  <c r="X18" i="67"/>
  <c r="W34" i="67"/>
  <c r="W52" i="67"/>
  <c r="V101" i="67"/>
  <c r="V93" i="67"/>
  <c r="T96" i="67"/>
  <c r="Y100" i="67"/>
  <c r="T79" i="67"/>
  <c r="U30" i="67"/>
  <c r="V24" i="67"/>
  <c r="Y80" i="67"/>
  <c r="U106" i="67"/>
  <c r="Y73" i="67"/>
  <c r="V60" i="67"/>
  <c r="Y79" i="67"/>
  <c r="U77" i="67"/>
  <c r="U85" i="67"/>
  <c r="V32" i="67"/>
  <c r="W105" i="67"/>
  <c r="W43" i="67"/>
  <c r="U13" i="67"/>
  <c r="U31" i="67"/>
  <c r="T80" i="67"/>
  <c r="T72" i="67"/>
  <c r="X74" i="67"/>
  <c r="X66" i="67"/>
  <c r="T73" i="67"/>
  <c r="Y8" i="67"/>
  <c r="V11" i="67"/>
  <c r="W77" i="67"/>
  <c r="X69" i="67"/>
  <c r="X26" i="67"/>
  <c r="U25" i="67"/>
  <c r="U33" i="67"/>
  <c r="W17" i="67"/>
  <c r="W25" i="67"/>
  <c r="U55" i="67"/>
  <c r="V97" i="67"/>
  <c r="T49" i="67"/>
  <c r="X34" i="67"/>
  <c r="V75" i="67"/>
  <c r="V96" i="67"/>
  <c r="T58" i="67"/>
  <c r="X73" i="67"/>
  <c r="T97" i="67"/>
  <c r="T100" i="67"/>
  <c r="X50" i="67"/>
  <c r="W10" i="67"/>
  <c r="T78" i="67"/>
  <c r="T92" i="67"/>
  <c r="W99" i="67"/>
  <c r="T106" i="67"/>
  <c r="U76" i="67"/>
  <c r="V25" i="67"/>
  <c r="V89" i="67"/>
  <c r="T25" i="67"/>
  <c r="W23" i="67"/>
  <c r="T22" i="67"/>
  <c r="X51" i="67"/>
  <c r="W26" i="67"/>
  <c r="V21" i="67"/>
  <c r="T15" i="67"/>
  <c r="V12" i="67"/>
  <c r="W74" i="67"/>
  <c r="T43" i="67"/>
  <c r="U86" i="67"/>
  <c r="U54" i="67"/>
  <c r="Y23" i="67"/>
  <c r="Y41" i="67"/>
  <c r="X90" i="67"/>
  <c r="X82" i="67"/>
  <c r="T91" i="67"/>
  <c r="X61" i="67"/>
  <c r="V83" i="67"/>
  <c r="V68" i="67"/>
  <c r="W42" i="67"/>
  <c r="T53" i="67"/>
  <c r="T36" i="67"/>
  <c r="Y29" i="67"/>
  <c r="W27" i="67"/>
  <c r="U46" i="67"/>
  <c r="V63" i="67"/>
  <c r="X77" i="67"/>
  <c r="W50" i="67"/>
  <c r="T54" i="67"/>
  <c r="X95" i="67"/>
  <c r="U32" i="67"/>
  <c r="U50" i="67"/>
  <c r="T63" i="67"/>
  <c r="V92" i="67"/>
  <c r="Q51" i="67"/>
  <c r="Q88" i="67"/>
  <c r="S87" i="67"/>
  <c r="N44" i="67"/>
  <c r="Q106" i="67"/>
  <c r="N50" i="67"/>
  <c r="P85" i="67"/>
  <c r="S32" i="67"/>
  <c r="P100" i="67"/>
  <c r="O74" i="67"/>
  <c r="P38" i="67"/>
  <c r="S73" i="67"/>
  <c r="S29" i="67"/>
  <c r="P10" i="67"/>
  <c r="N98" i="67"/>
  <c r="O15" i="67"/>
  <c r="S71" i="67"/>
  <c r="R36" i="67"/>
  <c r="N107" i="67"/>
  <c r="R58" i="67"/>
  <c r="N30" i="67"/>
  <c r="O107" i="67"/>
  <c r="P90" i="67"/>
  <c r="P75" i="67"/>
  <c r="P36" i="67"/>
  <c r="N29" i="67"/>
  <c r="R92" i="67"/>
  <c r="Q44" i="67"/>
  <c r="S86" i="67"/>
  <c r="R44" i="67"/>
  <c r="N57" i="67"/>
  <c r="P70" i="67"/>
  <c r="P59" i="67"/>
  <c r="P108" i="67"/>
  <c r="P98" i="67"/>
  <c r="O54" i="67"/>
  <c r="S13" i="67"/>
  <c r="R15" i="67"/>
  <c r="O104" i="67"/>
  <c r="N19" i="67"/>
  <c r="N76" i="67"/>
  <c r="S49" i="67"/>
  <c r="Q90" i="67"/>
  <c r="O8" i="67"/>
  <c r="S92" i="67"/>
  <c r="P12" i="67"/>
  <c r="S67" i="67"/>
  <c r="R100" i="67"/>
  <c r="N51" i="67"/>
  <c r="Q98" i="67"/>
  <c r="O37" i="67"/>
  <c r="Q76" i="67"/>
  <c r="Q48" i="67"/>
  <c r="Q30" i="67"/>
  <c r="S93" i="67"/>
  <c r="P49" i="67"/>
  <c r="O101" i="67"/>
  <c r="P55" i="67"/>
  <c r="R90" i="67"/>
  <c r="Q15" i="67"/>
  <c r="N95" i="67"/>
  <c r="Q39" i="67"/>
  <c r="R43" i="67"/>
  <c r="Q56" i="67"/>
  <c r="R18" i="67"/>
  <c r="P11" i="67"/>
  <c r="O75" i="67"/>
  <c r="P57" i="67"/>
  <c r="O92" i="67"/>
  <c r="R77" i="67"/>
  <c r="O61" i="67"/>
  <c r="Q99" i="67"/>
  <c r="O55" i="67"/>
  <c r="P81" i="67"/>
  <c r="O21" i="67"/>
  <c r="S81" i="67"/>
  <c r="Q32" i="67"/>
  <c r="R23" i="67"/>
  <c r="S106" i="67"/>
  <c r="S11" i="67"/>
  <c r="S56" i="67"/>
  <c r="N20" i="67"/>
  <c r="Q61" i="67"/>
  <c r="R19" i="67"/>
  <c r="Q92" i="67"/>
  <c r="S21" i="67"/>
  <c r="R55" i="67"/>
  <c r="P87" i="67"/>
  <c r="P48" i="67"/>
  <c r="S14" i="67"/>
  <c r="O45" i="67"/>
  <c r="Q77" i="67"/>
  <c r="Q45" i="67"/>
  <c r="N22" i="67"/>
  <c r="Q64" i="67"/>
  <c r="Q29" i="67"/>
  <c r="S102" i="67"/>
  <c r="P28" i="67"/>
  <c r="Q62" i="67"/>
  <c r="Q108" i="67"/>
  <c r="P56" i="67"/>
  <c r="Q82" i="67"/>
  <c r="N26" i="67"/>
  <c r="Q107" i="67"/>
  <c r="N73" i="67"/>
  <c r="Q70" i="67"/>
  <c r="P106" i="67"/>
  <c r="N27" i="67"/>
  <c r="N68" i="67"/>
  <c r="S23" i="67"/>
  <c r="P105" i="67"/>
  <c r="R50" i="67"/>
  <c r="P43" i="67"/>
  <c r="S85" i="67"/>
  <c r="Q52" i="67"/>
  <c r="S103" i="67"/>
  <c r="N42" i="67"/>
  <c r="Q89" i="67"/>
  <c r="P53" i="67"/>
  <c r="P35" i="67"/>
  <c r="S101" i="67"/>
  <c r="N85" i="67"/>
  <c r="R80" i="67"/>
  <c r="N31" i="67"/>
  <c r="N13" i="67"/>
  <c r="N108" i="67"/>
  <c r="S24" i="67"/>
  <c r="P89" i="67"/>
  <c r="P54" i="67"/>
  <c r="S105" i="67"/>
  <c r="P29" i="67"/>
  <c r="S27" i="67"/>
  <c r="S38" i="67"/>
  <c r="P25" i="67"/>
  <c r="Q97" i="67"/>
  <c r="N25" i="67"/>
  <c r="O87" i="67"/>
  <c r="S37" i="67"/>
  <c r="S19" i="67"/>
  <c r="O28" i="67"/>
  <c r="R38" i="67"/>
  <c r="P99" i="67"/>
  <c r="R69" i="67"/>
  <c r="R57" i="67"/>
  <c r="S53" i="67"/>
  <c r="P84" i="67"/>
  <c r="Q95" i="67"/>
  <c r="N33" i="67"/>
  <c r="Q68" i="67"/>
  <c r="N8" i="67"/>
  <c r="O49" i="67"/>
  <c r="N74" i="67"/>
  <c r="S9" i="67"/>
  <c r="Q11" i="67"/>
  <c r="R73" i="67"/>
  <c r="Q54" i="67"/>
  <c r="R87" i="67"/>
  <c r="P67" i="67"/>
  <c r="N55" i="67"/>
  <c r="R47" i="67"/>
  <c r="R84" i="67"/>
  <c r="S41" i="67"/>
  <c r="R104" i="67"/>
  <c r="P31" i="67"/>
  <c r="S72" i="67"/>
  <c r="R42" i="67"/>
  <c r="R24" i="67"/>
  <c r="S94" i="67"/>
  <c r="P74" i="67"/>
  <c r="S57" i="67"/>
  <c r="P80" i="67"/>
  <c r="O20" i="67"/>
  <c r="Q85" i="67"/>
  <c r="R37" i="67"/>
  <c r="Q55" i="67"/>
  <c r="Q34" i="67"/>
  <c r="P104" i="67"/>
  <c r="P61" i="67"/>
  <c r="N54" i="67"/>
  <c r="O78" i="67"/>
  <c r="P82" i="67"/>
  <c r="P83" i="67"/>
  <c r="R17" i="67"/>
  <c r="O73" i="67"/>
  <c r="O42" i="67"/>
  <c r="R45" i="67"/>
  <c r="O93" i="67"/>
  <c r="P15" i="67"/>
  <c r="O94" i="67"/>
  <c r="P37" i="67"/>
  <c r="Q14" i="67"/>
  <c r="R76" i="67"/>
  <c r="R48" i="67"/>
  <c r="S69" i="67"/>
  <c r="O14" i="67"/>
  <c r="N92" i="67"/>
  <c r="Q10" i="67"/>
  <c r="Q47" i="67"/>
  <c r="R26" i="67"/>
  <c r="Q46" i="67"/>
  <c r="S40" i="67"/>
  <c r="O39" i="67"/>
  <c r="Q57" i="67"/>
  <c r="P39" i="67"/>
  <c r="N96" i="67"/>
  <c r="N97" i="67"/>
  <c r="O16" i="67"/>
  <c r="S99" i="67"/>
  <c r="N93" i="67"/>
  <c r="R72" i="67"/>
  <c r="O19" i="67"/>
  <c r="P42" i="67"/>
  <c r="P79" i="67"/>
  <c r="O47" i="67"/>
  <c r="S96" i="67"/>
  <c r="O32" i="67"/>
  <c r="P77" i="67"/>
  <c r="R108" i="67"/>
  <c r="R97" i="67"/>
  <c r="S84" i="67"/>
  <c r="P14" i="67"/>
  <c r="S97" i="67"/>
  <c r="O27" i="67"/>
  <c r="O9" i="67"/>
  <c r="P60" i="67"/>
  <c r="N28" i="67"/>
  <c r="S63" i="67"/>
  <c r="N34" i="67"/>
  <c r="S36" i="67"/>
  <c r="R34" i="67"/>
  <c r="O102" i="67"/>
  <c r="P78" i="67"/>
  <c r="S59" i="67"/>
  <c r="Q101" i="67"/>
  <c r="O23" i="67"/>
  <c r="Q74" i="67"/>
  <c r="P23" i="67"/>
  <c r="O26" i="67"/>
  <c r="O24" i="67"/>
  <c r="S43" i="67"/>
  <c r="Q80" i="67"/>
  <c r="N52" i="67"/>
  <c r="O108" i="67"/>
  <c r="Q19" i="67"/>
  <c r="R66" i="67"/>
  <c r="O105" i="67"/>
  <c r="Q35" i="67"/>
  <c r="P97" i="67"/>
  <c r="Q26" i="67"/>
  <c r="O103" i="67"/>
  <c r="N32" i="67"/>
  <c r="N14" i="67"/>
  <c r="S61" i="67"/>
  <c r="R63" i="67"/>
  <c r="Q60" i="67"/>
  <c r="R9" i="67"/>
  <c r="S78" i="67"/>
  <c r="O51" i="67"/>
  <c r="Q22" i="67"/>
  <c r="Q17" i="67"/>
  <c r="R30" i="67"/>
  <c r="S90" i="67"/>
  <c r="N83" i="67"/>
  <c r="N88" i="67"/>
  <c r="O22" i="67"/>
  <c r="P51" i="67"/>
  <c r="S12" i="67"/>
  <c r="N69" i="67"/>
  <c r="O80" i="67"/>
  <c r="N75" i="67"/>
  <c r="O97" i="67"/>
  <c r="Q81" i="67"/>
  <c r="P32" i="67"/>
  <c r="R62" i="67"/>
  <c r="O29" i="67"/>
  <c r="O62" i="67"/>
  <c r="N24" i="67"/>
  <c r="N53" i="67"/>
  <c r="R68" i="67"/>
  <c r="P9" i="67"/>
  <c r="S44" i="67"/>
  <c r="R61" i="67"/>
  <c r="O90" i="67"/>
  <c r="R83" i="67"/>
  <c r="R65" i="67"/>
  <c r="S82" i="67"/>
  <c r="Q28" i="67"/>
  <c r="O69" i="67"/>
  <c r="R28" i="67"/>
  <c r="Q79" i="67"/>
  <c r="P86" i="67"/>
  <c r="N79" i="67"/>
  <c r="S98" i="67"/>
  <c r="N17" i="67"/>
  <c r="O95" i="67"/>
  <c r="Q8" i="67"/>
  <c r="R31" i="67"/>
  <c r="N90" i="67"/>
  <c r="Q36" i="67"/>
  <c r="S55" i="67"/>
  <c r="N58" i="67"/>
  <c r="O10" i="67"/>
  <c r="P62" i="67"/>
  <c r="R8" i="67"/>
  <c r="R49" i="67"/>
  <c r="S83" i="67"/>
  <c r="O96" i="67"/>
  <c r="N35" i="67"/>
  <c r="Q25" i="67"/>
  <c r="O53" i="67"/>
  <c r="O88" i="67"/>
  <c r="S34" i="67"/>
  <c r="R40" i="67"/>
  <c r="S88" i="67"/>
  <c r="P33" i="67"/>
  <c r="N105" i="67"/>
  <c r="P64" i="67"/>
  <c r="Q41" i="67"/>
  <c r="O70" i="67"/>
  <c r="R89" i="67"/>
  <c r="Q103" i="67"/>
  <c r="R27" i="67"/>
  <c r="Q84" i="67"/>
  <c r="P13" i="67"/>
  <c r="O33" i="67"/>
  <c r="O91" i="67"/>
  <c r="P41" i="67"/>
  <c r="S20" i="67"/>
  <c r="R93" i="67"/>
  <c r="O89" i="67"/>
  <c r="R103" i="67"/>
  <c r="R29" i="67"/>
  <c r="P65" i="67"/>
  <c r="S15" i="67"/>
  <c r="R102" i="67"/>
  <c r="P21" i="67"/>
  <c r="S51" i="67"/>
  <c r="Q72" i="67"/>
  <c r="O40" i="67"/>
  <c r="Q65" i="67"/>
  <c r="O58" i="67"/>
  <c r="O99" i="67"/>
  <c r="N59" i="67"/>
  <c r="N72" i="67"/>
  <c r="S70" i="67"/>
  <c r="P50" i="67"/>
  <c r="P71" i="67"/>
  <c r="P17" i="67"/>
  <c r="S64" i="67"/>
  <c r="Q21" i="67"/>
  <c r="N80" i="67"/>
  <c r="R91" i="67"/>
  <c r="N38" i="67"/>
  <c r="R98" i="67"/>
  <c r="N77" i="67"/>
  <c r="N78" i="67"/>
  <c r="P44" i="67"/>
  <c r="Q78" i="67"/>
  <c r="S74" i="67"/>
  <c r="P40" i="67"/>
  <c r="S46" i="67"/>
  <c r="R20" i="67"/>
  <c r="S66" i="67"/>
  <c r="S54" i="67"/>
  <c r="R56" i="67"/>
  <c r="Q73" i="67"/>
  <c r="Q27" i="67"/>
  <c r="Q58" i="67"/>
  <c r="P52" i="67"/>
  <c r="P34" i="67"/>
  <c r="Q87" i="67"/>
  <c r="S17" i="67"/>
  <c r="S79" i="67"/>
  <c r="N18" i="67"/>
  <c r="S104" i="67"/>
  <c r="R75" i="67"/>
  <c r="P68" i="67"/>
  <c r="Q104" i="67"/>
  <c r="R46" i="67"/>
  <c r="Q69" i="67"/>
  <c r="N67" i="67"/>
  <c r="R96" i="67"/>
  <c r="N15" i="67"/>
  <c r="Q83" i="67"/>
  <c r="N40" i="67"/>
  <c r="R32" i="67"/>
  <c r="R106" i="67"/>
  <c r="S60" i="67"/>
  <c r="Q71" i="67"/>
  <c r="N99" i="67"/>
  <c r="R82" i="67"/>
  <c r="Q43" i="67"/>
  <c r="P92" i="67"/>
  <c r="Q63" i="67"/>
  <c r="R51" i="67"/>
  <c r="S22" i="67"/>
  <c r="O11" i="67"/>
  <c r="N45" i="67"/>
  <c r="Q49" i="67"/>
  <c r="R22" i="67"/>
  <c r="P107" i="67"/>
  <c r="S42" i="67"/>
  <c r="N64" i="67"/>
  <c r="Q102" i="67"/>
  <c r="N11" i="67"/>
  <c r="N84" i="67"/>
  <c r="R14" i="67"/>
  <c r="Q75" i="67"/>
  <c r="R52" i="67"/>
  <c r="S68" i="67"/>
  <c r="N89" i="67"/>
  <c r="N71" i="67"/>
  <c r="O68" i="67"/>
  <c r="P30" i="67"/>
  <c r="N70" i="67"/>
  <c r="R41" i="67"/>
  <c r="O81" i="67"/>
  <c r="Q23" i="67"/>
  <c r="P16" i="67"/>
  <c r="S108" i="67"/>
  <c r="P22" i="67"/>
  <c r="O79" i="67"/>
  <c r="S45" i="67"/>
  <c r="Q38" i="67"/>
  <c r="Q96" i="67"/>
  <c r="N36" i="67"/>
  <c r="P102" i="67"/>
  <c r="Q53" i="67"/>
  <c r="O84" i="67"/>
  <c r="R67" i="67"/>
  <c r="S26" i="67"/>
  <c r="O100" i="67"/>
  <c r="N9" i="67"/>
  <c r="P91" i="67"/>
  <c r="P20" i="67"/>
  <c r="O59" i="67"/>
  <c r="N56" i="67"/>
  <c r="P27" i="67"/>
  <c r="S62" i="67"/>
  <c r="P66" i="67"/>
  <c r="R88" i="67"/>
  <c r="R33" i="67"/>
  <c r="P26" i="67"/>
  <c r="S76" i="67"/>
  <c r="Q20" i="67"/>
  <c r="O77" i="67"/>
  <c r="N10" i="67"/>
  <c r="R101" i="67"/>
  <c r="Q13" i="67"/>
  <c r="N46" i="67"/>
  <c r="Q67" i="67"/>
  <c r="R95" i="67"/>
  <c r="N100" i="67"/>
  <c r="S8" i="67"/>
  <c r="P69" i="67"/>
  <c r="S47" i="67"/>
  <c r="S65" i="67"/>
  <c r="R10" i="67"/>
  <c r="O41" i="67"/>
  <c r="O83" i="67"/>
  <c r="N60" i="67"/>
  <c r="R59" i="67"/>
  <c r="N91" i="67"/>
  <c r="S91" i="67"/>
  <c r="Q91" i="67"/>
  <c r="N63" i="67"/>
  <c r="Q31" i="67"/>
  <c r="R11" i="67"/>
  <c r="S89" i="67"/>
  <c r="O35" i="67"/>
  <c r="N37" i="67"/>
  <c r="P95" i="67"/>
  <c r="O31" i="67"/>
  <c r="Q66" i="67"/>
  <c r="S10" i="67"/>
  <c r="P93" i="67"/>
  <c r="R99" i="67"/>
  <c r="R81" i="67"/>
  <c r="S100" i="67"/>
  <c r="N41" i="67"/>
  <c r="O71" i="67"/>
  <c r="O43" i="67"/>
  <c r="O25" i="67"/>
  <c r="N66" i="67"/>
  <c r="N12" i="67"/>
  <c r="O86" i="67"/>
  <c r="R60" i="67"/>
  <c r="R74" i="67"/>
  <c r="P101" i="67"/>
  <c r="O46" i="67"/>
  <c r="O72" i="67"/>
  <c r="R71" i="67"/>
  <c r="N94" i="67"/>
  <c r="P46" i="67"/>
  <c r="O44" i="67"/>
  <c r="Q16" i="67"/>
  <c r="N102" i="67"/>
  <c r="N65" i="67"/>
  <c r="O56" i="67"/>
  <c r="N103" i="67"/>
  <c r="S16" i="67"/>
  <c r="N62" i="67"/>
  <c r="N39" i="67"/>
  <c r="Q94" i="67"/>
  <c r="S107" i="67"/>
  <c r="P24" i="67"/>
  <c r="Q59" i="67"/>
  <c r="Q42" i="67"/>
  <c r="O60" i="67"/>
  <c r="N16" i="67"/>
  <c r="S35" i="67"/>
  <c r="O67" i="67"/>
  <c r="S18" i="67"/>
  <c r="Q105" i="67"/>
  <c r="P96" i="67"/>
  <c r="S75" i="67"/>
  <c r="O64" i="67"/>
  <c r="R53" i="67"/>
  <c r="S95" i="67"/>
  <c r="Q50" i="67"/>
  <c r="O98" i="67"/>
  <c r="P45" i="67"/>
  <c r="R16" i="67"/>
  <c r="P58" i="67"/>
  <c r="S50" i="67"/>
  <c r="S28" i="67"/>
  <c r="N23" i="67"/>
  <c r="Q9" i="67"/>
  <c r="P103" i="67"/>
  <c r="N87" i="67"/>
  <c r="O106" i="67"/>
  <c r="S48" i="67"/>
  <c r="R78" i="67"/>
  <c r="O13" i="67"/>
  <c r="R107" i="67"/>
  <c r="P72" i="67"/>
  <c r="O52" i="67"/>
  <c r="S80" i="67"/>
  <c r="P8" i="67"/>
  <c r="R86" i="67"/>
  <c r="R35" i="67"/>
  <c r="R64" i="67"/>
  <c r="N47" i="67"/>
  <c r="R39" i="67"/>
  <c r="N82" i="67"/>
  <c r="Q12" i="67"/>
  <c r="O85" i="67"/>
  <c r="R12" i="67"/>
  <c r="S52" i="67"/>
  <c r="N81" i="67"/>
  <c r="Q37" i="67"/>
  <c r="Q93" i="67"/>
  <c r="O38" i="67"/>
  <c r="O12" i="67"/>
  <c r="Q24" i="67"/>
  <c r="O17" i="67"/>
  <c r="P63" i="67"/>
  <c r="O48" i="67"/>
  <c r="R105" i="67"/>
  <c r="R79" i="67"/>
  <c r="N86" i="67"/>
  <c r="R25" i="67"/>
  <c r="P18" i="67"/>
  <c r="O66" i="67"/>
  <c r="S33" i="67"/>
  <c r="O36" i="67"/>
  <c r="S39" i="67"/>
  <c r="O63" i="67"/>
  <c r="Q40" i="67"/>
  <c r="N21" i="67"/>
  <c r="O50" i="67"/>
  <c r="S25" i="67"/>
  <c r="N61" i="67"/>
  <c r="P47" i="67"/>
  <c r="O18" i="67"/>
  <c r="P94" i="67"/>
  <c r="P76" i="67"/>
  <c r="N106" i="67"/>
  <c r="O57" i="67"/>
  <c r="O82" i="67"/>
  <c r="O30" i="67"/>
  <c r="O65" i="67"/>
  <c r="O76" i="67"/>
  <c r="R21" i="67"/>
  <c r="P73" i="67"/>
  <c r="Q18" i="67"/>
  <c r="Q100" i="67"/>
  <c r="P88" i="67"/>
  <c r="S30" i="67"/>
  <c r="S58" i="67"/>
  <c r="R13" i="67"/>
  <c r="R70" i="67"/>
  <c r="S31" i="67"/>
  <c r="O34" i="67"/>
  <c r="N48" i="67"/>
  <c r="P19" i="67"/>
  <c r="S77" i="67"/>
  <c r="R54" i="67"/>
  <c r="N104" i="67"/>
  <c r="R85" i="67"/>
  <c r="Q86" i="67"/>
  <c r="N101" i="67"/>
  <c r="N43" i="67"/>
  <c r="R94" i="67"/>
  <c r="N49" i="67"/>
  <c r="Q33" i="67"/>
  <c r="K46" i="67"/>
  <c r="J72" i="67"/>
  <c r="M88" i="67"/>
  <c r="J91" i="67"/>
  <c r="M28" i="67"/>
  <c r="L71" i="67"/>
  <c r="J38" i="67"/>
  <c r="M45" i="67"/>
  <c r="M9" i="67"/>
  <c r="K55" i="67"/>
  <c r="L98" i="67"/>
  <c r="J11" i="67"/>
  <c r="L100" i="67"/>
  <c r="L23" i="67"/>
  <c r="M42" i="67"/>
  <c r="M86" i="67"/>
  <c r="M17" i="67"/>
  <c r="L63" i="67"/>
  <c r="M26" i="67"/>
  <c r="M31" i="67"/>
  <c r="M75" i="67"/>
  <c r="K82" i="67"/>
  <c r="J24" i="67"/>
  <c r="M93" i="67"/>
  <c r="M102" i="67"/>
  <c r="K86" i="67"/>
  <c r="L101" i="67"/>
  <c r="K50" i="67"/>
  <c r="J44" i="67"/>
  <c r="M106" i="67"/>
  <c r="K70" i="67"/>
  <c r="J49" i="67"/>
  <c r="K75" i="67"/>
  <c r="K35" i="67"/>
  <c r="K14" i="67"/>
  <c r="K23" i="67"/>
  <c r="J22" i="67"/>
  <c r="L8" i="67"/>
  <c r="L96" i="67"/>
  <c r="M95" i="67"/>
  <c r="K80" i="67"/>
  <c r="J59" i="67"/>
  <c r="M82" i="67"/>
  <c r="K66" i="67"/>
  <c r="L46" i="67"/>
  <c r="K90" i="67"/>
  <c r="K15" i="67"/>
  <c r="J102" i="67"/>
  <c r="K93" i="67"/>
  <c r="K94" i="67"/>
  <c r="L29" i="67"/>
  <c r="M97" i="67"/>
  <c r="K45" i="67"/>
  <c r="J88" i="67"/>
  <c r="K96" i="67"/>
  <c r="M71" i="67"/>
  <c r="K102" i="67"/>
  <c r="J71" i="67"/>
  <c r="J68" i="67"/>
  <c r="J25" i="67"/>
  <c r="J42" i="67"/>
  <c r="L70" i="67"/>
  <c r="J90" i="67"/>
  <c r="J105" i="67"/>
  <c r="L83" i="67"/>
  <c r="J31" i="67"/>
  <c r="M62" i="67"/>
  <c r="J81" i="67"/>
  <c r="L51" i="67"/>
  <c r="L11" i="67"/>
  <c r="M37" i="67"/>
  <c r="M103" i="67"/>
  <c r="J54" i="67"/>
  <c r="L88" i="67"/>
  <c r="L48" i="67"/>
  <c r="M8" i="67"/>
  <c r="K11" i="67"/>
  <c r="L97" i="67"/>
  <c r="M78" i="67"/>
  <c r="K51" i="67"/>
  <c r="J107" i="67"/>
  <c r="J28" i="67"/>
  <c r="M33" i="67"/>
  <c r="K87" i="67"/>
  <c r="K64" i="67"/>
  <c r="L103" i="67"/>
  <c r="M80" i="67"/>
  <c r="M20" i="67"/>
  <c r="K48" i="67"/>
  <c r="K28" i="67"/>
  <c r="K72" i="67"/>
  <c r="L12" i="67"/>
  <c r="K43" i="67"/>
  <c r="K12" i="67"/>
  <c r="K99" i="67"/>
  <c r="K77" i="67"/>
  <c r="J85" i="67"/>
  <c r="L99" i="67"/>
  <c r="L86" i="67"/>
  <c r="K56" i="67"/>
  <c r="M76" i="67"/>
  <c r="L37" i="67"/>
  <c r="L40" i="67"/>
  <c r="L93" i="67"/>
  <c r="K27" i="67"/>
  <c r="K29" i="67"/>
  <c r="J76" i="67"/>
  <c r="M35" i="67"/>
  <c r="J18" i="67"/>
  <c r="J95" i="67"/>
  <c r="J48" i="67"/>
  <c r="M73" i="67"/>
  <c r="J86" i="67"/>
  <c r="M64" i="67"/>
  <c r="M24" i="67"/>
  <c r="K42" i="67"/>
  <c r="M94" i="67"/>
  <c r="K49" i="67"/>
  <c r="M98" i="67"/>
  <c r="J97" i="67"/>
  <c r="L21" i="67"/>
  <c r="L65" i="67"/>
  <c r="M27" i="67"/>
  <c r="J87" i="67"/>
  <c r="J84" i="67"/>
  <c r="J41" i="67"/>
  <c r="J58" i="67"/>
  <c r="K71" i="67"/>
  <c r="J60" i="67"/>
  <c r="L82" i="67"/>
  <c r="L50" i="67"/>
  <c r="M66" i="67"/>
  <c r="L47" i="67"/>
  <c r="J13" i="67"/>
  <c r="J14" i="67"/>
  <c r="J47" i="67"/>
  <c r="L41" i="67"/>
  <c r="L14" i="67"/>
  <c r="J93" i="67"/>
  <c r="K54" i="67"/>
  <c r="J32" i="67"/>
  <c r="K10" i="67"/>
  <c r="M63" i="67"/>
  <c r="K22" i="67"/>
  <c r="M90" i="67"/>
  <c r="K34" i="67"/>
  <c r="M58" i="67"/>
  <c r="J43" i="67"/>
  <c r="K59" i="67"/>
  <c r="L44" i="67"/>
  <c r="L85" i="67"/>
  <c r="L24" i="67"/>
  <c r="K38" i="67"/>
  <c r="K68" i="67"/>
  <c r="M46" i="67"/>
  <c r="L105" i="67"/>
  <c r="L89" i="67"/>
  <c r="L94" i="67"/>
  <c r="M79" i="67"/>
  <c r="M59" i="67"/>
  <c r="M68" i="67"/>
  <c r="K41" i="67"/>
  <c r="K60" i="67"/>
  <c r="M43" i="67"/>
  <c r="M39" i="67"/>
  <c r="J73" i="67"/>
  <c r="L26" i="67"/>
  <c r="L104" i="67"/>
  <c r="L68" i="67"/>
  <c r="J45" i="67"/>
  <c r="M40" i="67"/>
  <c r="J15" i="67"/>
  <c r="K84" i="67"/>
  <c r="K57" i="67"/>
  <c r="J34" i="67"/>
  <c r="J19" i="67"/>
  <c r="J64" i="67"/>
  <c r="K31" i="67"/>
  <c r="J99" i="67"/>
  <c r="L59" i="67"/>
  <c r="M60" i="67"/>
  <c r="J100" i="67"/>
  <c r="J27" i="67"/>
  <c r="L16" i="67"/>
  <c r="L67" i="67"/>
  <c r="M101" i="67"/>
  <c r="K30" i="67"/>
  <c r="J75" i="67"/>
  <c r="L35" i="67"/>
  <c r="K74" i="67"/>
  <c r="M21" i="67"/>
  <c r="M104" i="67"/>
  <c r="M61" i="67"/>
  <c r="J17" i="67"/>
  <c r="L106" i="67"/>
  <c r="L91" i="67"/>
  <c r="M50" i="67"/>
  <c r="M57" i="67"/>
  <c r="K62" i="67"/>
  <c r="K76" i="67"/>
  <c r="M77" i="67"/>
  <c r="M56" i="67"/>
  <c r="J94" i="67"/>
  <c r="J108" i="67"/>
  <c r="L57" i="67"/>
  <c r="K36" i="67"/>
  <c r="M69" i="67"/>
  <c r="J96" i="67"/>
  <c r="J77" i="67"/>
  <c r="J78" i="67"/>
  <c r="K33" i="67"/>
  <c r="K61" i="67"/>
  <c r="K97" i="67"/>
  <c r="J66" i="67"/>
  <c r="J51" i="67"/>
  <c r="K13" i="67"/>
  <c r="J37" i="67"/>
  <c r="M38" i="67"/>
  <c r="J39" i="67"/>
  <c r="J36" i="67"/>
  <c r="M84" i="67"/>
  <c r="M53" i="67"/>
  <c r="L17" i="67"/>
  <c r="K98" i="67"/>
  <c r="K81" i="67"/>
  <c r="K26" i="67"/>
  <c r="L62" i="67"/>
  <c r="M30" i="67"/>
  <c r="L9" i="67"/>
  <c r="L73" i="67"/>
  <c r="K52" i="67"/>
  <c r="L81" i="67"/>
  <c r="K65" i="67"/>
  <c r="J98" i="67"/>
  <c r="J89" i="67"/>
  <c r="M47" i="67"/>
  <c r="L45" i="67"/>
  <c r="M25" i="67"/>
  <c r="J61" i="67"/>
  <c r="J62" i="67"/>
  <c r="M11" i="67"/>
  <c r="M87" i="67"/>
  <c r="L78" i="67"/>
  <c r="J50" i="67"/>
  <c r="J35" i="67"/>
  <c r="J16" i="67"/>
  <c r="M52" i="67"/>
  <c r="L42" i="67"/>
  <c r="J23" i="67"/>
  <c r="J20" i="67"/>
  <c r="K63" i="67"/>
  <c r="M72" i="67"/>
  <c r="L27" i="67"/>
  <c r="M92" i="67"/>
  <c r="J92" i="67"/>
  <c r="L28" i="67"/>
  <c r="M107" i="67"/>
  <c r="L84" i="67"/>
  <c r="L69" i="67"/>
  <c r="L49" i="67"/>
  <c r="L92" i="67"/>
  <c r="L87" i="67"/>
  <c r="M85" i="67"/>
  <c r="L33" i="67"/>
  <c r="L13" i="67"/>
  <c r="K47" i="67"/>
  <c r="K101" i="67"/>
  <c r="L75" i="67"/>
  <c r="K103" i="67"/>
  <c r="L15" i="67"/>
  <c r="J57" i="67"/>
  <c r="J74" i="67"/>
  <c r="K88" i="67"/>
  <c r="L55" i="67"/>
  <c r="K9" i="67"/>
  <c r="L10" i="67"/>
  <c r="L54" i="67"/>
  <c r="M23" i="67"/>
  <c r="M49" i="67"/>
  <c r="M91" i="67"/>
  <c r="J56" i="67"/>
  <c r="J103" i="67"/>
  <c r="K21" i="67"/>
  <c r="J82" i="67"/>
  <c r="J67" i="67"/>
  <c r="L34" i="67"/>
  <c r="J53" i="67"/>
  <c r="K85" i="67"/>
  <c r="J55" i="67"/>
  <c r="J52" i="67"/>
  <c r="J9" i="67"/>
  <c r="J26" i="67"/>
  <c r="K24" i="67"/>
  <c r="J40" i="67"/>
  <c r="L52" i="67"/>
  <c r="L102" i="67"/>
  <c r="K67" i="67"/>
  <c r="M100" i="67"/>
  <c r="J65" i="67"/>
  <c r="J29" i="67"/>
  <c r="J30" i="67"/>
  <c r="J63" i="67"/>
  <c r="K20" i="67"/>
  <c r="J12" i="67"/>
  <c r="M16" i="67"/>
  <c r="K83" i="67"/>
  <c r="M96" i="67"/>
  <c r="K40" i="67"/>
  <c r="L36" i="67"/>
  <c r="K89" i="67"/>
  <c r="M22" i="67"/>
  <c r="M99" i="67"/>
  <c r="L76" i="67"/>
  <c r="M51" i="67"/>
  <c r="K53" i="67"/>
  <c r="K95" i="67"/>
  <c r="L79" i="67"/>
  <c r="L53" i="67"/>
  <c r="K37" i="67"/>
  <c r="K17" i="67"/>
  <c r="J80" i="67"/>
  <c r="J21" i="67"/>
  <c r="M41" i="67"/>
  <c r="L90" i="67"/>
  <c r="M70" i="67"/>
  <c r="L108" i="67"/>
  <c r="M44" i="67"/>
  <c r="L72" i="67"/>
  <c r="M29" i="67"/>
  <c r="M48" i="67"/>
  <c r="M108" i="67"/>
  <c r="L19" i="67"/>
  <c r="M54" i="67"/>
  <c r="M34" i="67"/>
  <c r="J101" i="67"/>
  <c r="K16" i="67"/>
  <c r="L56" i="67"/>
  <c r="M18" i="67"/>
  <c r="K79" i="67"/>
  <c r="M67" i="67"/>
  <c r="K106" i="67"/>
  <c r="L60" i="67"/>
  <c r="M12" i="67"/>
  <c r="L30" i="67"/>
  <c r="J46" i="67"/>
  <c r="J79" i="67"/>
  <c r="K104" i="67"/>
  <c r="K32" i="67"/>
  <c r="M15" i="67"/>
  <c r="J83" i="67"/>
  <c r="M55" i="67"/>
  <c r="J69" i="67"/>
  <c r="M81" i="67"/>
  <c r="K18" i="67"/>
  <c r="K78" i="67"/>
  <c r="K39" i="67"/>
  <c r="K91" i="67"/>
  <c r="J8" i="67"/>
  <c r="L31" i="67"/>
  <c r="L64" i="67"/>
  <c r="L43" i="67"/>
  <c r="K19" i="67"/>
  <c r="J33" i="67"/>
  <c r="L32" i="67"/>
  <c r="L107" i="67"/>
  <c r="L80" i="67"/>
  <c r="M65" i="67"/>
  <c r="J70" i="67"/>
  <c r="L95" i="67"/>
  <c r="L77" i="67"/>
  <c r="M89" i="67"/>
  <c r="M83" i="67"/>
  <c r="M32" i="67"/>
  <c r="L61" i="67"/>
  <c r="J104" i="67"/>
  <c r="K105" i="67"/>
  <c r="K44" i="67"/>
  <c r="L39" i="67"/>
  <c r="K92" i="67"/>
  <c r="L66" i="67"/>
  <c r="L25" i="67"/>
  <c r="K108" i="67"/>
  <c r="M10" i="67"/>
  <c r="K73" i="67"/>
  <c r="L74" i="67"/>
  <c r="K8" i="67"/>
  <c r="M36" i="67"/>
  <c r="M74" i="67"/>
  <c r="L58" i="67"/>
  <c r="L38" i="67"/>
  <c r="J106" i="67"/>
  <c r="M19" i="67"/>
  <c r="M13" i="67"/>
  <c r="L22" i="67"/>
  <c r="L18" i="67"/>
  <c r="L20" i="67"/>
  <c r="J10" i="67"/>
  <c r="K107" i="67"/>
  <c r="M105" i="67"/>
  <c r="K58" i="67"/>
  <c r="K25" i="67"/>
  <c r="K69" i="67"/>
  <c r="M14" i="67"/>
  <c r="K100" i="67"/>
  <c r="I3" i="67"/>
  <c r="G3" i="67"/>
  <c r="H3" i="67"/>
  <c r="I7" i="68"/>
  <c r="I39" i="68"/>
  <c r="R39" i="68" s="1"/>
  <c r="I15" i="68"/>
  <c r="R15" i="68" s="1"/>
  <c r="I38" i="68"/>
  <c r="R38" i="68" s="1"/>
  <c r="I24" i="68"/>
  <c r="R24" i="68" s="1"/>
  <c r="I47" i="68"/>
  <c r="R47" i="68" s="1"/>
  <c r="I42" i="68"/>
  <c r="R42" i="68" s="1"/>
  <c r="I20" i="68"/>
  <c r="R20" i="68" s="1"/>
  <c r="I11" i="68"/>
  <c r="R11" i="68" s="1"/>
  <c r="I26" i="68"/>
  <c r="R26" i="68" s="1"/>
  <c r="I52" i="68"/>
  <c r="R52" i="68" s="1"/>
  <c r="I31" i="68"/>
  <c r="R31" i="68" s="1"/>
  <c r="I60" i="68"/>
  <c r="R60" i="68" s="1"/>
  <c r="I32" i="68"/>
  <c r="R32" i="68" s="1"/>
  <c r="I62" i="68"/>
  <c r="R62" i="68" s="1"/>
  <c r="I34" i="68"/>
  <c r="R34" i="68" s="1"/>
  <c r="I17" i="68"/>
  <c r="R17" i="68" s="1"/>
  <c r="I12" i="68"/>
  <c r="R12" i="68" s="1"/>
  <c r="I41" i="68"/>
  <c r="R41" i="68" s="1"/>
  <c r="I16" i="68"/>
  <c r="R16" i="68" s="1"/>
  <c r="I44" i="68"/>
  <c r="R44" i="68" s="1"/>
  <c r="I23" i="68"/>
  <c r="R23" i="68" s="1"/>
  <c r="I33" i="68"/>
  <c r="R33" i="68" s="1"/>
  <c r="I30" i="68"/>
  <c r="R30" i="68" s="1"/>
  <c r="I21" i="68"/>
  <c r="R21" i="68" s="1"/>
  <c r="I25" i="68"/>
  <c r="R25" i="68" s="1"/>
  <c r="I8" i="68"/>
  <c r="R8" i="68" s="1"/>
  <c r="I29" i="68"/>
  <c r="R29" i="68" s="1"/>
  <c r="I43" i="68"/>
  <c r="R43" i="68" s="1"/>
  <c r="I61" i="68"/>
  <c r="R61" i="68" s="1"/>
  <c r="I64" i="68"/>
  <c r="R64" i="68" s="1"/>
  <c r="I66" i="68"/>
  <c r="R66" i="68" s="1"/>
  <c r="I19" i="68"/>
  <c r="R19" i="68" s="1"/>
  <c r="I50" i="68"/>
  <c r="R50" i="68" s="1"/>
  <c r="I49" i="68"/>
  <c r="R49" i="68" s="1"/>
  <c r="I28" i="68"/>
  <c r="R28" i="68" s="1"/>
  <c r="I56" i="68"/>
  <c r="R56" i="68" s="1"/>
  <c r="I45" i="68"/>
  <c r="R45" i="68" s="1"/>
  <c r="I14" i="68"/>
  <c r="R14" i="68" s="1"/>
  <c r="I18" i="68"/>
  <c r="R18" i="68" s="1"/>
  <c r="I27" i="68"/>
  <c r="R27" i="68" s="1"/>
  <c r="I67" i="68"/>
  <c r="R67" i="68" s="1"/>
  <c r="I51" i="68"/>
  <c r="R51" i="68" s="1"/>
  <c r="I22" i="68"/>
  <c r="R22" i="68" s="1"/>
  <c r="I65" i="68"/>
  <c r="R65" i="68" s="1"/>
  <c r="I17" i="62" l="1"/>
  <c r="J8" i="62"/>
  <c r="J33" i="62"/>
  <c r="J36" i="62"/>
  <c r="G23" i="62"/>
  <c r="I28" i="62"/>
  <c r="H28" i="62" s="1"/>
  <c r="I18" i="62"/>
  <c r="I15" i="62"/>
  <c r="J37" i="62"/>
  <c r="D38" i="62" s="1"/>
  <c r="J39" i="62"/>
  <c r="I27" i="62"/>
  <c r="G27" i="62" s="1"/>
  <c r="I24" i="62"/>
  <c r="G24" i="62" s="1"/>
  <c r="I19" i="62"/>
  <c r="J35" i="62"/>
  <c r="J34" i="62"/>
  <c r="I16" i="62"/>
  <c r="I26" i="62"/>
  <c r="H26" i="62" s="1"/>
  <c r="I25" i="62"/>
  <c r="H25" i="62" s="1"/>
  <c r="I20" i="62"/>
  <c r="I13" i="62"/>
  <c r="I14" i="62"/>
  <c r="I58" i="68"/>
  <c r="P58" i="68" s="1"/>
  <c r="R58" i="68" s="1"/>
  <c r="I57" i="68"/>
  <c r="P57" i="68" s="1"/>
  <c r="R57" i="68" s="1"/>
  <c r="I9" i="68"/>
  <c r="P9" i="68" s="1"/>
  <c r="I53" i="68"/>
  <c r="P53" i="68" s="1"/>
  <c r="R53" i="68" s="1"/>
  <c r="I10" i="68"/>
  <c r="P10" i="68" s="1"/>
  <c r="R10" i="68" s="1"/>
  <c r="I59" i="68"/>
  <c r="P59" i="68" s="1"/>
  <c r="R59" i="68" s="1"/>
  <c r="I55" i="68"/>
  <c r="P55" i="68" s="1"/>
  <c r="R55" i="68" s="1"/>
  <c r="R7" i="68"/>
  <c r="AV24" i="67"/>
  <c r="AU82" i="67"/>
  <c r="AV86" i="67"/>
  <c r="AV84" i="67"/>
  <c r="AV60" i="67"/>
  <c r="AU9" i="67"/>
  <c r="AU57" i="67"/>
  <c r="AU94" i="67"/>
  <c r="AU26" i="67"/>
  <c r="AV98" i="67"/>
  <c r="AV49" i="67"/>
  <c r="AV54" i="67"/>
  <c r="AU106" i="67"/>
  <c r="AU104" i="67"/>
  <c r="AU33" i="67"/>
  <c r="AU101" i="67"/>
  <c r="AU93" i="67"/>
  <c r="AV73" i="67"/>
  <c r="AV29" i="67"/>
  <c r="AU98" i="67"/>
  <c r="AV26" i="67"/>
  <c r="AV39" i="67"/>
  <c r="AV77" i="67"/>
  <c r="AV93" i="67"/>
  <c r="AU10" i="67"/>
  <c r="AU46" i="67"/>
  <c r="AU80" i="67"/>
  <c r="AU30" i="67"/>
  <c r="AU23" i="67"/>
  <c r="AU35" i="67"/>
  <c r="AU86" i="67"/>
  <c r="AX86" i="67" s="1"/>
  <c r="AV32" i="67"/>
  <c r="AV12" i="67"/>
  <c r="AV45" i="67"/>
  <c r="AV68" i="67"/>
  <c r="AV101" i="67"/>
  <c r="AV55" i="67"/>
  <c r="AV65" i="67"/>
  <c r="AV107" i="67"/>
  <c r="AV10" i="67"/>
  <c r="AU70" i="67"/>
  <c r="AU69" i="67"/>
  <c r="AU12" i="67"/>
  <c r="AU29" i="67"/>
  <c r="AU74" i="67"/>
  <c r="AU50" i="67"/>
  <c r="AU62" i="67"/>
  <c r="AU36" i="67"/>
  <c r="AU96" i="67"/>
  <c r="AU108" i="67"/>
  <c r="AU75" i="67"/>
  <c r="AU19" i="67"/>
  <c r="AU15" i="67"/>
  <c r="AU43" i="67"/>
  <c r="AU47" i="67"/>
  <c r="AU87" i="67"/>
  <c r="AU97" i="67"/>
  <c r="AU81" i="67"/>
  <c r="AU105" i="67"/>
  <c r="AU25" i="67"/>
  <c r="AU102" i="67"/>
  <c r="AU49" i="67"/>
  <c r="AU11" i="67"/>
  <c r="AU91" i="67"/>
  <c r="AV71" i="67"/>
  <c r="AV64" i="67"/>
  <c r="AV31" i="67"/>
  <c r="AV36" i="67"/>
  <c r="AV53" i="67"/>
  <c r="AV103" i="67"/>
  <c r="AV43" i="67"/>
  <c r="AV17" i="67"/>
  <c r="AV30" i="67"/>
  <c r="AV69" i="67"/>
  <c r="AV47" i="67"/>
  <c r="AV57" i="67"/>
  <c r="AV16" i="67"/>
  <c r="AV37" i="67"/>
  <c r="AV23" i="67"/>
  <c r="AV27" i="67"/>
  <c r="AU65" i="67"/>
  <c r="AU53" i="67"/>
  <c r="AU92" i="67"/>
  <c r="AU61" i="67"/>
  <c r="AU89" i="67"/>
  <c r="AU39" i="67"/>
  <c r="AU51" i="67"/>
  <c r="AU27" i="67"/>
  <c r="AX27" i="67" s="1"/>
  <c r="AU99" i="67"/>
  <c r="AU34" i="67"/>
  <c r="AU14" i="67"/>
  <c r="AU58" i="67"/>
  <c r="AU48" i="67"/>
  <c r="AU76" i="67"/>
  <c r="AU90" i="67"/>
  <c r="AU68" i="67"/>
  <c r="AU24" i="67"/>
  <c r="AX24" i="67" s="1"/>
  <c r="AU38" i="67"/>
  <c r="AV15" i="67"/>
  <c r="AV80" i="67"/>
  <c r="AV76" i="67"/>
  <c r="AV62" i="67"/>
  <c r="AV75" i="67"/>
  <c r="AV66" i="67"/>
  <c r="AV104" i="67"/>
  <c r="AV87" i="67"/>
  <c r="AV92" i="67"/>
  <c r="AV79" i="67"/>
  <c r="AV28" i="67"/>
  <c r="AV25" i="67"/>
  <c r="AV82" i="67"/>
  <c r="AV42" i="67"/>
  <c r="AV19" i="67"/>
  <c r="AV44" i="67"/>
  <c r="AV88" i="67"/>
  <c r="AV11" i="67"/>
  <c r="AV90" i="67"/>
  <c r="AV102" i="67"/>
  <c r="AV85" i="67"/>
  <c r="AV72" i="67"/>
  <c r="AU8" i="67"/>
  <c r="AU83" i="67"/>
  <c r="AU79" i="67"/>
  <c r="AU21" i="67"/>
  <c r="AU63" i="67"/>
  <c r="AU40" i="67"/>
  <c r="AU52" i="67"/>
  <c r="AU103" i="67"/>
  <c r="AU20" i="67"/>
  <c r="AU16" i="67"/>
  <c r="AU66" i="67"/>
  <c r="AU78" i="67"/>
  <c r="AU17" i="67"/>
  <c r="AU100" i="67"/>
  <c r="AU45" i="67"/>
  <c r="AU73" i="67"/>
  <c r="AU13" i="67"/>
  <c r="AU41" i="67"/>
  <c r="AU95" i="67"/>
  <c r="AU28" i="67"/>
  <c r="AU31" i="67"/>
  <c r="AU71" i="67"/>
  <c r="AU88" i="67"/>
  <c r="AX88" i="67" s="1"/>
  <c r="AU59" i="67"/>
  <c r="AU72" i="67"/>
  <c r="AV22" i="67"/>
  <c r="AV89" i="67"/>
  <c r="AV21" i="67"/>
  <c r="AV56" i="67"/>
  <c r="AV59" i="67"/>
  <c r="AV52" i="67"/>
  <c r="AV38" i="67"/>
  <c r="AV83" i="67"/>
  <c r="AV94" i="67"/>
  <c r="AV40" i="67"/>
  <c r="AV13" i="67"/>
  <c r="AV78" i="67"/>
  <c r="AV20" i="67"/>
  <c r="AV105" i="67"/>
  <c r="AV99" i="67"/>
  <c r="AV14" i="67"/>
  <c r="AV96" i="67"/>
  <c r="AV18" i="67"/>
  <c r="AV97" i="67"/>
  <c r="AV95" i="67"/>
  <c r="AV63" i="67"/>
  <c r="AV9" i="67"/>
  <c r="AV48" i="67"/>
  <c r="AV34" i="67"/>
  <c r="AU55" i="67"/>
  <c r="AU67" i="67"/>
  <c r="AU56" i="67"/>
  <c r="AU37" i="67"/>
  <c r="AU77" i="67"/>
  <c r="AU64" i="67"/>
  <c r="AU32" i="67"/>
  <c r="AX32" i="67" s="1"/>
  <c r="AU60" i="67"/>
  <c r="AX60" i="67" s="1"/>
  <c r="AU84" i="67"/>
  <c r="AU18" i="67"/>
  <c r="AX18" i="67" s="1"/>
  <c r="AU85" i="67"/>
  <c r="AU107" i="67"/>
  <c r="AU54" i="67"/>
  <c r="AU42" i="67"/>
  <c r="AU22" i="67"/>
  <c r="AU44" i="67"/>
  <c r="AV74" i="67"/>
  <c r="AV8" i="67"/>
  <c r="AV58" i="67"/>
  <c r="AV91" i="67"/>
  <c r="AV33" i="67"/>
  <c r="AV41" i="67"/>
  <c r="AV81" i="67"/>
  <c r="AV100" i="67"/>
  <c r="AV61" i="67"/>
  <c r="AV70" i="67"/>
  <c r="AV35" i="67"/>
  <c r="AV106" i="67"/>
  <c r="AV108" i="67"/>
  <c r="AV50" i="67"/>
  <c r="AV51" i="67"/>
  <c r="AV46" i="67"/>
  <c r="AV67" i="67"/>
  <c r="AS3" i="67"/>
  <c r="AP3" i="67"/>
  <c r="AQ3" i="67"/>
  <c r="AO3" i="67"/>
  <c r="AN3" i="67"/>
  <c r="AR3" i="67"/>
  <c r="AM3" i="67"/>
  <c r="AL3" i="67"/>
  <c r="AJ3" i="67"/>
  <c r="AG3" i="67"/>
  <c r="AI3" i="67"/>
  <c r="AF3" i="67"/>
  <c r="AH3" i="67"/>
  <c r="AK3" i="67"/>
  <c r="AE3" i="67"/>
  <c r="AD3" i="67"/>
  <c r="AC3" i="67"/>
  <c r="Z3" i="67"/>
  <c r="AA3" i="67"/>
  <c r="W3" i="67"/>
  <c r="U3" i="67"/>
  <c r="X3" i="67"/>
  <c r="T3" i="67"/>
  <c r="Y3" i="67"/>
  <c r="V3" i="67"/>
  <c r="Q3" i="67"/>
  <c r="O3" i="67"/>
  <c r="P3" i="67"/>
  <c r="S3" i="67"/>
  <c r="R3" i="67"/>
  <c r="N3" i="67"/>
  <c r="J3" i="67"/>
  <c r="M3" i="67"/>
  <c r="K3" i="67"/>
  <c r="L3" i="67"/>
  <c r="AX39" i="67" l="1"/>
  <c r="J23" i="62"/>
  <c r="G26" i="62"/>
  <c r="J13" i="62"/>
  <c r="R9" i="68"/>
  <c r="P69" i="68"/>
  <c r="J55" i="62"/>
  <c r="AX73" i="67"/>
  <c r="AX77" i="67"/>
  <c r="AX107" i="67"/>
  <c r="AX64" i="67"/>
  <c r="AX45" i="67"/>
  <c r="AX85" i="67"/>
  <c r="AX68" i="67"/>
  <c r="AX29" i="67"/>
  <c r="AX54" i="67"/>
  <c r="AX84" i="67"/>
  <c r="AX49" i="67"/>
  <c r="AX44" i="67"/>
  <c r="AX37" i="67"/>
  <c r="AX42" i="67"/>
  <c r="AX66" i="67"/>
  <c r="AX56" i="67"/>
  <c r="AX28" i="67"/>
  <c r="AX12" i="67"/>
  <c r="AX55" i="67"/>
  <c r="AX71" i="67"/>
  <c r="AX16" i="67"/>
  <c r="AX53" i="67"/>
  <c r="AX65" i="67"/>
  <c r="AX22" i="67"/>
  <c r="AX103" i="67"/>
  <c r="AX98" i="67"/>
  <c r="AX79" i="67"/>
  <c r="AX72" i="67"/>
  <c r="AX31" i="67"/>
  <c r="AX17" i="67"/>
  <c r="AX76" i="67"/>
  <c r="AX13" i="67"/>
  <c r="AX20" i="67"/>
  <c r="AX63" i="67"/>
  <c r="AX8" i="67"/>
  <c r="AX48" i="67"/>
  <c r="AX99" i="67"/>
  <c r="AX89" i="67"/>
  <c r="AX102" i="67"/>
  <c r="AX97" i="67"/>
  <c r="AX15" i="67"/>
  <c r="AX96" i="67"/>
  <c r="AX74" i="67"/>
  <c r="AX70" i="67"/>
  <c r="AX23" i="67"/>
  <c r="AX10" i="67"/>
  <c r="AX93" i="67"/>
  <c r="AX106" i="67"/>
  <c r="AX26" i="67"/>
  <c r="AX59" i="67"/>
  <c r="AX78" i="67"/>
  <c r="AX21" i="67"/>
  <c r="AX58" i="67"/>
  <c r="AX61" i="67"/>
  <c r="AX91" i="67"/>
  <c r="AX25" i="67"/>
  <c r="AX87" i="67"/>
  <c r="AX19" i="67"/>
  <c r="AX36" i="67"/>
  <c r="AX30" i="67"/>
  <c r="AX101" i="67"/>
  <c r="AX94" i="67"/>
  <c r="AX67" i="67"/>
  <c r="AX95" i="67"/>
  <c r="AX52" i="67"/>
  <c r="AX90" i="67"/>
  <c r="AX14" i="67"/>
  <c r="AX51" i="67"/>
  <c r="AX92" i="67"/>
  <c r="AX11" i="67"/>
  <c r="AX105" i="67"/>
  <c r="AX47" i="67"/>
  <c r="AX75" i="67"/>
  <c r="AX62" i="67"/>
  <c r="AX80" i="67"/>
  <c r="AX33" i="67"/>
  <c r="AX57" i="67"/>
  <c r="AX41" i="67"/>
  <c r="AX100" i="67"/>
  <c r="AX40" i="67"/>
  <c r="AX83" i="67"/>
  <c r="AX38" i="67"/>
  <c r="AX34" i="67"/>
  <c r="AX81" i="67"/>
  <c r="AX43" i="67"/>
  <c r="AX108" i="67"/>
  <c r="AX50" i="67"/>
  <c r="AX69" i="67"/>
  <c r="AX35" i="67"/>
  <c r="AX46" i="67"/>
  <c r="AX104" i="67"/>
  <c r="AX9" i="67"/>
  <c r="AX82" i="67"/>
  <c r="H36" i="68"/>
  <c r="H7" i="68"/>
  <c r="J42" i="62" l="1"/>
  <c r="J46" i="62" s="1"/>
  <c r="K13" i="62" s="1"/>
  <c r="H41" i="68"/>
  <c r="J41" i="68" s="1"/>
  <c r="H50" i="68"/>
  <c r="J50" i="68" s="1"/>
  <c r="H29" i="68"/>
  <c r="J29" i="68" s="1"/>
  <c r="H24" i="68"/>
  <c r="J24" i="68" s="1"/>
  <c r="H10" i="68"/>
  <c r="J10" i="68" s="1"/>
  <c r="H11" i="68"/>
  <c r="J11" i="68" s="1"/>
  <c r="H18" i="68"/>
  <c r="J18" i="68" s="1"/>
  <c r="H48" i="68"/>
  <c r="J48" i="68" s="1"/>
  <c r="H17" i="68"/>
  <c r="J17" i="68" s="1"/>
  <c r="H44" i="68"/>
  <c r="J44" i="68" s="1"/>
  <c r="H64" i="68"/>
  <c r="J64" i="68" s="1"/>
  <c r="H34" i="68"/>
  <c r="J34" i="68" s="1"/>
  <c r="H58" i="68"/>
  <c r="J58" i="68" s="1"/>
  <c r="H66" i="68"/>
  <c r="J66" i="68" s="1"/>
  <c r="H35" i="68"/>
  <c r="J35" i="68" s="1"/>
  <c r="H13" i="68"/>
  <c r="J13" i="68" s="1"/>
  <c r="H33" i="68"/>
  <c r="J33" i="68" s="1"/>
  <c r="H38" i="68"/>
  <c r="J38" i="68" s="1"/>
  <c r="H12" i="68"/>
  <c r="J12" i="68" s="1"/>
  <c r="H8" i="68"/>
  <c r="J8" i="68" s="1"/>
  <c r="H63" i="68"/>
  <c r="J63" i="68" s="1"/>
  <c r="H56" i="68"/>
  <c r="J56" i="68" s="1"/>
  <c r="H46" i="68"/>
  <c r="J46" i="68" s="1"/>
  <c r="H67" i="68"/>
  <c r="J67" i="68" s="1"/>
  <c r="H53" i="68"/>
  <c r="J53" i="68" s="1"/>
  <c r="H52" i="68"/>
  <c r="J52" i="68" s="1"/>
  <c r="H45" i="68"/>
  <c r="J45" i="68" s="1"/>
  <c r="H15" i="68"/>
  <c r="J15" i="68" s="1"/>
  <c r="H59" i="68"/>
  <c r="J59" i="68" s="1"/>
  <c r="H57" i="68"/>
  <c r="J57" i="68" s="1"/>
  <c r="H26" i="68"/>
  <c r="J26" i="68" s="1"/>
  <c r="H61" i="68"/>
  <c r="J61" i="68" s="1"/>
  <c r="H55" i="68"/>
  <c r="J55" i="68" s="1"/>
  <c r="H31" i="68"/>
  <c r="J31" i="68" s="1"/>
  <c r="H47" i="68"/>
  <c r="J47" i="68" s="1"/>
  <c r="H39" i="68"/>
  <c r="J39" i="68" s="1"/>
  <c r="H51" i="68"/>
  <c r="J51" i="68" s="1"/>
  <c r="H22" i="68"/>
  <c r="J22" i="68" s="1"/>
  <c r="H16" i="68"/>
  <c r="J16" i="68" s="1"/>
  <c r="H37" i="68"/>
  <c r="J37" i="68" s="1"/>
  <c r="H14" i="68"/>
  <c r="J14" i="68" s="1"/>
  <c r="H25" i="68"/>
  <c r="J25" i="68" s="1"/>
  <c r="H32" i="68"/>
  <c r="J32" i="68" s="1"/>
  <c r="H42" i="68"/>
  <c r="J42" i="68" s="1"/>
  <c r="H54" i="68"/>
  <c r="J54" i="68" s="1"/>
  <c r="H28" i="68"/>
  <c r="J28" i="68" s="1"/>
  <c r="H65" i="68"/>
  <c r="J65" i="68" s="1"/>
  <c r="H30" i="68"/>
  <c r="J30" i="68" s="1"/>
  <c r="H62" i="68"/>
  <c r="J62" i="68" s="1"/>
  <c r="H43" i="68"/>
  <c r="J43" i="68" s="1"/>
  <c r="H40" i="68"/>
  <c r="J40" i="68" s="1"/>
  <c r="H19" i="68"/>
  <c r="J19" i="68" s="1"/>
  <c r="H49" i="68"/>
  <c r="J49" i="68" s="1"/>
  <c r="H60" i="68"/>
  <c r="J60" i="68" s="1"/>
  <c r="H20" i="68"/>
  <c r="J20" i="68" s="1"/>
  <c r="H9" i="68"/>
  <c r="J9" i="68" s="1"/>
  <c r="H23" i="68"/>
  <c r="J23" i="68" s="1"/>
  <c r="H21" i="68"/>
  <c r="J21" i="68" s="1"/>
  <c r="H27" i="68"/>
  <c r="J27" i="68" s="1"/>
  <c r="K8" i="62" l="1"/>
  <c r="K34" i="62"/>
  <c r="K19" i="62"/>
  <c r="K28" i="62"/>
  <c r="K25" i="62"/>
  <c r="K20" i="62"/>
  <c r="K18" i="62"/>
  <c r="K26" i="62"/>
  <c r="K39" i="62"/>
  <c r="K37" i="62"/>
  <c r="K16" i="62"/>
  <c r="K17" i="62"/>
  <c r="K15" i="62"/>
  <c r="K35" i="62"/>
  <c r="K36" i="62"/>
  <c r="J60" i="62"/>
  <c r="K33" i="62"/>
  <c r="K24" i="62"/>
  <c r="K27" i="62"/>
  <c r="K23" i="62"/>
  <c r="J54" i="62"/>
  <c r="J56" i="62" s="1"/>
  <c r="J61" i="62"/>
  <c r="K14" i="62"/>
  <c r="K9" i="62"/>
  <c r="K10" i="62"/>
  <c r="I36" i="68"/>
  <c r="R36" i="68" l="1"/>
  <c r="R69" i="68" s="1"/>
  <c r="I69" i="68"/>
  <c r="I6" i="68"/>
  <c r="J36" i="68"/>
  <c r="BH5" i="67" l="1"/>
  <c r="BK5" i="67" l="1"/>
  <c r="BH4" i="67"/>
  <c r="BI3" i="67"/>
  <c r="BL5" i="67"/>
  <c r="BK6" i="67" l="1"/>
  <c r="BH6" i="67"/>
  <c r="BH8" i="67"/>
  <c r="BM5" i="67" l="1"/>
  <c r="BK7" i="67"/>
  <c r="BH7" i="67"/>
  <c r="BK8" i="67" l="1"/>
  <c r="BN5" i="67"/>
  <c r="BL6" i="67"/>
  <c r="AW5" i="67" l="1"/>
  <c r="K53" i="69"/>
  <c r="BO5" i="67"/>
  <c r="F53" i="69"/>
  <c r="BK9" i="67"/>
  <c r="BM8" i="67"/>
  <c r="BL8" i="67"/>
  <c r="BR5" i="67"/>
  <c r="BP5" i="67"/>
  <c r="BU5" i="67"/>
  <c r="BH9" i="67"/>
  <c r="BN8" i="67" l="1"/>
  <c r="BM6" i="67"/>
  <c r="BL7" i="67"/>
  <c r="BW5" i="67" l="1"/>
  <c r="H53" i="69"/>
  <c r="J53" i="69" s="1"/>
  <c r="BS5" i="67"/>
  <c r="BQ5" i="67"/>
  <c r="BK10" i="67"/>
  <c r="BK11" i="67"/>
  <c r="BN6" i="67"/>
  <c r="BZ5" i="67"/>
  <c r="BO8" i="67" l="1"/>
  <c r="F42" i="69"/>
  <c r="AW6" i="67"/>
  <c r="K70" i="69"/>
  <c r="BO6" i="67"/>
  <c r="F70" i="69"/>
  <c r="K42" i="69"/>
  <c r="BU8" i="67"/>
  <c r="AW8" i="67"/>
  <c r="BP8" i="67"/>
  <c r="BR8" i="67"/>
  <c r="F10" i="69"/>
  <c r="BM7" i="67"/>
  <c r="BK12" i="67"/>
  <c r="BP6" i="67"/>
  <c r="BU6" i="67"/>
  <c r="BL9" i="67"/>
  <c r="BW8" i="67" l="1"/>
  <c r="BR6" i="67"/>
  <c r="BR7" i="67"/>
  <c r="BO7" i="67"/>
  <c r="BK13" i="67"/>
  <c r="K10" i="69"/>
  <c r="BN7" i="67"/>
  <c r="H42" i="69" l="1"/>
  <c r="J42" i="69" s="1"/>
  <c r="BS8" i="67"/>
  <c r="BW6" i="67"/>
  <c r="H70" i="69"/>
  <c r="J70" i="69" s="1"/>
  <c r="BQ8" i="67"/>
  <c r="BS6" i="67"/>
  <c r="BQ6" i="67"/>
  <c r="BP7" i="67"/>
  <c r="F49" i="69"/>
  <c r="BM9" i="67"/>
  <c r="BK14" i="67"/>
  <c r="AW7" i="67"/>
  <c r="BZ6" i="67"/>
  <c r="BU7" i="67"/>
  <c r="BZ8" i="67" l="1"/>
  <c r="BQ7" i="67"/>
  <c r="BO9" i="67"/>
  <c r="K49" i="69"/>
  <c r="BN9" i="67"/>
  <c r="BR9" i="67"/>
  <c r="BU9" i="67"/>
  <c r="BW7" i="67" l="1"/>
  <c r="H10" i="69"/>
  <c r="J10" i="69" s="1"/>
  <c r="BS7" i="67"/>
  <c r="BP9" i="67"/>
  <c r="AW9" i="67"/>
  <c r="BW9" i="67" l="1"/>
  <c r="H49" i="69"/>
  <c r="J49" i="69" s="1"/>
  <c r="BZ7" i="67"/>
  <c r="BS9" i="67"/>
  <c r="BQ9" i="67"/>
  <c r="BZ9" i="67" l="1"/>
  <c r="BK55" i="67" l="1"/>
  <c r="BK24" i="67"/>
  <c r="BK25" i="67"/>
  <c r="BK30" i="67"/>
  <c r="BK63" i="67"/>
  <c r="BK105" i="67"/>
  <c r="BK66" i="67"/>
  <c r="BK59" i="67"/>
  <c r="BK99" i="67"/>
  <c r="BK15" i="67"/>
  <c r="BK49" i="67"/>
  <c r="BK77" i="67"/>
  <c r="BK58" i="67"/>
  <c r="BK44" i="67"/>
  <c r="BK102" i="67"/>
  <c r="BK48" i="67"/>
  <c r="BK89" i="67"/>
  <c r="BK64" i="67"/>
  <c r="BK47" i="67"/>
  <c r="BK101" i="67"/>
  <c r="BK52" i="67"/>
  <c r="BK87" i="67"/>
  <c r="BK108" i="67"/>
  <c r="BK51" i="67"/>
  <c r="BK94" i="67"/>
  <c r="BK106" i="67"/>
  <c r="BK23" i="67"/>
  <c r="BK98" i="67"/>
  <c r="BK42" i="67"/>
  <c r="BK75" i="67"/>
  <c r="BK104" i="67"/>
  <c r="BK80" i="67"/>
  <c r="BK19" i="67"/>
  <c r="BK107" i="67"/>
  <c r="BK37" i="67"/>
  <c r="BK34" i="67"/>
  <c r="BK70" i="67"/>
  <c r="BK74" i="67"/>
  <c r="BK68" i="67"/>
  <c r="BK91" i="67"/>
  <c r="BK22" i="67"/>
  <c r="BK95" i="67"/>
  <c r="BK90" i="67"/>
  <c r="BK76" i="67"/>
  <c r="BK62" i="67"/>
  <c r="BK84" i="67"/>
  <c r="BK83" i="67"/>
  <c r="BK97" i="67"/>
  <c r="BK17" i="67"/>
  <c r="BK27" i="67"/>
  <c r="BK103" i="67"/>
  <c r="BK56" i="67"/>
  <c r="BK96" i="67"/>
  <c r="BK82" i="67"/>
  <c r="BK20" i="67"/>
  <c r="BK45" i="67"/>
  <c r="BK21" i="67"/>
  <c r="BK72" i="67"/>
  <c r="BK57" i="67"/>
  <c r="BK43" i="67"/>
  <c r="BK78" i="67"/>
  <c r="BK35" i="67"/>
  <c r="BK54" i="67"/>
  <c r="BK69" i="67"/>
  <c r="BK41" i="67"/>
  <c r="BK100" i="67"/>
  <c r="BK29" i="67"/>
  <c r="BK40" i="67"/>
  <c r="BK85" i="67"/>
  <c r="BK53" i="67"/>
  <c r="BK86" i="67"/>
  <c r="BK28" i="67"/>
  <c r="BK73" i="67"/>
  <c r="BK67" i="67"/>
  <c r="BK33" i="67"/>
  <c r="BK71" i="67"/>
  <c r="BK92" i="67"/>
  <c r="BK26" i="67"/>
  <c r="BK31" i="67"/>
  <c r="BK32" i="67"/>
  <c r="BK79" i="67"/>
  <c r="BK50" i="67"/>
  <c r="BK46" i="67"/>
  <c r="BK38" i="67"/>
  <c r="BK36" i="67"/>
  <c r="BK88" i="67"/>
  <c r="BK93" i="67"/>
  <c r="BK65" i="67"/>
  <c r="BK18" i="67"/>
  <c r="BK39" i="67"/>
  <c r="BK61" i="67"/>
  <c r="BK60" i="67"/>
  <c r="BK16" i="67"/>
  <c r="BK81" i="67"/>
  <c r="BK4" i="67" l="1"/>
  <c r="BK3" i="67" s="1"/>
  <c r="BH10" i="67"/>
  <c r="BL4" i="67" l="1"/>
  <c r="BH96" i="67"/>
  <c r="BH19" i="67"/>
  <c r="BH34" i="67"/>
  <c r="BH56" i="67"/>
  <c r="BH88" i="67"/>
  <c r="BH84" i="67"/>
  <c r="BH95" i="67"/>
  <c r="BH90" i="67"/>
  <c r="BH55" i="67"/>
  <c r="BH91" i="67"/>
  <c r="BH94" i="67"/>
  <c r="BH108" i="67"/>
  <c r="BH16" i="67"/>
  <c r="BH79" i="67"/>
  <c r="BH77" i="67"/>
  <c r="BH15" i="67"/>
  <c r="BH50" i="67"/>
  <c r="BH24" i="67"/>
  <c r="BH105" i="67"/>
  <c r="BH74" i="67"/>
  <c r="BH32" i="67"/>
  <c r="BH11" i="67"/>
  <c r="BH23" i="67"/>
  <c r="BH66" i="67"/>
  <c r="BH107" i="67"/>
  <c r="BH93" i="67"/>
  <c r="BH98" i="67"/>
  <c r="BH40" i="67"/>
  <c r="BH17" i="67"/>
  <c r="BH70" i="67"/>
  <c r="BH103" i="67"/>
  <c r="BH26" i="67"/>
  <c r="BH47" i="67"/>
  <c r="BH63" i="67"/>
  <c r="BH49" i="67"/>
  <c r="BH22" i="67"/>
  <c r="BH27" i="67"/>
  <c r="BH33" i="67"/>
  <c r="BH54" i="67"/>
  <c r="BH36" i="67"/>
  <c r="BH41" i="67"/>
  <c r="BH106" i="67"/>
  <c r="BH46" i="67"/>
  <c r="BH18" i="67"/>
  <c r="BH69" i="67"/>
  <c r="BH42" i="67"/>
  <c r="BH76" i="67"/>
  <c r="BH38" i="67"/>
  <c r="BH83" i="67"/>
  <c r="BH72" i="67"/>
  <c r="BH85" i="67"/>
  <c r="BH104" i="67"/>
  <c r="BH53" i="67"/>
  <c r="BH89" i="67"/>
  <c r="BH65" i="67"/>
  <c r="BH43" i="67"/>
  <c r="BH13" i="67"/>
  <c r="BH28" i="67"/>
  <c r="BH57" i="67"/>
  <c r="BH73" i="67"/>
  <c r="BH35" i="67"/>
  <c r="BH101" i="67"/>
  <c r="BH44" i="67"/>
  <c r="BH80" i="67"/>
  <c r="BH99" i="67"/>
  <c r="BH48" i="67"/>
  <c r="BH97" i="67"/>
  <c r="BH100" i="67"/>
  <c r="BH45" i="67"/>
  <c r="BH82" i="67"/>
  <c r="BH51" i="67"/>
  <c r="BH20" i="67"/>
  <c r="BH92" i="67"/>
  <c r="BH61" i="67"/>
  <c r="BH62" i="67"/>
  <c r="BH87" i="67"/>
  <c r="BH58" i="67"/>
  <c r="BH68" i="67"/>
  <c r="BH71" i="67"/>
  <c r="BH29" i="67"/>
  <c r="BH60" i="67"/>
  <c r="BH37" i="67"/>
  <c r="BH59" i="67"/>
  <c r="BH67" i="67"/>
  <c r="BH75" i="67"/>
  <c r="BH52" i="67"/>
  <c r="BH86" i="67"/>
  <c r="BH81" i="67"/>
  <c r="BH102" i="67"/>
  <c r="BH31" i="67"/>
  <c r="BH78" i="67"/>
  <c r="BH14" i="67"/>
  <c r="BH64" i="67"/>
  <c r="BH39" i="67"/>
  <c r="BH21" i="67"/>
  <c r="BH25" i="67"/>
  <c r="BH12" i="67"/>
  <c r="BH30" i="67"/>
  <c r="BM4" i="67" l="1"/>
  <c r="BL64" i="67"/>
  <c r="BL31" i="67"/>
  <c r="BL102" i="67"/>
  <c r="BL75" i="67"/>
  <c r="BL59" i="67"/>
  <c r="BL29" i="67"/>
  <c r="BL58" i="67"/>
  <c r="BL62" i="67"/>
  <c r="BL82" i="67"/>
  <c r="BL97" i="67"/>
  <c r="BL80" i="67"/>
  <c r="BL57" i="67"/>
  <c r="BL65" i="67"/>
  <c r="BL72" i="67"/>
  <c r="BL30" i="67"/>
  <c r="BL36" i="67"/>
  <c r="BL33" i="67"/>
  <c r="BL22" i="67"/>
  <c r="BL26" i="67"/>
  <c r="BL93" i="67"/>
  <c r="BL79" i="67"/>
  <c r="BL88" i="67"/>
  <c r="BL21" i="67"/>
  <c r="BL37" i="67"/>
  <c r="BL71" i="67"/>
  <c r="BL68" i="67"/>
  <c r="BL45" i="67"/>
  <c r="BL48" i="67"/>
  <c r="BL101" i="67"/>
  <c r="BL28" i="67"/>
  <c r="BL89" i="67"/>
  <c r="BL104" i="67"/>
  <c r="BL12" i="67"/>
  <c r="BL69" i="67"/>
  <c r="BL46" i="67"/>
  <c r="BL41" i="67"/>
  <c r="BL49" i="67"/>
  <c r="BL47" i="67"/>
  <c r="BL103" i="67"/>
  <c r="BL17" i="67"/>
  <c r="BL107" i="67"/>
  <c r="BL11" i="67"/>
  <c r="BL105" i="67"/>
  <c r="BL15" i="67"/>
  <c r="BL16" i="67"/>
  <c r="BL94" i="67"/>
  <c r="BL55" i="67"/>
  <c r="BL90" i="67"/>
  <c r="BL19" i="67"/>
  <c r="BL38" i="67"/>
  <c r="BL14" i="67"/>
  <c r="BL78" i="67"/>
  <c r="BL67" i="67"/>
  <c r="BL60" i="67"/>
  <c r="BL61" i="67"/>
  <c r="BL92" i="67"/>
  <c r="BL99" i="67"/>
  <c r="BL44" i="67"/>
  <c r="BL13" i="67"/>
  <c r="BL76" i="67"/>
  <c r="BL106" i="67"/>
  <c r="BL27" i="67"/>
  <c r="BL70" i="67"/>
  <c r="BL66" i="67"/>
  <c r="BL32" i="67"/>
  <c r="BL24" i="67"/>
  <c r="BL77" i="67"/>
  <c r="BL95" i="67"/>
  <c r="BL56" i="67"/>
  <c r="BL96" i="67"/>
  <c r="BL25" i="67"/>
  <c r="BL39" i="67"/>
  <c r="BL81" i="67"/>
  <c r="BL86" i="67"/>
  <c r="BL52" i="67"/>
  <c r="BL87" i="67"/>
  <c r="BL20" i="67"/>
  <c r="BL51" i="67"/>
  <c r="BL100" i="67"/>
  <c r="BL35" i="67"/>
  <c r="BL73" i="67"/>
  <c r="BL43" i="67"/>
  <c r="BL53" i="67"/>
  <c r="BL85" i="67"/>
  <c r="BL42" i="67"/>
  <c r="BL18" i="67"/>
  <c r="BL54" i="67"/>
  <c r="BL63" i="67"/>
  <c r="BL40" i="67"/>
  <c r="BL98" i="67"/>
  <c r="BL23" i="67"/>
  <c r="BL74" i="67"/>
  <c r="BL50" i="67"/>
  <c r="BL108" i="67"/>
  <c r="BL91" i="67"/>
  <c r="BL84" i="67"/>
  <c r="BL34" i="67"/>
  <c r="BL83" i="67"/>
  <c r="BN4" i="67" l="1"/>
  <c r="BM83" i="67"/>
  <c r="BM73" i="67"/>
  <c r="BM50" i="67"/>
  <c r="BM51" i="67"/>
  <c r="BM81" i="67"/>
  <c r="BM96" i="67"/>
  <c r="BM95" i="67"/>
  <c r="BM44" i="67"/>
  <c r="BM67" i="67"/>
  <c r="BM107" i="67"/>
  <c r="BM103" i="67"/>
  <c r="BM49" i="67"/>
  <c r="BM46" i="67"/>
  <c r="BM79" i="67"/>
  <c r="BM65" i="67"/>
  <c r="BM97" i="67"/>
  <c r="BM40" i="67"/>
  <c r="BM91" i="67"/>
  <c r="BM85" i="67"/>
  <c r="BM100" i="67"/>
  <c r="BM84" i="67"/>
  <c r="BM74" i="67"/>
  <c r="BM63" i="67"/>
  <c r="BM54" i="67"/>
  <c r="BM53" i="67"/>
  <c r="BM52" i="67"/>
  <c r="BM99" i="67"/>
  <c r="BM92" i="67"/>
  <c r="BM90" i="67"/>
  <c r="BM94" i="67"/>
  <c r="BM105" i="67"/>
  <c r="BM47" i="67"/>
  <c r="BM69" i="67"/>
  <c r="BM104" i="67"/>
  <c r="BM68" i="67"/>
  <c r="BM88" i="67"/>
  <c r="BM57" i="67"/>
  <c r="BM62" i="67"/>
  <c r="BM43" i="67"/>
  <c r="BM108" i="67"/>
  <c r="BM98" i="67"/>
  <c r="BM42" i="67"/>
  <c r="BM76" i="67"/>
  <c r="BM61" i="67"/>
  <c r="BM78" i="67"/>
  <c r="BM55" i="67"/>
  <c r="BM89" i="67"/>
  <c r="BM48" i="67"/>
  <c r="BM93" i="67"/>
  <c r="BM72" i="67"/>
  <c r="BM82" i="67"/>
  <c r="BM58" i="67"/>
  <c r="BM59" i="67"/>
  <c r="BM64" i="67"/>
  <c r="BM56" i="67"/>
  <c r="BM77" i="67"/>
  <c r="BM87" i="67"/>
  <c r="BM86" i="67"/>
  <c r="BM66" i="67"/>
  <c r="BM70" i="67"/>
  <c r="BM106" i="67"/>
  <c r="BM60" i="67"/>
  <c r="BM15" i="67"/>
  <c r="BM41" i="67"/>
  <c r="BM101" i="67"/>
  <c r="BM45" i="67"/>
  <c r="BM71" i="67"/>
  <c r="BM80" i="67"/>
  <c r="BM75" i="67"/>
  <c r="BM102" i="67"/>
  <c r="F103" i="69"/>
  <c r="BM18" i="67"/>
  <c r="BM20" i="67"/>
  <c r="BM14" i="67"/>
  <c r="BM38" i="67"/>
  <c r="BM19" i="67"/>
  <c r="BM11" i="67"/>
  <c r="BM17" i="67"/>
  <c r="BM12" i="67"/>
  <c r="BM28" i="67"/>
  <c r="BM33" i="67"/>
  <c r="BM30" i="67"/>
  <c r="BM29" i="67"/>
  <c r="BM23" i="67"/>
  <c r="BL10" i="67"/>
  <c r="BM34" i="67"/>
  <c r="BM35" i="67"/>
  <c r="BM39" i="67"/>
  <c r="BM25" i="67"/>
  <c r="BM24" i="67"/>
  <c r="BM32" i="67"/>
  <c r="BM27" i="67"/>
  <c r="BM13" i="67"/>
  <c r="BM16" i="67"/>
  <c r="BM37" i="67"/>
  <c r="BM21" i="67"/>
  <c r="BM26" i="67"/>
  <c r="BM22" i="67"/>
  <c r="BM36" i="67"/>
  <c r="BM31" i="67"/>
  <c r="AW4" i="67" l="1"/>
  <c r="K103" i="69"/>
  <c r="BO4" i="67"/>
  <c r="AV3" i="67"/>
  <c r="AU3" i="67"/>
  <c r="BN22" i="67"/>
  <c r="BN16" i="67"/>
  <c r="BN24" i="67"/>
  <c r="BN34" i="67"/>
  <c r="BN30" i="67"/>
  <c r="BN17" i="67"/>
  <c r="BN14" i="67"/>
  <c r="BN80" i="67"/>
  <c r="BN41" i="67"/>
  <c r="BN70" i="67"/>
  <c r="BN77" i="67"/>
  <c r="BN58" i="67"/>
  <c r="BN48" i="67"/>
  <c r="BN61" i="67"/>
  <c r="BN108" i="67"/>
  <c r="BN88" i="67"/>
  <c r="BN47" i="67"/>
  <c r="BN92" i="67"/>
  <c r="BN54" i="67"/>
  <c r="BN100" i="67"/>
  <c r="BN97" i="67"/>
  <c r="BN49" i="67"/>
  <c r="BN44" i="67"/>
  <c r="BN51" i="67"/>
  <c r="BN26" i="67"/>
  <c r="BN13" i="67"/>
  <c r="BN25" i="67"/>
  <c r="BN33" i="67"/>
  <c r="BN11" i="67"/>
  <c r="BN20" i="67"/>
  <c r="BN71" i="67"/>
  <c r="BN15" i="67"/>
  <c r="BN66" i="67"/>
  <c r="BN56" i="67"/>
  <c r="BN82" i="67"/>
  <c r="BN89" i="67"/>
  <c r="BN76" i="67"/>
  <c r="BN43" i="67"/>
  <c r="BN68" i="67"/>
  <c r="BN105" i="67"/>
  <c r="BN99" i="67"/>
  <c r="BN63" i="67"/>
  <c r="BN85" i="67"/>
  <c r="BN65" i="67"/>
  <c r="BN103" i="67"/>
  <c r="BN95" i="67"/>
  <c r="BN50" i="67"/>
  <c r="BN31" i="67"/>
  <c r="BN21" i="67"/>
  <c r="BN27" i="67"/>
  <c r="BN39" i="67"/>
  <c r="BN28" i="67"/>
  <c r="BN19" i="67"/>
  <c r="BN102" i="67"/>
  <c r="BN45" i="67"/>
  <c r="BN60" i="67"/>
  <c r="BN86" i="67"/>
  <c r="BN64" i="67"/>
  <c r="BN72" i="67"/>
  <c r="BN55" i="67"/>
  <c r="BN42" i="67"/>
  <c r="BN62" i="67"/>
  <c r="BN104" i="67"/>
  <c r="BN94" i="67"/>
  <c r="BN52" i="67"/>
  <c r="BN74" i="67"/>
  <c r="BN91" i="67"/>
  <c r="BN79" i="67"/>
  <c r="BN107" i="67"/>
  <c r="BN96" i="67"/>
  <c r="BN73" i="67"/>
  <c r="BN36" i="67"/>
  <c r="BN37" i="67"/>
  <c r="BN32" i="67"/>
  <c r="BN35" i="67"/>
  <c r="BN23" i="67"/>
  <c r="BN29" i="67"/>
  <c r="BN12" i="67"/>
  <c r="BN38" i="67"/>
  <c r="BN18" i="67"/>
  <c r="BN75" i="67"/>
  <c r="BN101" i="67"/>
  <c r="BN106" i="67"/>
  <c r="BN87" i="67"/>
  <c r="BN59" i="67"/>
  <c r="BN93" i="67"/>
  <c r="BN78" i="67"/>
  <c r="BN98" i="67"/>
  <c r="BN57" i="67"/>
  <c r="BN69" i="67"/>
  <c r="BN90" i="67"/>
  <c r="BN53" i="67"/>
  <c r="BN84" i="67"/>
  <c r="BN40" i="67"/>
  <c r="BN46" i="67"/>
  <c r="BN67" i="67"/>
  <c r="BN81" i="67"/>
  <c r="BN83" i="67"/>
  <c r="J49" i="62" l="1"/>
  <c r="J50" i="62" s="1"/>
  <c r="J59" i="62" s="1"/>
  <c r="K49" i="62" s="1"/>
  <c r="BU4" i="67"/>
  <c r="BV3" i="67"/>
  <c r="BR4" i="67"/>
  <c r="BT3" i="67"/>
  <c r="BP4" i="67"/>
  <c r="BN10" i="67"/>
  <c r="BN3" i="67" s="1"/>
  <c r="BM10" i="67"/>
  <c r="AT3" i="67"/>
  <c r="AX4" i="67"/>
  <c r="AX3" i="67" s="1"/>
  <c r="K55" i="69"/>
  <c r="K28" i="69"/>
  <c r="K89" i="69"/>
  <c r="K52" i="69"/>
  <c r="K107" i="69"/>
  <c r="K79" i="69"/>
  <c r="K105" i="69"/>
  <c r="K41" i="69"/>
  <c r="K99" i="69"/>
  <c r="K85" i="69"/>
  <c r="K60" i="69"/>
  <c r="K8" i="69"/>
  <c r="K96" i="69"/>
  <c r="K17" i="69"/>
  <c r="K62" i="69"/>
  <c r="K39" i="69"/>
  <c r="K48" i="69"/>
  <c r="K27" i="69"/>
  <c r="K80" i="69"/>
  <c r="K75" i="69"/>
  <c r="K40" i="69"/>
  <c r="K7" i="69"/>
  <c r="K57" i="69"/>
  <c r="K37" i="69"/>
  <c r="K59" i="69"/>
  <c r="K45" i="69"/>
  <c r="K100" i="69"/>
  <c r="K30" i="69"/>
  <c r="K32" i="69"/>
  <c r="K91" i="69"/>
  <c r="K24" i="69"/>
  <c r="K68" i="69"/>
  <c r="K44" i="69"/>
  <c r="K104" i="69"/>
  <c r="K19" i="69"/>
  <c r="K15" i="69"/>
  <c r="K84" i="69"/>
  <c r="K4" i="69"/>
  <c r="K54" i="69"/>
  <c r="K94" i="69"/>
  <c r="K58" i="69"/>
  <c r="K31" i="69"/>
  <c r="K51" i="69"/>
  <c r="K6" i="69"/>
  <c r="K102" i="69"/>
  <c r="K82" i="69"/>
  <c r="K63" i="69"/>
  <c r="K88" i="69"/>
  <c r="K65" i="69"/>
  <c r="K29" i="69"/>
  <c r="K16" i="69"/>
  <c r="K73" i="69"/>
  <c r="K92" i="69"/>
  <c r="K35" i="69"/>
  <c r="F35" i="69"/>
  <c r="K71" i="69"/>
  <c r="K50" i="69"/>
  <c r="K46" i="69"/>
  <c r="K72" i="69"/>
  <c r="K95" i="69"/>
  <c r="K20" i="69"/>
  <c r="K106" i="69"/>
  <c r="K78" i="69"/>
  <c r="K86" i="69"/>
  <c r="K23" i="69"/>
  <c r="K83" i="69"/>
  <c r="K69" i="69"/>
  <c r="K36" i="69"/>
  <c r="K90" i="69"/>
  <c r="K98" i="69"/>
  <c r="K9" i="69"/>
  <c r="K66" i="69"/>
  <c r="K12" i="69"/>
  <c r="K74" i="69"/>
  <c r="K64" i="69"/>
  <c r="K76" i="69"/>
  <c r="K81" i="69"/>
  <c r="K97" i="69"/>
  <c r="K56" i="69"/>
  <c r="K21" i="69"/>
  <c r="K13" i="69"/>
  <c r="K47" i="69"/>
  <c r="K87" i="69"/>
  <c r="K22" i="69"/>
  <c r="K38" i="69"/>
  <c r="K5" i="69"/>
  <c r="K33" i="69"/>
  <c r="K93" i="69"/>
  <c r="K18" i="69"/>
  <c r="K43" i="69"/>
  <c r="K11" i="69"/>
  <c r="F11" i="69"/>
  <c r="K34" i="69"/>
  <c r="K101" i="69"/>
  <c r="K61" i="69"/>
  <c r="K77" i="69"/>
  <c r="K3" i="69"/>
  <c r="K26" i="69"/>
  <c r="K25" i="69"/>
  <c r="H103" i="69"/>
  <c r="J103" i="69" s="1"/>
  <c r="BU13" i="67"/>
  <c r="K56" i="62" l="1"/>
  <c r="K54" i="62"/>
  <c r="K53" i="62"/>
  <c r="J64" i="62"/>
  <c r="K55" i="62"/>
  <c r="K57" i="62"/>
  <c r="BO30" i="67"/>
  <c r="F26" i="69"/>
  <c r="BO22" i="67"/>
  <c r="F25" i="69"/>
  <c r="BO47" i="67"/>
  <c r="F61" i="69"/>
  <c r="BO66" i="67"/>
  <c r="F43" i="69"/>
  <c r="BO76" i="67"/>
  <c r="F18" i="69"/>
  <c r="BO52" i="67"/>
  <c r="F87" i="69"/>
  <c r="BO75" i="67"/>
  <c r="F56" i="69"/>
  <c r="BO81" i="67"/>
  <c r="F64" i="69"/>
  <c r="BO16" i="67"/>
  <c r="F74" i="69"/>
  <c r="BO61" i="67"/>
  <c r="F9" i="69"/>
  <c r="BO20" i="67"/>
  <c r="F69" i="69"/>
  <c r="BO95" i="67"/>
  <c r="F78" i="69"/>
  <c r="BO74" i="67"/>
  <c r="F46" i="69"/>
  <c r="BO40" i="67"/>
  <c r="F29" i="69"/>
  <c r="BO77" i="67"/>
  <c r="F82" i="69"/>
  <c r="BO25" i="67"/>
  <c r="F31" i="69"/>
  <c r="BO85" i="67"/>
  <c r="F4" i="69"/>
  <c r="BO72" i="67"/>
  <c r="F104" i="69"/>
  <c r="BO38" i="67"/>
  <c r="F32" i="69"/>
  <c r="BO90" i="67"/>
  <c r="F45" i="69"/>
  <c r="BO46" i="67"/>
  <c r="F59" i="69"/>
  <c r="BO58" i="67"/>
  <c r="F7" i="69"/>
  <c r="BO88" i="67"/>
  <c r="F40" i="69"/>
  <c r="BO33" i="67"/>
  <c r="F27" i="69"/>
  <c r="BO65" i="67"/>
  <c r="F17" i="69"/>
  <c r="BO31" i="67"/>
  <c r="F96" i="69"/>
  <c r="BO55" i="67"/>
  <c r="F85" i="69"/>
  <c r="BO53" i="67"/>
  <c r="F28" i="69"/>
  <c r="BO67" i="67"/>
  <c r="F55" i="69"/>
  <c r="BO48" i="67"/>
  <c r="F77" i="69"/>
  <c r="BO103" i="67"/>
  <c r="F93" i="69"/>
  <c r="BO21" i="67"/>
  <c r="F33" i="69"/>
  <c r="BO42" i="67"/>
  <c r="F22" i="69"/>
  <c r="BO29" i="67"/>
  <c r="F21" i="69"/>
  <c r="BO84" i="67"/>
  <c r="F76" i="69"/>
  <c r="BO70" i="67"/>
  <c r="F66" i="69"/>
  <c r="BO64" i="67"/>
  <c r="F95" i="69"/>
  <c r="BO62" i="67"/>
  <c r="F72" i="69"/>
  <c r="BO69" i="67"/>
  <c r="F16" i="69"/>
  <c r="BO14" i="67"/>
  <c r="F63" i="69"/>
  <c r="BO44" i="67"/>
  <c r="F51" i="69"/>
  <c r="BO68" i="67"/>
  <c r="F54" i="69"/>
  <c r="BO45" i="67"/>
  <c r="F19" i="69"/>
  <c r="BO73" i="67"/>
  <c r="F24" i="69"/>
  <c r="BO35" i="67"/>
  <c r="F91" i="69"/>
  <c r="BO78" i="67"/>
  <c r="F100" i="69"/>
  <c r="BO80" i="67"/>
  <c r="F57" i="69"/>
  <c r="BO51" i="67"/>
  <c r="F80" i="69"/>
  <c r="BO105" i="67"/>
  <c r="F62" i="69"/>
  <c r="BO36" i="67"/>
  <c r="F105" i="69"/>
  <c r="BO23" i="67"/>
  <c r="F79" i="69"/>
  <c r="BO98" i="67"/>
  <c r="F89" i="69"/>
  <c r="BO26" i="67"/>
  <c r="F34" i="69"/>
  <c r="BO99" i="67"/>
  <c r="F67" i="69"/>
  <c r="BO86" i="67"/>
  <c r="F38" i="69"/>
  <c r="BO57" i="67"/>
  <c r="F81" i="69"/>
  <c r="BO49" i="67"/>
  <c r="F90" i="69"/>
  <c r="BO13" i="67"/>
  <c r="F36" i="69"/>
  <c r="BO43" i="67"/>
  <c r="F23" i="69"/>
  <c r="BO63" i="67"/>
  <c r="F86" i="69"/>
  <c r="BO102" i="67"/>
  <c r="F20" i="69"/>
  <c r="BO96" i="67"/>
  <c r="F50" i="69"/>
  <c r="BO32" i="67"/>
  <c r="F71" i="69"/>
  <c r="BO93" i="67"/>
  <c r="F73" i="69"/>
  <c r="BO24" i="67"/>
  <c r="F88" i="69"/>
  <c r="BO54" i="67"/>
  <c r="F6" i="69"/>
  <c r="BO82" i="67"/>
  <c r="F94" i="69"/>
  <c r="BO91" i="67"/>
  <c r="F68" i="69"/>
  <c r="BO106" i="67"/>
  <c r="F30" i="69"/>
  <c r="BO100" i="67"/>
  <c r="F75" i="69"/>
  <c r="BO89" i="67"/>
  <c r="F39" i="69"/>
  <c r="BO60" i="67"/>
  <c r="F60" i="69"/>
  <c r="BO79" i="67"/>
  <c r="F41" i="69"/>
  <c r="BO87" i="67"/>
  <c r="F52" i="69"/>
  <c r="BO97" i="67"/>
  <c r="F101" i="69"/>
  <c r="AW99" i="67"/>
  <c r="K67" i="69"/>
  <c r="BO19" i="67"/>
  <c r="F5" i="69"/>
  <c r="BO107" i="67"/>
  <c r="F47" i="69"/>
  <c r="BO37" i="67"/>
  <c r="F13" i="69"/>
  <c r="BO59" i="67"/>
  <c r="F97" i="69"/>
  <c r="BO17" i="67"/>
  <c r="F12" i="69"/>
  <c r="BO92" i="67"/>
  <c r="F98" i="69"/>
  <c r="BO56" i="67"/>
  <c r="F83" i="69"/>
  <c r="BO27" i="67"/>
  <c r="F106" i="69"/>
  <c r="BO101" i="67"/>
  <c r="F92" i="69"/>
  <c r="BO83" i="67"/>
  <c r="F65" i="69"/>
  <c r="BO108" i="67"/>
  <c r="F102" i="69"/>
  <c r="BO71" i="67"/>
  <c r="F58" i="69"/>
  <c r="BO50" i="67"/>
  <c r="F84" i="69"/>
  <c r="BO39" i="67"/>
  <c r="F15" i="69"/>
  <c r="BO104" i="67"/>
  <c r="F44" i="69"/>
  <c r="BO34" i="67"/>
  <c r="F37" i="69"/>
  <c r="BO15" i="67"/>
  <c r="F48" i="69"/>
  <c r="BO28" i="67"/>
  <c r="F8" i="69"/>
  <c r="BO94" i="67"/>
  <c r="F99" i="69"/>
  <c r="BO18" i="67"/>
  <c r="F107" i="69"/>
  <c r="BO41" i="67"/>
  <c r="F3" i="69"/>
  <c r="BW4" i="67"/>
  <c r="BY3" i="67"/>
  <c r="BS4" i="67"/>
  <c r="BQ4" i="67"/>
  <c r="BU11" i="67"/>
  <c r="BO11" i="67"/>
  <c r="BU12" i="67"/>
  <c r="BO12" i="67"/>
  <c r="AW22" i="67"/>
  <c r="AW48" i="67"/>
  <c r="AW103" i="67"/>
  <c r="AW21" i="67"/>
  <c r="AW42" i="67"/>
  <c r="AW84" i="67"/>
  <c r="AW70" i="67"/>
  <c r="AW20" i="67"/>
  <c r="AW64" i="67"/>
  <c r="AW12" i="67"/>
  <c r="AW69" i="67"/>
  <c r="AW44" i="67"/>
  <c r="AW25" i="67"/>
  <c r="AW68" i="67"/>
  <c r="AW45" i="67"/>
  <c r="AW73" i="67"/>
  <c r="AW35" i="67"/>
  <c r="AW78" i="67"/>
  <c r="AW80" i="67"/>
  <c r="AW51" i="67"/>
  <c r="AW33" i="67"/>
  <c r="AW105" i="67"/>
  <c r="AW23" i="67"/>
  <c r="AW98" i="67"/>
  <c r="AW11" i="67"/>
  <c r="AW86" i="67"/>
  <c r="AW29" i="67"/>
  <c r="AW57" i="67"/>
  <c r="AW49" i="67"/>
  <c r="AW13" i="67"/>
  <c r="AW43" i="67"/>
  <c r="AW102" i="67"/>
  <c r="AW74" i="67"/>
  <c r="AW96" i="67"/>
  <c r="AW32" i="67"/>
  <c r="AW93" i="67"/>
  <c r="AW14" i="67"/>
  <c r="AW54" i="67"/>
  <c r="AW82" i="67"/>
  <c r="AW91" i="67"/>
  <c r="AW106" i="67"/>
  <c r="AW46" i="67"/>
  <c r="AW88" i="67"/>
  <c r="AW100" i="67"/>
  <c r="AW89" i="67"/>
  <c r="AW79" i="67"/>
  <c r="AW36" i="67"/>
  <c r="AW87" i="67"/>
  <c r="AW67" i="67"/>
  <c r="AW76" i="67"/>
  <c r="AW97" i="67"/>
  <c r="AW26" i="67"/>
  <c r="AW107" i="67"/>
  <c r="AW37" i="67"/>
  <c r="AW59" i="67"/>
  <c r="AW17" i="67"/>
  <c r="AW92" i="67"/>
  <c r="AW56" i="67"/>
  <c r="AW62" i="67"/>
  <c r="AW101" i="67"/>
  <c r="AW83" i="67"/>
  <c r="AW24" i="67"/>
  <c r="AW108" i="67"/>
  <c r="AW71" i="67"/>
  <c r="AW50" i="67"/>
  <c r="AW39" i="67"/>
  <c r="AW104" i="67"/>
  <c r="AW34" i="67"/>
  <c r="AW15" i="67"/>
  <c r="AW28" i="67"/>
  <c r="AW94" i="67"/>
  <c r="AW41" i="67"/>
  <c r="AW30" i="67"/>
  <c r="AW47" i="67"/>
  <c r="AW66" i="67"/>
  <c r="AW19" i="67"/>
  <c r="AW52" i="67"/>
  <c r="AW75" i="67"/>
  <c r="AW81" i="67"/>
  <c r="AW16" i="67"/>
  <c r="AW61" i="67"/>
  <c r="AW63" i="67"/>
  <c r="AW95" i="67"/>
  <c r="AW27" i="67"/>
  <c r="AW40" i="67"/>
  <c r="AW77" i="67"/>
  <c r="AW85" i="67"/>
  <c r="AW72" i="67"/>
  <c r="AW38" i="67"/>
  <c r="AW90" i="67"/>
  <c r="AW58" i="67"/>
  <c r="AW65" i="67"/>
  <c r="AW31" i="67"/>
  <c r="AW60" i="67"/>
  <c r="AW55" i="67"/>
  <c r="AW18" i="67"/>
  <c r="AW53" i="67"/>
  <c r="BR22" i="67"/>
  <c r="BP22" i="67"/>
  <c r="BU22" i="67"/>
  <c r="BR66" i="67"/>
  <c r="BP66" i="67"/>
  <c r="BU66" i="67"/>
  <c r="BR52" i="67"/>
  <c r="BP52" i="67"/>
  <c r="BU52" i="67"/>
  <c r="BR81" i="67"/>
  <c r="BP81" i="67"/>
  <c r="BU81" i="67"/>
  <c r="BR20" i="67"/>
  <c r="BP20" i="67"/>
  <c r="BU20" i="67"/>
  <c r="BR40" i="67"/>
  <c r="BP40" i="67"/>
  <c r="BU40" i="67"/>
  <c r="BR25" i="67"/>
  <c r="BP25" i="67"/>
  <c r="BU25" i="67"/>
  <c r="BR72" i="67"/>
  <c r="BP72" i="67"/>
  <c r="BU72" i="67"/>
  <c r="BR38" i="67"/>
  <c r="BP38" i="67"/>
  <c r="BU38" i="67"/>
  <c r="BR90" i="67"/>
  <c r="BP90" i="67"/>
  <c r="BU90" i="67"/>
  <c r="BR88" i="67"/>
  <c r="BP88" i="67"/>
  <c r="BU88" i="67"/>
  <c r="BR33" i="67"/>
  <c r="BP33" i="67"/>
  <c r="BU33" i="67"/>
  <c r="BR31" i="67"/>
  <c r="BP31" i="67"/>
  <c r="BU31" i="67"/>
  <c r="BR55" i="67"/>
  <c r="BP55" i="67"/>
  <c r="BU55" i="67"/>
  <c r="BR53" i="67"/>
  <c r="BP53" i="67"/>
  <c r="BU53" i="67"/>
  <c r="BR48" i="67"/>
  <c r="BP48" i="67"/>
  <c r="BU48" i="67"/>
  <c r="BR103" i="67"/>
  <c r="BP103" i="67"/>
  <c r="BU103" i="67"/>
  <c r="BR29" i="67"/>
  <c r="BP29" i="67"/>
  <c r="BU29" i="67"/>
  <c r="BR70" i="67"/>
  <c r="BP70" i="67"/>
  <c r="BU70" i="67"/>
  <c r="BR62" i="67"/>
  <c r="BP62" i="67"/>
  <c r="BU62" i="67"/>
  <c r="BR14" i="67"/>
  <c r="BP14" i="67"/>
  <c r="BU14" i="67"/>
  <c r="BR68" i="67"/>
  <c r="BP68" i="67"/>
  <c r="BU68" i="67"/>
  <c r="BR73" i="67"/>
  <c r="BP73" i="67"/>
  <c r="BU73" i="67"/>
  <c r="BR80" i="67"/>
  <c r="BP80" i="67"/>
  <c r="BU80" i="67"/>
  <c r="BR105" i="67"/>
  <c r="BP105" i="67"/>
  <c r="BU105" i="67"/>
  <c r="BR36" i="67"/>
  <c r="BP36" i="67"/>
  <c r="BU36" i="67"/>
  <c r="BR26" i="67"/>
  <c r="BP26" i="67"/>
  <c r="BU26" i="67"/>
  <c r="BR86" i="67"/>
  <c r="BP86" i="67"/>
  <c r="BU86" i="67"/>
  <c r="BR57" i="67"/>
  <c r="BP57" i="67"/>
  <c r="BU57" i="67"/>
  <c r="BR49" i="67"/>
  <c r="BP49" i="67"/>
  <c r="BU49" i="67"/>
  <c r="BR63" i="67"/>
  <c r="BP63" i="67"/>
  <c r="BU63" i="67"/>
  <c r="BR102" i="67"/>
  <c r="BP102" i="67"/>
  <c r="BU102" i="67"/>
  <c r="BR32" i="67"/>
  <c r="BP32" i="67"/>
  <c r="BU32" i="67"/>
  <c r="BR93" i="67"/>
  <c r="BP93" i="67"/>
  <c r="BU93" i="67"/>
  <c r="BR54" i="67"/>
  <c r="BP54" i="67"/>
  <c r="BU54" i="67"/>
  <c r="BR106" i="67"/>
  <c r="BP106" i="67"/>
  <c r="BU106" i="67"/>
  <c r="BR100" i="67"/>
  <c r="BP100" i="67"/>
  <c r="BU100" i="67"/>
  <c r="BR87" i="67"/>
  <c r="BP87" i="67"/>
  <c r="BU87" i="67"/>
  <c r="BR107" i="67"/>
  <c r="BP107" i="67"/>
  <c r="BU107" i="67"/>
  <c r="BR56" i="67"/>
  <c r="BP56" i="67"/>
  <c r="BU56" i="67"/>
  <c r="BR83" i="67"/>
  <c r="BP83" i="67"/>
  <c r="BU83" i="67"/>
  <c r="BR71" i="67"/>
  <c r="BP71" i="67"/>
  <c r="BU71" i="67"/>
  <c r="BR39" i="67"/>
  <c r="BP39" i="67"/>
  <c r="BU39" i="67"/>
  <c r="BR104" i="67"/>
  <c r="BP104" i="67"/>
  <c r="BU104" i="67"/>
  <c r="BR15" i="67"/>
  <c r="BP15" i="67"/>
  <c r="BU15" i="67"/>
  <c r="BR28" i="67"/>
  <c r="BP28" i="67"/>
  <c r="BU28" i="67"/>
  <c r="BR94" i="67"/>
  <c r="BP94" i="67"/>
  <c r="BU94" i="67"/>
  <c r="BR30" i="67"/>
  <c r="BP30" i="67"/>
  <c r="BU30" i="67"/>
  <c r="BR47" i="67"/>
  <c r="BP47" i="67"/>
  <c r="BU47" i="67"/>
  <c r="BR76" i="67"/>
  <c r="BP76" i="67"/>
  <c r="BU76" i="67"/>
  <c r="BR75" i="67"/>
  <c r="BP75" i="67"/>
  <c r="BU75" i="67"/>
  <c r="BR16" i="67"/>
  <c r="BP16" i="67"/>
  <c r="BU16" i="67"/>
  <c r="BR61" i="67"/>
  <c r="BP61" i="67"/>
  <c r="BU61" i="67"/>
  <c r="BR95" i="67"/>
  <c r="BP95" i="67"/>
  <c r="BU95" i="67"/>
  <c r="BR74" i="67"/>
  <c r="BP74" i="67"/>
  <c r="BU74" i="67"/>
  <c r="BP12" i="67"/>
  <c r="BR77" i="67"/>
  <c r="BP77" i="67"/>
  <c r="BU77" i="67"/>
  <c r="BR85" i="67"/>
  <c r="BP85" i="67"/>
  <c r="BU85" i="67"/>
  <c r="BR46" i="67"/>
  <c r="BP46" i="67"/>
  <c r="BU46" i="67"/>
  <c r="BR58" i="67"/>
  <c r="BP58" i="67"/>
  <c r="BU58" i="67"/>
  <c r="BR65" i="67"/>
  <c r="BP65" i="67"/>
  <c r="BU65" i="67"/>
  <c r="BR67" i="67"/>
  <c r="BP67" i="67"/>
  <c r="BU67" i="67"/>
  <c r="BR21" i="67"/>
  <c r="BP21" i="67"/>
  <c r="BU21" i="67"/>
  <c r="BR42" i="67"/>
  <c r="BP42" i="67"/>
  <c r="BU42" i="67"/>
  <c r="BR84" i="67"/>
  <c r="BP84" i="67"/>
  <c r="BU84" i="67"/>
  <c r="BR64" i="67"/>
  <c r="BP64" i="67"/>
  <c r="BU64" i="67"/>
  <c r="BR69" i="67"/>
  <c r="BP69" i="67"/>
  <c r="BU69" i="67"/>
  <c r="BR44" i="67"/>
  <c r="BP44" i="67"/>
  <c r="BU44" i="67"/>
  <c r="BR45" i="67"/>
  <c r="BP45" i="67"/>
  <c r="BU45" i="67"/>
  <c r="BR35" i="67"/>
  <c r="BP35" i="67"/>
  <c r="BU35" i="67"/>
  <c r="BR78" i="67"/>
  <c r="BP78" i="67"/>
  <c r="BU78" i="67"/>
  <c r="BR51" i="67"/>
  <c r="BP51" i="67"/>
  <c r="BU51" i="67"/>
  <c r="BR23" i="67"/>
  <c r="BP23" i="67"/>
  <c r="BU23" i="67"/>
  <c r="BR98" i="67"/>
  <c r="BP98" i="67"/>
  <c r="BU98" i="67"/>
  <c r="BR41" i="67"/>
  <c r="BP41" i="67"/>
  <c r="BU41" i="67"/>
  <c r="BP11" i="67"/>
  <c r="BR99" i="67"/>
  <c r="BP99" i="67"/>
  <c r="BU99" i="67"/>
  <c r="BP13" i="67"/>
  <c r="BR43" i="67"/>
  <c r="BP43" i="67"/>
  <c r="BU43" i="67"/>
  <c r="BR96" i="67"/>
  <c r="BP96" i="67"/>
  <c r="BU96" i="67"/>
  <c r="BR24" i="67"/>
  <c r="BP24" i="67"/>
  <c r="BU24" i="67"/>
  <c r="BR82" i="67"/>
  <c r="BP82" i="67"/>
  <c r="BU82" i="67"/>
  <c r="BR91" i="67"/>
  <c r="BP91" i="67"/>
  <c r="BU91" i="67"/>
  <c r="BR89" i="67"/>
  <c r="BP89" i="67"/>
  <c r="BU89" i="67"/>
  <c r="BR60" i="67"/>
  <c r="BP60" i="67"/>
  <c r="BU60" i="67"/>
  <c r="BR79" i="67"/>
  <c r="BP79" i="67"/>
  <c r="BU79" i="67"/>
  <c r="BR10" i="67"/>
  <c r="BR97" i="67"/>
  <c r="BP97" i="67"/>
  <c r="BU97" i="67"/>
  <c r="BR19" i="67"/>
  <c r="BP19" i="67"/>
  <c r="BU19" i="67"/>
  <c r="BR37" i="67"/>
  <c r="BP37" i="67"/>
  <c r="BU37" i="67"/>
  <c r="BR59" i="67"/>
  <c r="BP59" i="67"/>
  <c r="BU59" i="67"/>
  <c r="BR17" i="67"/>
  <c r="BP17" i="67"/>
  <c r="BU17" i="67"/>
  <c r="BR92" i="67"/>
  <c r="BP92" i="67"/>
  <c r="BU92" i="67"/>
  <c r="BR27" i="67"/>
  <c r="BP27" i="67"/>
  <c r="BU27" i="67"/>
  <c r="BR101" i="67"/>
  <c r="BP101" i="67"/>
  <c r="BU101" i="67"/>
  <c r="BR108" i="67"/>
  <c r="BP108" i="67"/>
  <c r="BU108" i="67"/>
  <c r="BR50" i="67"/>
  <c r="BP50" i="67"/>
  <c r="BU50" i="67"/>
  <c r="BR34" i="67"/>
  <c r="BP34" i="67"/>
  <c r="BU34" i="67"/>
  <c r="BR18" i="67"/>
  <c r="BP18" i="67"/>
  <c r="BU18" i="67"/>
  <c r="BZ4" i="67"/>
  <c r="J66" i="62" l="1"/>
  <c r="K66" i="62" s="1"/>
  <c r="BU10" i="67"/>
  <c r="BU3" i="67" s="1"/>
  <c r="AW10" i="67"/>
  <c r="AW3" i="67" s="1"/>
  <c r="K14" i="69"/>
  <c r="K2" i="69" s="1"/>
  <c r="BO10" i="67"/>
  <c r="BO3" i="67" s="1"/>
  <c r="F14" i="69"/>
  <c r="F2" i="69" s="1"/>
  <c r="H11" i="69"/>
  <c r="J11" i="69" s="1"/>
  <c r="BW13" i="67"/>
  <c r="H36" i="69"/>
  <c r="J36" i="69" s="1"/>
  <c r="BW12" i="67"/>
  <c r="H35" i="69"/>
  <c r="J35" i="69" s="1"/>
  <c r="BP10" i="67"/>
  <c r="BR11" i="67"/>
  <c r="BR12" i="67"/>
  <c r="BR13" i="67"/>
  <c r="BW11" i="67" l="1"/>
  <c r="BW10" i="67"/>
  <c r="BQ10" i="67"/>
  <c r="BW59" i="67"/>
  <c r="H97" i="69"/>
  <c r="J97" i="69" s="1"/>
  <c r="BW43" i="67"/>
  <c r="H23" i="69"/>
  <c r="J23" i="69" s="1"/>
  <c r="BW91" i="67"/>
  <c r="H68" i="69"/>
  <c r="J68" i="69" s="1"/>
  <c r="BW25" i="67"/>
  <c r="H31" i="69"/>
  <c r="J31" i="69" s="1"/>
  <c r="BW53" i="67"/>
  <c r="H28" i="69"/>
  <c r="J28" i="69" s="1"/>
  <c r="BW46" i="67"/>
  <c r="H59" i="69"/>
  <c r="J59" i="69" s="1"/>
  <c r="BW45" i="67"/>
  <c r="H19" i="69"/>
  <c r="J19" i="69" s="1"/>
  <c r="BW108" i="67"/>
  <c r="H102" i="69"/>
  <c r="J102" i="69" s="1"/>
  <c r="BW58" i="67"/>
  <c r="H7" i="69"/>
  <c r="J7" i="69" s="1"/>
  <c r="BW42" i="67"/>
  <c r="H22" i="69"/>
  <c r="J22" i="69" s="1"/>
  <c r="BW44" i="67"/>
  <c r="H51" i="69"/>
  <c r="J51" i="69" s="1"/>
  <c r="BW98" i="67"/>
  <c r="H89" i="69"/>
  <c r="J89" i="69" s="1"/>
  <c r="BW78" i="67"/>
  <c r="H100" i="69"/>
  <c r="J100" i="69" s="1"/>
  <c r="BW69" i="67"/>
  <c r="H16" i="69"/>
  <c r="J16" i="69" s="1"/>
  <c r="BW81" i="67"/>
  <c r="H64" i="69"/>
  <c r="J64" i="69" s="1"/>
  <c r="BW72" i="67"/>
  <c r="H104" i="69"/>
  <c r="J104" i="69" s="1"/>
  <c r="BW33" i="67"/>
  <c r="H27" i="69"/>
  <c r="J27" i="69" s="1"/>
  <c r="BW68" i="67"/>
  <c r="H54" i="69"/>
  <c r="J54" i="69" s="1"/>
  <c r="BW36" i="67"/>
  <c r="H105" i="69"/>
  <c r="J105" i="69" s="1"/>
  <c r="BW49" i="67"/>
  <c r="H90" i="69"/>
  <c r="J90" i="69" s="1"/>
  <c r="BW93" i="67"/>
  <c r="H73" i="69"/>
  <c r="J73" i="69" s="1"/>
  <c r="BW87" i="67"/>
  <c r="H52" i="69"/>
  <c r="J52" i="69" s="1"/>
  <c r="BW71" i="67"/>
  <c r="H58" i="69"/>
  <c r="J58" i="69" s="1"/>
  <c r="BW28" i="67"/>
  <c r="H8" i="69"/>
  <c r="J8" i="69" s="1"/>
  <c r="BW76" i="67"/>
  <c r="H18" i="69"/>
  <c r="J18" i="69" s="1"/>
  <c r="BW101" i="67"/>
  <c r="H92" i="69"/>
  <c r="J92" i="69" s="1"/>
  <c r="BW18" i="67"/>
  <c r="H107" i="69"/>
  <c r="J107" i="69" s="1"/>
  <c r="BW39" i="67"/>
  <c r="H15" i="69"/>
  <c r="J15" i="69" s="1"/>
  <c r="BW26" i="67"/>
  <c r="H34" i="69"/>
  <c r="J34" i="69" s="1"/>
  <c r="BW52" i="67"/>
  <c r="H87" i="69"/>
  <c r="J87" i="69" s="1"/>
  <c r="BW70" i="67"/>
  <c r="H66" i="69"/>
  <c r="J66" i="69" s="1"/>
  <c r="BW105" i="67"/>
  <c r="H62" i="69"/>
  <c r="J62" i="69" s="1"/>
  <c r="BW63" i="67"/>
  <c r="H86" i="69"/>
  <c r="J86" i="69" s="1"/>
  <c r="BW100" i="67"/>
  <c r="H75" i="69"/>
  <c r="J75" i="69" s="1"/>
  <c r="BW83" i="67"/>
  <c r="H65" i="69"/>
  <c r="J65" i="69" s="1"/>
  <c r="BW94" i="67"/>
  <c r="H99" i="69"/>
  <c r="J99" i="69" s="1"/>
  <c r="BW75" i="67"/>
  <c r="H56" i="69"/>
  <c r="J56" i="69" s="1"/>
  <c r="BW74" i="67"/>
  <c r="H46" i="69"/>
  <c r="J46" i="69" s="1"/>
  <c r="BW37" i="67"/>
  <c r="H13" i="69"/>
  <c r="J13" i="69" s="1"/>
  <c r="BW97" i="67"/>
  <c r="H101" i="69"/>
  <c r="J101" i="69" s="1"/>
  <c r="BW82" i="67"/>
  <c r="H94" i="69"/>
  <c r="J94" i="69" s="1"/>
  <c r="BW79" i="67"/>
  <c r="H41" i="69"/>
  <c r="J41" i="69" s="1"/>
  <c r="BW54" i="67"/>
  <c r="H6" i="69"/>
  <c r="J6" i="69" s="1"/>
  <c r="BW34" i="67"/>
  <c r="H37" i="69"/>
  <c r="J37" i="69" s="1"/>
  <c r="BW80" i="67"/>
  <c r="H57" i="69"/>
  <c r="J57" i="69" s="1"/>
  <c r="BW19" i="67"/>
  <c r="H5" i="69"/>
  <c r="J5" i="69" s="1"/>
  <c r="BW92" i="67"/>
  <c r="H98" i="69"/>
  <c r="J98" i="69" s="1"/>
  <c r="BW50" i="67"/>
  <c r="H84" i="69"/>
  <c r="J84" i="69" s="1"/>
  <c r="BW21" i="67"/>
  <c r="H33" i="69"/>
  <c r="J33" i="69" s="1"/>
  <c r="BW20" i="67"/>
  <c r="H69" i="69"/>
  <c r="J69" i="69" s="1"/>
  <c r="BW103" i="67"/>
  <c r="H93" i="69"/>
  <c r="J93" i="69" s="1"/>
  <c r="BW57" i="67"/>
  <c r="H81" i="69"/>
  <c r="J81" i="69" s="1"/>
  <c r="BW107" i="67"/>
  <c r="H47" i="69"/>
  <c r="J47" i="69" s="1"/>
  <c r="BW15" i="67"/>
  <c r="H48" i="69"/>
  <c r="J48" i="69" s="1"/>
  <c r="BW47" i="67"/>
  <c r="H61" i="69"/>
  <c r="J61" i="69" s="1"/>
  <c r="BW61" i="67"/>
  <c r="H9" i="69"/>
  <c r="J9" i="69" s="1"/>
  <c r="BW84" i="67"/>
  <c r="H76" i="69"/>
  <c r="J76" i="69" s="1"/>
  <c r="BW85" i="67"/>
  <c r="H4" i="69"/>
  <c r="J4" i="69" s="1"/>
  <c r="BW67" i="67"/>
  <c r="H55" i="69"/>
  <c r="J55" i="69" s="1"/>
  <c r="BW64" i="67"/>
  <c r="H95" i="69"/>
  <c r="J95" i="69" s="1"/>
  <c r="BW51" i="67"/>
  <c r="H80" i="69"/>
  <c r="J80" i="69" s="1"/>
  <c r="BW65" i="67"/>
  <c r="H17" i="69"/>
  <c r="J17" i="69" s="1"/>
  <c r="BW29" i="67"/>
  <c r="H21" i="69"/>
  <c r="J21" i="69" s="1"/>
  <c r="BW77" i="67"/>
  <c r="H82" i="69"/>
  <c r="J82" i="69" s="1"/>
  <c r="BW23" i="67"/>
  <c r="H79" i="69"/>
  <c r="J79" i="69" s="1"/>
  <c r="BW66" i="67"/>
  <c r="H43" i="69"/>
  <c r="J43" i="69" s="1"/>
  <c r="BW40" i="67"/>
  <c r="H29" i="69"/>
  <c r="J29" i="69" s="1"/>
  <c r="BW90" i="67"/>
  <c r="H45" i="69"/>
  <c r="J45" i="69" s="1"/>
  <c r="BW55" i="67"/>
  <c r="H85" i="69"/>
  <c r="J85" i="69" s="1"/>
  <c r="BW62" i="67"/>
  <c r="H72" i="69"/>
  <c r="J72" i="69" s="1"/>
  <c r="BW86" i="67"/>
  <c r="H38" i="69"/>
  <c r="J38" i="69" s="1"/>
  <c r="BW102" i="67"/>
  <c r="H20" i="69"/>
  <c r="J20" i="69" s="1"/>
  <c r="BW106" i="67"/>
  <c r="H30" i="69"/>
  <c r="J30" i="69" s="1"/>
  <c r="BW56" i="67"/>
  <c r="H83" i="69"/>
  <c r="J83" i="69" s="1"/>
  <c r="BW104" i="67"/>
  <c r="H44" i="69"/>
  <c r="J44" i="69" s="1"/>
  <c r="BW30" i="67"/>
  <c r="H26" i="69"/>
  <c r="J26" i="69" s="1"/>
  <c r="BW95" i="67"/>
  <c r="H78" i="69"/>
  <c r="J78" i="69" s="1"/>
  <c r="BW99" i="67"/>
  <c r="H67" i="69"/>
  <c r="J67" i="69" s="1"/>
  <c r="BW24" i="67"/>
  <c r="H88" i="69"/>
  <c r="J88" i="69" s="1"/>
  <c r="BW60" i="67"/>
  <c r="H60" i="69"/>
  <c r="J60" i="69" s="1"/>
  <c r="BW22" i="67"/>
  <c r="H25" i="69"/>
  <c r="J25" i="69" s="1"/>
  <c r="BW38" i="67"/>
  <c r="H32" i="69"/>
  <c r="J32" i="69" s="1"/>
  <c r="BW31" i="67"/>
  <c r="H96" i="69"/>
  <c r="J96" i="69" s="1"/>
  <c r="BW14" i="67"/>
  <c r="H63" i="69"/>
  <c r="J63" i="69" s="1"/>
  <c r="BW32" i="67"/>
  <c r="H71" i="69"/>
  <c r="J71" i="69" s="1"/>
  <c r="BW88" i="67"/>
  <c r="H40" i="69"/>
  <c r="J40" i="69" s="1"/>
  <c r="BW73" i="67"/>
  <c r="H24" i="69"/>
  <c r="J24" i="69" s="1"/>
  <c r="BW17" i="67"/>
  <c r="H12" i="69"/>
  <c r="J12" i="69" s="1"/>
  <c r="BW35" i="67"/>
  <c r="H91" i="69"/>
  <c r="J91" i="69" s="1"/>
  <c r="BW96" i="67"/>
  <c r="H50" i="69"/>
  <c r="J50" i="69" s="1"/>
  <c r="BW89" i="67"/>
  <c r="H39" i="69"/>
  <c r="J39" i="69" s="1"/>
  <c r="BW16" i="67"/>
  <c r="H74" i="69"/>
  <c r="J74" i="69" s="1"/>
  <c r="BW27" i="67"/>
  <c r="H106" i="69"/>
  <c r="J106" i="69" s="1"/>
  <c r="BW48" i="67"/>
  <c r="H77" i="69"/>
  <c r="J77" i="69" s="1"/>
  <c r="BW41" i="67"/>
  <c r="H3" i="69"/>
  <c r="J3" i="69" s="1"/>
  <c r="BZ12" i="67"/>
  <c r="BZ11" i="67"/>
  <c r="BZ13" i="67"/>
  <c r="BS31" i="67"/>
  <c r="BS20" i="67"/>
  <c r="BS14" i="67"/>
  <c r="BS32" i="67"/>
  <c r="BS65" i="67"/>
  <c r="BS45" i="67"/>
  <c r="BS103" i="67"/>
  <c r="BS57" i="67"/>
  <c r="BS100" i="67"/>
  <c r="BS94" i="67"/>
  <c r="BS34" i="67"/>
  <c r="BS35" i="67"/>
  <c r="BS89" i="67"/>
  <c r="BS10" i="67"/>
  <c r="BS78" i="67"/>
  <c r="BS108" i="67"/>
  <c r="BS22" i="67"/>
  <c r="BS26" i="67"/>
  <c r="BS46" i="67"/>
  <c r="BS99" i="67"/>
  <c r="BS47" i="67"/>
  <c r="BS52" i="67"/>
  <c r="BS53" i="67"/>
  <c r="BS73" i="67"/>
  <c r="BS54" i="67"/>
  <c r="BS75" i="67"/>
  <c r="BS37" i="67"/>
  <c r="BS79" i="67"/>
  <c r="BS18" i="67"/>
  <c r="BS33" i="67"/>
  <c r="BS30" i="67"/>
  <c r="BS85" i="67"/>
  <c r="BS67" i="67"/>
  <c r="BS64" i="67"/>
  <c r="BS98" i="67"/>
  <c r="BS59" i="67"/>
  <c r="BS66" i="67"/>
  <c r="BS40" i="67"/>
  <c r="BS90" i="67"/>
  <c r="BS55" i="67"/>
  <c r="BS68" i="67"/>
  <c r="BS49" i="67"/>
  <c r="BS93" i="67"/>
  <c r="BS87" i="67"/>
  <c r="BS71" i="67"/>
  <c r="BS76" i="67"/>
  <c r="BS50" i="67"/>
  <c r="BS21" i="67"/>
  <c r="BS43" i="67"/>
  <c r="BS91" i="67"/>
  <c r="BS13" i="67"/>
  <c r="BS25" i="67"/>
  <c r="BS39" i="67"/>
  <c r="BS69" i="67"/>
  <c r="BS41" i="67"/>
  <c r="BS88" i="67"/>
  <c r="BS70" i="67"/>
  <c r="BS63" i="67"/>
  <c r="BS107" i="67"/>
  <c r="BS27" i="67"/>
  <c r="BS82" i="67"/>
  <c r="BS95" i="67"/>
  <c r="BS36" i="67"/>
  <c r="BS15" i="67"/>
  <c r="BS51" i="67"/>
  <c r="BS62" i="67"/>
  <c r="BS86" i="67"/>
  <c r="BS12" i="67"/>
  <c r="BS38" i="67"/>
  <c r="BS77" i="67"/>
  <c r="BS84" i="67"/>
  <c r="BS61" i="67"/>
  <c r="BS105" i="67"/>
  <c r="BS83" i="67"/>
  <c r="BS74" i="67"/>
  <c r="BS17" i="67"/>
  <c r="BS96" i="67"/>
  <c r="BS19" i="67"/>
  <c r="BS101" i="67"/>
  <c r="BS29" i="67"/>
  <c r="BS28" i="67"/>
  <c r="BS16" i="67"/>
  <c r="BS58" i="67"/>
  <c r="BS42" i="67"/>
  <c r="BS44" i="67"/>
  <c r="BS92" i="67"/>
  <c r="BS97" i="67"/>
  <c r="BS81" i="67"/>
  <c r="BS72" i="67"/>
  <c r="BS48" i="67"/>
  <c r="BS80" i="67"/>
  <c r="BS102" i="67"/>
  <c r="BS106" i="67"/>
  <c r="BS56" i="67"/>
  <c r="BS104" i="67"/>
  <c r="BS24" i="67"/>
  <c r="BS23" i="67"/>
  <c r="BS60" i="67"/>
  <c r="BS11" i="67"/>
  <c r="BQ26" i="67"/>
  <c r="BQ39" i="67"/>
  <c r="BQ18" i="67"/>
  <c r="BQ36" i="67"/>
  <c r="BQ23" i="67"/>
  <c r="BQ43" i="67"/>
  <c r="BQ60" i="67"/>
  <c r="BQ45" i="67"/>
  <c r="BQ99" i="67"/>
  <c r="BQ65" i="67"/>
  <c r="BQ78" i="67"/>
  <c r="BQ15" i="67"/>
  <c r="BQ103" i="67"/>
  <c r="BQ105" i="67"/>
  <c r="BQ57" i="67"/>
  <c r="BQ100" i="67"/>
  <c r="BQ83" i="67"/>
  <c r="BQ61" i="67"/>
  <c r="BQ97" i="67"/>
  <c r="BQ108" i="67"/>
  <c r="BQ79" i="67"/>
  <c r="BQ58" i="67"/>
  <c r="BQ102" i="67"/>
  <c r="BQ41" i="67"/>
  <c r="BQ13" i="67"/>
  <c r="BQ89" i="67"/>
  <c r="BQ44" i="67"/>
  <c r="BQ49" i="67"/>
  <c r="BQ76" i="67"/>
  <c r="BQ64" i="67"/>
  <c r="BQ93" i="67"/>
  <c r="BQ37" i="67"/>
  <c r="BQ81" i="67"/>
  <c r="BQ72" i="67"/>
  <c r="BQ55" i="67"/>
  <c r="BQ68" i="67"/>
  <c r="BQ86" i="67"/>
  <c r="BQ104" i="67"/>
  <c r="BQ92" i="67"/>
  <c r="BQ50" i="67"/>
  <c r="BQ74" i="67"/>
  <c r="BQ20" i="67"/>
  <c r="BQ31" i="67"/>
  <c r="BQ34" i="67"/>
  <c r="BQ30" i="67"/>
  <c r="BQ16" i="67"/>
  <c r="BQ24" i="67"/>
  <c r="BQ22" i="67"/>
  <c r="BQ38" i="67"/>
  <c r="BQ14" i="67"/>
  <c r="BQ32" i="67"/>
  <c r="BQ12" i="67"/>
  <c r="BQ33" i="67"/>
  <c r="BQ91" i="67"/>
  <c r="BQ77" i="67"/>
  <c r="BQ84" i="67"/>
  <c r="BQ46" i="67"/>
  <c r="BQ69" i="67"/>
  <c r="BQ75" i="67"/>
  <c r="BQ52" i="67"/>
  <c r="BQ88" i="67"/>
  <c r="BQ53" i="67"/>
  <c r="BQ70" i="67"/>
  <c r="BQ73" i="67"/>
  <c r="BQ63" i="67"/>
  <c r="BQ54" i="67"/>
  <c r="BQ107" i="67"/>
  <c r="BQ47" i="67"/>
  <c r="BQ82" i="67"/>
  <c r="BQ42" i="67"/>
  <c r="BQ51" i="67"/>
  <c r="BQ56" i="67"/>
  <c r="BQ95" i="67"/>
  <c r="BQ96" i="67"/>
  <c r="BQ67" i="67"/>
  <c r="BQ87" i="67"/>
  <c r="BQ29" i="67"/>
  <c r="BQ85" i="67"/>
  <c r="BQ98" i="67"/>
  <c r="BQ71" i="67"/>
  <c r="BQ66" i="67"/>
  <c r="BQ40" i="67"/>
  <c r="BQ90" i="67"/>
  <c r="BQ48" i="67"/>
  <c r="BQ62" i="67"/>
  <c r="BQ80" i="67"/>
  <c r="BQ106" i="67"/>
  <c r="BQ59" i="67"/>
  <c r="BQ101" i="67"/>
  <c r="BQ94" i="67"/>
  <c r="BQ21" i="67"/>
  <c r="BQ27" i="67"/>
  <c r="BQ25" i="67"/>
  <c r="BQ35" i="67"/>
  <c r="BQ11" i="67"/>
  <c r="BQ28" i="67"/>
  <c r="BQ19" i="67"/>
  <c r="BQ17" i="67"/>
  <c r="BZ92" i="67"/>
  <c r="BZ101" i="67"/>
  <c r="BZ108" i="67"/>
  <c r="BZ98" i="67"/>
  <c r="BZ78" i="67"/>
  <c r="BZ72" i="67"/>
  <c r="BZ93" i="67"/>
  <c r="BZ71" i="67"/>
  <c r="BZ76" i="67"/>
  <c r="BZ105" i="67"/>
  <c r="BZ100" i="67"/>
  <c r="BZ94" i="67"/>
  <c r="BZ74" i="67"/>
  <c r="BZ82" i="67"/>
  <c r="BZ10" i="67"/>
  <c r="BZ103" i="67"/>
  <c r="BZ107" i="67"/>
  <c r="BZ89" i="67"/>
  <c r="BZ85" i="67"/>
  <c r="BZ77" i="67"/>
  <c r="BZ66" i="67"/>
  <c r="BZ90" i="67"/>
  <c r="BZ62" i="67"/>
  <c r="BZ86" i="67"/>
  <c r="BZ106" i="67"/>
  <c r="BZ104" i="67"/>
  <c r="BZ95" i="67"/>
  <c r="BZ99" i="67"/>
  <c r="BZ91" i="67"/>
  <c r="BZ70" i="67"/>
  <c r="BZ83" i="67"/>
  <c r="BZ75" i="67"/>
  <c r="BZ97" i="67"/>
  <c r="BZ79" i="67"/>
  <c r="BZ69" i="67"/>
  <c r="BZ81" i="67"/>
  <c r="BZ68" i="67"/>
  <c r="BZ87" i="67"/>
  <c r="BZ80" i="67"/>
  <c r="BZ88" i="67"/>
  <c r="BZ73" i="67"/>
  <c r="BZ15" i="67"/>
  <c r="BZ96" i="67"/>
  <c r="BZ84" i="67"/>
  <c r="BZ67" i="67"/>
  <c r="BZ102" i="67"/>
  <c r="H14" i="69" l="1"/>
  <c r="J14" i="69" s="1"/>
  <c r="J2" i="69" s="1"/>
  <c r="BW3" i="67"/>
  <c r="BZ56" i="67"/>
  <c r="BZ55" i="67"/>
  <c r="BZ51" i="67"/>
  <c r="BZ61" i="67"/>
  <c r="BZ28" i="67"/>
  <c r="BZ33" i="67"/>
  <c r="BZ29" i="67"/>
  <c r="BZ31" i="67"/>
  <c r="BZ34" i="67"/>
  <c r="BZ39" i="67"/>
  <c r="BZ36" i="67"/>
  <c r="BZ42" i="67"/>
  <c r="BZ45" i="67"/>
  <c r="BZ43" i="67"/>
  <c r="BZ38" i="67"/>
  <c r="BZ21" i="67"/>
  <c r="BZ18" i="67"/>
  <c r="BZ65" i="67"/>
  <c r="BZ16" i="67"/>
  <c r="BZ17" i="67"/>
  <c r="BZ22" i="67"/>
  <c r="BZ54" i="67"/>
  <c r="BZ20" i="67"/>
  <c r="BZ64" i="67"/>
  <c r="BZ47" i="67"/>
  <c r="BZ24" i="67"/>
  <c r="BZ37" i="67"/>
  <c r="BZ30" i="67"/>
  <c r="BZ40" i="67"/>
  <c r="BZ44" i="67"/>
  <c r="BZ46" i="67"/>
  <c r="BZ63" i="67"/>
  <c r="BZ52" i="67"/>
  <c r="BZ57" i="67"/>
  <c r="BZ19" i="67"/>
  <c r="BZ26" i="67"/>
  <c r="BZ27" i="67"/>
  <c r="BZ60" i="67"/>
  <c r="BZ23" i="67"/>
  <c r="BZ32" i="67"/>
  <c r="BZ49" i="67"/>
  <c r="BZ58" i="67"/>
  <c r="BZ41" i="67"/>
  <c r="BZ25" i="67"/>
  <c r="BZ59" i="67"/>
  <c r="BZ14" i="67"/>
  <c r="BZ35" i="67"/>
  <c r="BZ50" i="67"/>
  <c r="BZ53" i="67"/>
  <c r="BZ48" i="67"/>
  <c r="H2" i="69" l="1"/>
  <c r="BZ3" i="67"/>
  <c r="J7" i="68" l="1"/>
  <c r="H69" i="68"/>
  <c r="H6" i="68"/>
  <c r="J6" i="68" l="1"/>
  <c r="J69" i="68"/>
  <c r="DG4" i="67" l="1"/>
  <c r="DJ4" i="67"/>
  <c r="DH4" i="67"/>
  <c r="DI4" i="67"/>
  <c r="DL4" i="67"/>
  <c r="DK4" i="67"/>
  <c r="CP4" i="67"/>
  <c r="CU4" i="67" l="1"/>
  <c r="DG5" i="67"/>
  <c r="CS4" i="67"/>
  <c r="CN4" i="67"/>
  <c r="CW4" i="67"/>
  <c r="CV4" i="67"/>
  <c r="CM4" i="67"/>
  <c r="CQ4" i="67"/>
  <c r="CT4" i="67"/>
  <c r="DE4" i="67"/>
  <c r="CR4" i="67"/>
  <c r="DJ5" i="67"/>
  <c r="DI5" i="67"/>
  <c r="DK5" i="67"/>
  <c r="DH5" i="67"/>
  <c r="DL5" i="67"/>
  <c r="DM4" i="67"/>
  <c r="CY4" i="67"/>
  <c r="DA4" i="67"/>
  <c r="DC4" i="67"/>
  <c r="CZ4" i="67"/>
  <c r="CX4" i="67"/>
  <c r="CO4" i="67"/>
  <c r="DD4" i="67"/>
  <c r="DB4" i="67"/>
  <c r="DF4" i="67"/>
  <c r="CP5" i="67"/>
  <c r="DO4" i="67" l="1"/>
  <c r="DN4" i="67"/>
  <c r="CN5" i="67"/>
  <c r="CS6" i="67"/>
  <c r="CV5" i="67"/>
  <c r="CQ5" i="67"/>
  <c r="DE5" i="67"/>
  <c r="CW5" i="67"/>
  <c r="CU5" i="67"/>
  <c r="CS5" i="67"/>
  <c r="CR5" i="67"/>
  <c r="CM5" i="67"/>
  <c r="CT5" i="67"/>
  <c r="DJ6" i="67"/>
  <c r="DL6" i="67"/>
  <c r="DI6" i="67"/>
  <c r="DK6" i="67"/>
  <c r="DH6" i="67"/>
  <c r="DM5" i="67"/>
  <c r="CP6" i="67"/>
  <c r="CY5" i="67"/>
  <c r="DC5" i="67"/>
  <c r="CX5" i="67"/>
  <c r="DA5" i="67"/>
  <c r="CO5" i="67"/>
  <c r="DD5" i="67"/>
  <c r="DF5" i="67"/>
  <c r="DB5" i="67"/>
  <c r="CZ5" i="67"/>
  <c r="DN5" i="67" l="1"/>
  <c r="DO5" i="67"/>
  <c r="CU6" i="67"/>
  <c r="CV6" i="67"/>
  <c r="CR6" i="67"/>
  <c r="CW6" i="67"/>
  <c r="CT6" i="67"/>
  <c r="CQ6" i="67"/>
  <c r="CM6" i="67"/>
  <c r="DG6" i="67"/>
  <c r="CN6" i="67"/>
  <c r="DE6" i="67"/>
  <c r="DJ7" i="67"/>
  <c r="DK7" i="67"/>
  <c r="DH7" i="67"/>
  <c r="DL7" i="67"/>
  <c r="DI7" i="67"/>
  <c r="DM6" i="67"/>
  <c r="DD6" i="67"/>
  <c r="CY6" i="67"/>
  <c r="DB6" i="67"/>
  <c r="CO6" i="67"/>
  <c r="CZ6" i="67"/>
  <c r="DA6" i="67"/>
  <c r="CX6" i="67"/>
  <c r="DF6" i="67"/>
  <c r="DC6" i="67"/>
  <c r="DN7" i="67" l="1"/>
  <c r="DO7" i="67"/>
  <c r="DO6" i="67"/>
  <c r="DN6" i="67"/>
  <c r="CV7" i="67"/>
  <c r="DE7" i="67"/>
  <c r="CQ7" i="67"/>
  <c r="CT7" i="67"/>
  <c r="CW7" i="67"/>
  <c r="CS7" i="67"/>
  <c r="CR7" i="67"/>
  <c r="CU7" i="67"/>
  <c r="CM7" i="67"/>
  <c r="CN7" i="67"/>
  <c r="DG7" i="67"/>
  <c r="CP7" i="67"/>
  <c r="DL8" i="67"/>
  <c r="DM7" i="67"/>
  <c r="DF7" i="67"/>
  <c r="DC7" i="67"/>
  <c r="DD7" i="67"/>
  <c r="CO7" i="67"/>
  <c r="DB7" i="67"/>
  <c r="CZ7" i="67"/>
  <c r="CX7" i="67"/>
  <c r="DA7" i="67"/>
  <c r="CY7" i="67"/>
  <c r="DH8" i="67" l="1"/>
  <c r="DK8" i="67"/>
  <c r="CR8" i="67"/>
  <c r="CV8" i="67"/>
  <c r="DN8" i="67"/>
  <c r="CZ8" i="67"/>
  <c r="DB8" i="67"/>
  <c r="CM8" i="67" l="1"/>
  <c r="DE8" i="67"/>
  <c r="DJ9" i="67"/>
  <c r="DG8" i="67"/>
  <c r="CO9" i="67"/>
  <c r="CY13" i="67" l="1"/>
  <c r="DF30" i="67"/>
  <c r="CT20" i="67"/>
  <c r="CY35" i="67"/>
  <c r="CW23" i="67"/>
  <c r="CW29" i="67"/>
  <c r="CM50" i="67"/>
  <c r="CU16" i="67"/>
  <c r="CP28" i="67"/>
  <c r="CM11" i="67"/>
  <c r="DB85" i="67"/>
  <c r="CO55" i="67"/>
  <c r="CQ14" i="67"/>
  <c r="CS101" i="67"/>
  <c r="CP99" i="67"/>
  <c r="CU35" i="67"/>
  <c r="DK14" i="67"/>
  <c r="CN67" i="67"/>
  <c r="CX87" i="67"/>
  <c r="DL65" i="67"/>
  <c r="DF87" i="67"/>
  <c r="CQ47" i="67"/>
  <c r="DK54" i="67"/>
  <c r="DA34" i="67"/>
  <c r="CP105" i="67"/>
  <c r="CW69" i="67"/>
  <c r="DL86" i="67"/>
  <c r="CU18" i="67"/>
  <c r="CY29" i="67"/>
  <c r="DH18" i="67"/>
  <c r="CZ20" i="67"/>
  <c r="CT43" i="67"/>
  <c r="CP72" i="67"/>
  <c r="CT82" i="67"/>
  <c r="CY105" i="67"/>
  <c r="CS29" i="67"/>
  <c r="DC11" i="67"/>
  <c r="CN8" i="67"/>
  <c r="DO80" i="67"/>
  <c r="CY89" i="67"/>
  <c r="CZ22" i="67"/>
  <c r="DH30" i="67"/>
  <c r="CT79" i="67"/>
  <c r="DK93" i="67"/>
  <c r="CO107" i="67"/>
  <c r="CQ103" i="67"/>
  <c r="CV34" i="67"/>
  <c r="DA77" i="67"/>
  <c r="CO88" i="67"/>
  <c r="DN90" i="67"/>
  <c r="DC78" i="67"/>
  <c r="DO44" i="67"/>
  <c r="CS15" i="67"/>
  <c r="CU86" i="67"/>
  <c r="DC31" i="67"/>
  <c r="CN59" i="67"/>
  <c r="DC93" i="67"/>
  <c r="DO45" i="67"/>
  <c r="DA91" i="67"/>
  <c r="CX86" i="67"/>
  <c r="DJ16" i="67"/>
  <c r="DE43" i="67"/>
  <c r="CS41" i="67"/>
  <c r="CS42" i="67"/>
  <c r="CT106" i="67"/>
  <c r="CP71" i="67"/>
  <c r="CR86" i="67"/>
  <c r="DD8" i="67"/>
  <c r="CU53" i="67"/>
  <c r="DC52" i="67"/>
  <c r="CP13" i="67"/>
  <c r="DH107" i="67"/>
  <c r="CS10" i="67"/>
  <c r="DO101" i="67"/>
  <c r="DN29" i="67"/>
  <c r="CS38" i="67"/>
  <c r="DH48" i="67"/>
  <c r="CR94" i="67"/>
  <c r="DF89" i="67"/>
  <c r="CP25" i="67"/>
  <c r="DC46" i="67"/>
  <c r="CW16" i="67"/>
  <c r="CQ61" i="67"/>
  <c r="CP92" i="67"/>
  <c r="CS18" i="67"/>
  <c r="CQ87" i="67"/>
  <c r="CT65" i="67"/>
  <c r="CP101" i="67"/>
  <c r="CT54" i="67"/>
  <c r="DM84" i="67"/>
  <c r="CM48" i="67"/>
  <c r="DL43" i="67"/>
  <c r="DM94" i="67"/>
  <c r="CQ41" i="67"/>
  <c r="DJ39" i="67"/>
  <c r="DE21" i="67"/>
  <c r="DH43" i="67"/>
  <c r="CW80" i="67"/>
  <c r="CO43" i="67"/>
  <c r="DM49" i="67"/>
  <c r="DF18" i="67"/>
  <c r="DN85" i="67"/>
  <c r="CQ70" i="67"/>
  <c r="DH100" i="67"/>
  <c r="DD98" i="67"/>
  <c r="CS9" i="67"/>
  <c r="DK31" i="67"/>
  <c r="CZ97" i="67"/>
  <c r="DD52" i="67"/>
  <c r="DN105" i="67"/>
  <c r="DG78" i="67"/>
  <c r="CT22" i="67"/>
  <c r="CM45" i="67"/>
  <c r="CZ105" i="67"/>
  <c r="DD105" i="67"/>
  <c r="CP9" i="67"/>
  <c r="CR101" i="67"/>
  <c r="CN97" i="67"/>
  <c r="DL87" i="67"/>
  <c r="DI25" i="67"/>
  <c r="DE98" i="67"/>
  <c r="CS102" i="67"/>
  <c r="DK58" i="67"/>
  <c r="CT53" i="67"/>
  <c r="CX19" i="67"/>
  <c r="DJ10" i="67"/>
  <c r="CR78" i="67"/>
  <c r="DD73" i="67"/>
  <c r="CV51" i="67"/>
  <c r="DF83" i="67"/>
  <c r="CR23" i="67"/>
  <c r="CX81" i="67"/>
  <c r="DG88" i="67"/>
  <c r="DL95" i="67"/>
  <c r="DI66" i="67"/>
  <c r="DG98" i="67"/>
  <c r="DB38" i="67"/>
  <c r="DG79" i="67"/>
  <c r="CR105" i="67"/>
  <c r="CR66" i="67"/>
  <c r="DB27" i="67"/>
  <c r="CW48" i="67"/>
  <c r="DD87" i="67"/>
  <c r="DE51" i="67"/>
  <c r="DC63" i="67"/>
  <c r="DF14" i="67"/>
  <c r="CY61" i="67"/>
  <c r="DE10" i="67"/>
  <c r="DK65" i="67"/>
  <c r="DM45" i="67"/>
  <c r="CW32" i="67"/>
  <c r="CX58" i="67"/>
  <c r="DK89" i="67"/>
  <c r="DO72" i="67"/>
  <c r="CU40" i="67"/>
  <c r="CX100" i="67"/>
  <c r="CU68" i="67"/>
  <c r="DJ52" i="67"/>
  <c r="DN32" i="67"/>
  <c r="CM46" i="67"/>
  <c r="DK17" i="67"/>
  <c r="DC80" i="67"/>
  <c r="CW44" i="67"/>
  <c r="DD53" i="67"/>
  <c r="DF48" i="67"/>
  <c r="DM41" i="67"/>
  <c r="CQ35" i="67"/>
  <c r="CZ104" i="67"/>
  <c r="CY99" i="67"/>
  <c r="DB66" i="67"/>
  <c r="CZ84" i="67"/>
  <c r="CZ83" i="67"/>
  <c r="DA44" i="67"/>
  <c r="CP84" i="67"/>
  <c r="CP47" i="67"/>
  <c r="DJ23" i="67"/>
  <c r="DF90" i="67"/>
  <c r="CX8" i="67"/>
  <c r="DJ38" i="67"/>
  <c r="DC35" i="67"/>
  <c r="CM13" i="67"/>
  <c r="CM61" i="67"/>
  <c r="CM86" i="67"/>
  <c r="DM30" i="67"/>
  <c r="CQ31" i="67"/>
  <c r="CO32" i="67"/>
  <c r="CQ17" i="67"/>
  <c r="CN79" i="67"/>
  <c r="CU21" i="67"/>
  <c r="CX49" i="67"/>
  <c r="DA107" i="67"/>
  <c r="CO12" i="67"/>
  <c r="DE97" i="67"/>
  <c r="DF22" i="67"/>
  <c r="DD55" i="67"/>
  <c r="CX88" i="67"/>
  <c r="DJ24" i="67"/>
  <c r="DM44" i="67"/>
  <c r="DK94" i="67"/>
  <c r="CQ73" i="67"/>
  <c r="DB78" i="67"/>
  <c r="DG31" i="67"/>
  <c r="CV12" i="67"/>
  <c r="DH17" i="67"/>
  <c r="DH54" i="67"/>
  <c r="DH88" i="67"/>
  <c r="DE69" i="67"/>
  <c r="DC53" i="67"/>
  <c r="DI53" i="67"/>
  <c r="CV81" i="67"/>
  <c r="CZ91" i="67"/>
  <c r="DC60" i="67"/>
  <c r="DF26" i="67"/>
  <c r="CS61" i="67"/>
  <c r="CV77" i="67"/>
  <c r="DJ77" i="67"/>
  <c r="DA13" i="67"/>
  <c r="DN19" i="67"/>
  <c r="CQ54" i="67"/>
  <c r="DD76" i="67"/>
  <c r="DN97" i="67"/>
  <c r="CV50" i="67"/>
  <c r="DE77" i="67"/>
  <c r="CM83" i="67"/>
  <c r="CZ60" i="67"/>
  <c r="CU54" i="67"/>
  <c r="CY55" i="67"/>
  <c r="DO60" i="67"/>
  <c r="CM100" i="67"/>
  <c r="DG39" i="67"/>
  <c r="CV30" i="67"/>
  <c r="CV47" i="67"/>
  <c r="DO95" i="67"/>
  <c r="DD39" i="67"/>
  <c r="DO50" i="67"/>
  <c r="CU105" i="67"/>
  <c r="CX32" i="67"/>
  <c r="DK67" i="67"/>
  <c r="DB81" i="67"/>
  <c r="CY15" i="67"/>
  <c r="CM9" i="67"/>
  <c r="DJ42" i="67"/>
  <c r="DC72" i="67"/>
  <c r="CM12" i="67"/>
  <c r="DL76" i="67"/>
  <c r="CU97" i="67"/>
  <c r="CQ24" i="67"/>
  <c r="DJ104" i="67"/>
  <c r="CN76" i="67"/>
  <c r="CT46" i="67"/>
  <c r="CW87" i="67"/>
  <c r="CN94" i="67"/>
  <c r="DD101" i="67"/>
  <c r="DN76" i="67"/>
  <c r="DI45" i="67"/>
  <c r="CS47" i="67"/>
  <c r="CN33" i="67"/>
  <c r="DO63" i="67"/>
  <c r="CR106" i="67"/>
  <c r="DC54" i="67"/>
  <c r="DM67" i="67"/>
  <c r="DF60" i="67"/>
  <c r="CT74" i="67"/>
  <c r="DG81" i="67"/>
  <c r="DL12" i="67"/>
  <c r="DK59" i="67"/>
  <c r="DE55" i="67"/>
  <c r="CN38" i="67"/>
  <c r="DN61" i="67"/>
  <c r="DD46" i="67"/>
  <c r="DA26" i="67"/>
  <c r="DC30" i="67"/>
  <c r="DN59" i="67"/>
  <c r="DA57" i="67"/>
  <c r="DD62" i="67"/>
  <c r="DH64" i="67"/>
  <c r="DN14" i="67"/>
  <c r="DL68" i="67"/>
  <c r="CW73" i="67"/>
  <c r="CT48" i="67"/>
  <c r="DL32" i="67"/>
  <c r="DN107" i="67"/>
  <c r="DO83" i="67"/>
  <c r="CY75" i="67"/>
  <c r="DN51" i="67"/>
  <c r="CV88" i="67"/>
  <c r="CM92" i="67"/>
  <c r="DE75" i="67"/>
  <c r="DH91" i="67"/>
  <c r="CO53" i="67"/>
  <c r="DM33" i="67"/>
  <c r="CT108" i="67"/>
  <c r="CR9" i="67"/>
  <c r="DB48" i="67"/>
  <c r="DC38" i="67"/>
  <c r="CP17" i="67"/>
  <c r="CQ48" i="67"/>
  <c r="DD57" i="67"/>
  <c r="DI87" i="67"/>
  <c r="DN20" i="67"/>
  <c r="DB28" i="67"/>
  <c r="CW40" i="67"/>
  <c r="CP50" i="67"/>
  <c r="CP29" i="67"/>
  <c r="CS27" i="67"/>
  <c r="DJ49" i="67"/>
  <c r="DM18" i="67"/>
  <c r="DE53" i="67"/>
  <c r="DA28" i="67"/>
  <c r="CV100" i="67"/>
  <c r="DA103" i="67"/>
  <c r="DE81" i="67"/>
  <c r="DH25" i="67"/>
  <c r="DF20" i="67"/>
  <c r="DB93" i="67"/>
  <c r="DM81" i="67"/>
  <c r="CO76" i="67"/>
  <c r="CP45" i="67"/>
  <c r="DC84" i="67"/>
  <c r="DB53" i="67"/>
  <c r="CR83" i="67"/>
  <c r="CY32" i="67"/>
  <c r="DI50" i="67"/>
  <c r="DH36" i="67"/>
  <c r="CP41" i="67"/>
  <c r="DM56" i="67"/>
  <c r="DE20" i="67"/>
  <c r="DM9" i="67"/>
  <c r="CX75" i="67"/>
  <c r="CX67" i="67"/>
  <c r="DI32" i="67"/>
  <c r="DE83" i="67"/>
  <c r="DE18" i="67"/>
  <c r="DG71" i="67"/>
  <c r="CP20" i="67"/>
  <c r="CZ76" i="67"/>
  <c r="DD95" i="67"/>
  <c r="DG45" i="67"/>
  <c r="CM107" i="67"/>
  <c r="CY59" i="67"/>
  <c r="DK22" i="67"/>
  <c r="CN73" i="67"/>
  <c r="CW35" i="67"/>
  <c r="CT90" i="67"/>
  <c r="CO45" i="67"/>
  <c r="DM97" i="67"/>
  <c r="CV59" i="67"/>
  <c r="DN13" i="67"/>
  <c r="DO93" i="67"/>
  <c r="DM64" i="67"/>
  <c r="DB95" i="67"/>
  <c r="CO22" i="67"/>
  <c r="DK55" i="67"/>
  <c r="DB25" i="67"/>
  <c r="CM78" i="67"/>
  <c r="CO69" i="67"/>
  <c r="DL30" i="67"/>
  <c r="CY94" i="67"/>
  <c r="CT25" i="67"/>
  <c r="CT27" i="67"/>
  <c r="DO11" i="67"/>
  <c r="CT98" i="67"/>
  <c r="DF13" i="67"/>
  <c r="DE92" i="67"/>
  <c r="CY48" i="67"/>
  <c r="DB80" i="67"/>
  <c r="CV105" i="67"/>
  <c r="CU98" i="67"/>
  <c r="DG20" i="67"/>
  <c r="CY86" i="67"/>
  <c r="DG74" i="67"/>
  <c r="CT45" i="67"/>
  <c r="CQ100" i="67"/>
  <c r="CV103" i="67"/>
  <c r="DD25" i="67"/>
  <c r="CW11" i="67"/>
  <c r="DJ55" i="67"/>
  <c r="CX107" i="67"/>
  <c r="DI8" i="67"/>
  <c r="CZ33" i="67"/>
  <c r="DO54" i="67"/>
  <c r="CO14" i="67"/>
  <c r="DG10" i="67"/>
  <c r="DK66" i="67"/>
  <c r="CP108" i="67"/>
  <c r="CX33" i="67"/>
  <c r="DC75" i="67"/>
  <c r="CO74" i="67"/>
  <c r="CN53" i="67"/>
  <c r="DI97" i="67"/>
  <c r="DC98" i="67"/>
  <c r="CQ50" i="67"/>
  <c r="CZ21" i="67"/>
  <c r="DL29" i="67"/>
  <c r="CX43" i="67"/>
  <c r="DC55" i="67"/>
  <c r="CO58" i="67"/>
  <c r="CS56" i="67"/>
  <c r="DA8" i="67"/>
  <c r="DC18" i="67"/>
  <c r="CO66" i="67"/>
  <c r="DF37" i="67"/>
  <c r="CP19" i="67"/>
  <c r="DF55" i="67"/>
  <c r="DI47" i="67"/>
  <c r="CS52" i="67"/>
  <c r="DD50" i="67"/>
  <c r="DE48" i="67"/>
  <c r="DB36" i="67"/>
  <c r="CT97" i="67"/>
  <c r="DB31" i="67"/>
  <c r="CV52" i="67"/>
  <c r="CV11" i="67"/>
  <c r="CU66" i="67"/>
  <c r="CS90" i="67"/>
  <c r="DG52" i="67"/>
  <c r="CR56" i="67"/>
  <c r="CM90" i="67"/>
  <c r="CV33" i="67"/>
  <c r="DM54" i="67"/>
  <c r="CS17" i="67"/>
  <c r="DF82" i="67"/>
  <c r="DM102" i="67"/>
  <c r="DD97" i="67"/>
  <c r="CZ79" i="67"/>
  <c r="CS8" i="67"/>
  <c r="CS63" i="67"/>
  <c r="CW12" i="67"/>
  <c r="DI77" i="67"/>
  <c r="DE74" i="67"/>
  <c r="DL57" i="67"/>
  <c r="DE36" i="67"/>
  <c r="DD90" i="67"/>
  <c r="DC92" i="67"/>
  <c r="DO20" i="67"/>
  <c r="CM59" i="67"/>
  <c r="DM51" i="67"/>
  <c r="DJ108" i="67"/>
  <c r="DI39" i="67"/>
  <c r="CM53" i="67"/>
  <c r="CM27" i="67"/>
  <c r="DJ29" i="67"/>
  <c r="DN57" i="67"/>
  <c r="CY43" i="67"/>
  <c r="CU37" i="67"/>
  <c r="DE95" i="67"/>
  <c r="CZ42" i="67"/>
  <c r="CT12" i="67"/>
  <c r="DJ97" i="67"/>
  <c r="CV90" i="67"/>
  <c r="DM105" i="67"/>
  <c r="DD94" i="67"/>
  <c r="DL31" i="67"/>
  <c r="DJ78" i="67"/>
  <c r="CX78" i="67"/>
  <c r="CP97" i="67"/>
  <c r="DA11" i="67"/>
  <c r="CS66" i="67"/>
  <c r="CV24" i="67"/>
  <c r="CS107" i="67"/>
  <c r="CO23" i="67"/>
  <c r="DC40" i="67"/>
  <c r="CQ56" i="67"/>
  <c r="CO8" i="67"/>
  <c r="CZ26" i="67"/>
  <c r="CV70" i="67"/>
  <c r="DB90" i="67"/>
  <c r="DH9" i="67"/>
  <c r="DB79" i="67"/>
  <c r="DG102" i="67"/>
  <c r="DJ46" i="67"/>
  <c r="DK50" i="67"/>
  <c r="CV22" i="67"/>
  <c r="CO48" i="67"/>
  <c r="CN87" i="67"/>
  <c r="CR39" i="67"/>
  <c r="CY95" i="67"/>
  <c r="DM15" i="67"/>
  <c r="CO98" i="67"/>
  <c r="DA71" i="67"/>
  <c r="DL53" i="67"/>
  <c r="DE64" i="67"/>
  <c r="DK45" i="67"/>
  <c r="CT104" i="67"/>
  <c r="DL64" i="67"/>
  <c r="DC8" i="67"/>
  <c r="CY66" i="67"/>
  <c r="CS106" i="67"/>
  <c r="CW74" i="67"/>
  <c r="DH83" i="67"/>
  <c r="DM72" i="67"/>
  <c r="CW47" i="67"/>
  <c r="DG49" i="67"/>
  <c r="DN27" i="67"/>
  <c r="CM91" i="67"/>
  <c r="CW55" i="67"/>
  <c r="CU88" i="67"/>
  <c r="DO97" i="67"/>
  <c r="CO87" i="67"/>
  <c r="DJ44" i="67"/>
  <c r="DJ50" i="67"/>
  <c r="DA24" i="67"/>
  <c r="DE57" i="67"/>
  <c r="DM10" i="67"/>
  <c r="DE14" i="67"/>
  <c r="DI38" i="67"/>
  <c r="CQ19" i="67"/>
  <c r="DO38" i="67"/>
  <c r="DI36" i="67"/>
  <c r="DO23" i="67"/>
  <c r="CN93" i="67"/>
  <c r="CQ74" i="67"/>
  <c r="CU19" i="67"/>
  <c r="DB42" i="67"/>
  <c r="CP64" i="67"/>
  <c r="CY10" i="67"/>
  <c r="DJ20" i="67"/>
  <c r="DN95" i="67"/>
  <c r="DE19" i="67"/>
  <c r="DD38" i="67"/>
  <c r="CW18" i="67"/>
  <c r="CP48" i="67"/>
  <c r="CU32" i="67"/>
  <c r="DM19" i="67"/>
  <c r="CU82" i="67"/>
  <c r="DE68" i="67"/>
  <c r="CV60" i="67"/>
  <c r="DK87" i="67"/>
  <c r="CN83" i="67"/>
  <c r="DC56" i="67"/>
  <c r="CQ52" i="67"/>
  <c r="DM38" i="67"/>
  <c r="CR19" i="67"/>
  <c r="CV55" i="67"/>
  <c r="DO43" i="67"/>
  <c r="DO12" i="67"/>
  <c r="CX74" i="67"/>
  <c r="CQ85" i="67"/>
  <c r="CO93" i="67"/>
  <c r="CV106" i="67"/>
  <c r="DC22" i="67"/>
  <c r="DK27" i="67"/>
  <c r="CP76" i="67"/>
  <c r="CY60" i="67"/>
  <c r="DF51" i="67"/>
  <c r="CS55" i="67"/>
  <c r="CT55" i="67"/>
  <c r="CR42" i="67"/>
  <c r="CV21" i="67"/>
  <c r="DG75" i="67"/>
  <c r="DK41" i="67"/>
  <c r="DF102" i="67"/>
  <c r="CT71" i="67"/>
  <c r="DF31" i="67"/>
  <c r="CW72" i="67"/>
  <c r="CP27" i="67"/>
  <c r="CT72" i="67"/>
  <c r="CM25" i="67"/>
  <c r="DI67" i="67"/>
  <c r="DE60" i="67"/>
  <c r="CW17" i="67"/>
  <c r="CU48" i="67"/>
  <c r="DK79" i="67"/>
  <c r="DG90" i="67"/>
  <c r="CP43" i="67"/>
  <c r="CQ57" i="67"/>
  <c r="DF69" i="67"/>
  <c r="DN38" i="67"/>
  <c r="CZ106" i="67"/>
  <c r="DH40" i="67"/>
  <c r="DA90" i="67"/>
  <c r="CN16" i="67"/>
  <c r="DE47" i="67"/>
  <c r="DH66" i="67"/>
  <c r="CZ77" i="67"/>
  <c r="CU85" i="67"/>
  <c r="DE46" i="67"/>
  <c r="DE15" i="67"/>
  <c r="CS13" i="67"/>
  <c r="DF25" i="67"/>
  <c r="CX13" i="67"/>
  <c r="DL96" i="67"/>
  <c r="DE86" i="67"/>
  <c r="CY97" i="67"/>
  <c r="DN96" i="67"/>
  <c r="CY79" i="67"/>
  <c r="DL10" i="67"/>
  <c r="DK105" i="67"/>
  <c r="DN28" i="67"/>
  <c r="CR51" i="67"/>
  <c r="CY17" i="67"/>
  <c r="CT19" i="67"/>
  <c r="DC81" i="67"/>
  <c r="DO41" i="67"/>
  <c r="CX47" i="67"/>
  <c r="DD102" i="67"/>
  <c r="CZ92" i="67"/>
  <c r="DA21" i="67"/>
  <c r="DM93" i="67"/>
  <c r="CP87" i="67"/>
  <c r="CU59" i="67"/>
  <c r="DL75" i="67"/>
  <c r="DF11" i="67"/>
  <c r="DD60" i="67"/>
  <c r="CY50" i="67"/>
  <c r="DF16" i="67"/>
  <c r="DG105" i="67"/>
  <c r="DA104" i="67"/>
  <c r="DK74" i="67"/>
  <c r="CP23" i="67"/>
  <c r="CQ108" i="67"/>
  <c r="DE96" i="67"/>
  <c r="DB84" i="67"/>
  <c r="CR44" i="67"/>
  <c r="DG41" i="67"/>
  <c r="CT14" i="67"/>
  <c r="DO90" i="67"/>
  <c r="DI42" i="67"/>
  <c r="CV66" i="67"/>
  <c r="CS11" i="67"/>
  <c r="DI23" i="67"/>
  <c r="DN15" i="67"/>
  <c r="DB50" i="67"/>
  <c r="DO103" i="67"/>
  <c r="DJ102" i="67"/>
  <c r="DD37" i="67"/>
  <c r="DF104" i="67"/>
  <c r="CM16" i="67"/>
  <c r="CQ13" i="67"/>
  <c r="DE45" i="67"/>
  <c r="CX85" i="67"/>
  <c r="CO49" i="67"/>
  <c r="DK104" i="67"/>
  <c r="DE29" i="67"/>
  <c r="DI46" i="67"/>
  <c r="CO104" i="67"/>
  <c r="DA41" i="67"/>
  <c r="CO35" i="67"/>
  <c r="CS79" i="67"/>
  <c r="DH44" i="67"/>
  <c r="DB63" i="67"/>
  <c r="DI26" i="67"/>
  <c r="CZ36" i="67"/>
  <c r="DG34" i="67"/>
  <c r="CX63" i="67"/>
  <c r="CV71" i="67"/>
  <c r="DN80" i="67"/>
  <c r="CP42" i="67"/>
  <c r="DO52" i="67"/>
  <c r="DO22" i="67"/>
  <c r="DH39" i="67"/>
  <c r="DM14" i="67"/>
  <c r="DB18" i="67"/>
  <c r="DG69" i="67"/>
  <c r="CQ8" i="67"/>
  <c r="DD49" i="67"/>
  <c r="CP79" i="67"/>
  <c r="CV94" i="67"/>
  <c r="CX55" i="67"/>
  <c r="DI73" i="67"/>
  <c r="DL50" i="67"/>
  <c r="DL48" i="67"/>
  <c r="CM73" i="67"/>
  <c r="DH23" i="67"/>
  <c r="DN18" i="67"/>
  <c r="DE30" i="67"/>
  <c r="DD71" i="67"/>
  <c r="CW78" i="67"/>
  <c r="CS32" i="67"/>
  <c r="CN80" i="67"/>
  <c r="DD44" i="67"/>
  <c r="CQ71" i="67"/>
  <c r="CM96" i="67"/>
  <c r="CO97" i="67"/>
  <c r="DN100" i="67"/>
  <c r="DH22" i="67"/>
  <c r="CS85" i="67"/>
  <c r="DB14" i="67"/>
  <c r="DG72" i="67"/>
  <c r="CU43" i="67"/>
  <c r="CX93" i="67"/>
  <c r="CP21" i="67"/>
  <c r="CQ38" i="67"/>
  <c r="DL70" i="67"/>
  <c r="CM58" i="67"/>
  <c r="CO67" i="67"/>
  <c r="CN24" i="67"/>
  <c r="CW59" i="67"/>
  <c r="CX80" i="67"/>
  <c r="DK68" i="67"/>
  <c r="CZ70" i="67"/>
  <c r="CV53" i="67"/>
  <c r="CS73" i="67"/>
  <c r="CS76" i="67"/>
  <c r="DD17" i="67"/>
  <c r="CS104" i="67"/>
  <c r="DM23" i="67"/>
  <c r="DF94" i="67"/>
  <c r="CY70" i="67"/>
  <c r="CN52" i="67"/>
  <c r="CP85" i="67"/>
  <c r="DC68" i="67"/>
  <c r="DC39" i="67"/>
  <c r="DN88" i="67"/>
  <c r="DK81" i="67"/>
  <c r="CN21" i="67"/>
  <c r="DM69" i="67"/>
  <c r="CP54" i="67"/>
  <c r="DD63" i="67"/>
  <c r="CW100" i="67"/>
  <c r="CZ99" i="67"/>
  <c r="CZ24" i="67"/>
  <c r="DH87" i="67"/>
  <c r="DH21" i="67"/>
  <c r="CS23" i="67"/>
  <c r="CT30" i="67"/>
  <c r="CX46" i="67"/>
  <c r="DL63" i="67"/>
  <c r="CU63" i="67"/>
  <c r="CW27" i="67"/>
  <c r="CT9" i="67"/>
  <c r="CQ33" i="67"/>
  <c r="DC86" i="67"/>
  <c r="DB106" i="67"/>
  <c r="DO46" i="67"/>
  <c r="CP78" i="67"/>
  <c r="CN74" i="67"/>
  <c r="DN64" i="67"/>
  <c r="DL36" i="67"/>
  <c r="DO108" i="67"/>
  <c r="DH101" i="67"/>
  <c r="DN26" i="67"/>
  <c r="CX101" i="67"/>
  <c r="DC13" i="67"/>
  <c r="DI55" i="67"/>
  <c r="CM18" i="67"/>
  <c r="DG53" i="67"/>
  <c r="CU14" i="67"/>
  <c r="DK95" i="67"/>
  <c r="DN92" i="67"/>
  <c r="DB46" i="67"/>
  <c r="CT68" i="67"/>
  <c r="CS59" i="67"/>
  <c r="DJ68" i="67"/>
  <c r="CU94" i="67"/>
  <c r="CM22" i="67"/>
  <c r="DH103" i="67"/>
  <c r="CX65" i="67"/>
  <c r="CR32" i="67"/>
  <c r="CP73" i="67"/>
  <c r="DJ8" i="67"/>
  <c r="DM103" i="67"/>
  <c r="CO90" i="67"/>
  <c r="CN58" i="67"/>
  <c r="DF98" i="67"/>
  <c r="CW10" i="67"/>
  <c r="CR77" i="67"/>
  <c r="DD18" i="67"/>
  <c r="CZ32" i="67"/>
  <c r="DC47" i="67"/>
  <c r="DN72" i="67"/>
  <c r="CY108" i="67"/>
  <c r="CV29" i="67"/>
  <c r="CX54" i="67"/>
  <c r="DB103" i="67"/>
  <c r="CN25" i="67"/>
  <c r="CO64" i="67"/>
  <c r="CV82" i="67"/>
  <c r="CU31" i="67"/>
  <c r="CQ44" i="67"/>
  <c r="CZ101" i="67"/>
  <c r="CZ10" i="67"/>
  <c r="CU83" i="67"/>
  <c r="DK97" i="67"/>
  <c r="DD92" i="67"/>
  <c r="DD12" i="67"/>
  <c r="DA94" i="67"/>
  <c r="DM39" i="67"/>
  <c r="CT35" i="67"/>
  <c r="DF21" i="67"/>
  <c r="DA61" i="67"/>
  <c r="CU52" i="67"/>
  <c r="DC97" i="67"/>
  <c r="DG24" i="67"/>
  <c r="DE106" i="67"/>
  <c r="DJ57" i="67"/>
  <c r="CT42" i="67"/>
  <c r="DD13" i="67"/>
  <c r="CR31" i="67"/>
  <c r="CU12" i="67"/>
  <c r="DL100" i="67"/>
  <c r="DK19" i="67"/>
  <c r="CM84" i="67"/>
  <c r="DL83" i="67"/>
  <c r="DA83" i="67"/>
  <c r="CY9" i="67"/>
  <c r="DE49" i="67"/>
  <c r="CM105" i="67"/>
  <c r="CS21" i="67"/>
  <c r="DH51" i="67"/>
  <c r="DO82" i="67"/>
  <c r="DD106" i="67"/>
  <c r="CQ37" i="67"/>
  <c r="DD34" i="67"/>
  <c r="DB9" i="67"/>
  <c r="CO24" i="67"/>
  <c r="DH32" i="67"/>
  <c r="CO99" i="67"/>
  <c r="DC64" i="67"/>
  <c r="DH53" i="67"/>
  <c r="CQ102" i="67"/>
  <c r="CP82" i="67"/>
  <c r="DN108" i="67"/>
  <c r="DF99" i="67"/>
  <c r="DA54" i="67"/>
  <c r="CM29" i="67"/>
  <c r="DN89" i="67"/>
  <c r="DO91" i="67"/>
  <c r="DN11" i="67"/>
  <c r="DC79" i="67"/>
  <c r="DD82" i="67"/>
  <c r="DK70" i="67"/>
  <c r="CM20" i="67"/>
  <c r="CT91" i="67"/>
  <c r="DF47" i="67"/>
  <c r="DA29" i="67"/>
  <c r="DF106" i="67"/>
  <c r="CV45" i="67"/>
  <c r="DH72" i="67"/>
  <c r="DL89" i="67"/>
  <c r="DC21" i="67"/>
  <c r="DL33" i="67"/>
  <c r="DA33" i="67"/>
  <c r="CW86" i="67"/>
  <c r="DE44" i="67"/>
  <c r="CW51" i="67"/>
  <c r="DJ15" i="67"/>
  <c r="CY28" i="67"/>
  <c r="CR13" i="67"/>
  <c r="DL108" i="67"/>
  <c r="CP8" i="67"/>
  <c r="CN85" i="67"/>
  <c r="CO13" i="67"/>
  <c r="CY8" i="67"/>
  <c r="DG16" i="67"/>
  <c r="CS19" i="67"/>
  <c r="CQ99" i="67"/>
  <c r="DN93" i="67"/>
  <c r="DC33" i="67"/>
  <c r="DB100" i="67"/>
  <c r="CV89" i="67"/>
  <c r="CP81" i="67"/>
  <c r="DK33" i="67"/>
  <c r="CX23" i="67"/>
  <c r="DC58" i="67"/>
  <c r="CR14" i="67"/>
  <c r="DC83" i="67"/>
  <c r="DM20" i="67"/>
  <c r="DA16" i="67"/>
  <c r="DH35" i="67"/>
  <c r="DK98" i="67"/>
  <c r="CN92" i="67"/>
  <c r="DB17" i="67"/>
  <c r="DI94" i="67"/>
  <c r="DL93" i="67"/>
  <c r="CN90" i="67"/>
  <c r="CV49" i="67"/>
  <c r="DF62" i="67"/>
  <c r="CZ27" i="67"/>
  <c r="CN30" i="67"/>
  <c r="CV27" i="67"/>
  <c r="CO11" i="67"/>
  <c r="DH59" i="67"/>
  <c r="CV19" i="67"/>
  <c r="CM49" i="67"/>
  <c r="DB24" i="67"/>
  <c r="DA108" i="67"/>
  <c r="DB33" i="67"/>
  <c r="CU51" i="67"/>
  <c r="DJ96" i="67"/>
  <c r="DM89" i="67"/>
  <c r="CP46" i="67"/>
  <c r="DJ64" i="67"/>
  <c r="CY96" i="67"/>
  <c r="DF27" i="67"/>
  <c r="CN70" i="67"/>
  <c r="CQ77" i="67"/>
  <c r="DK9" i="67"/>
  <c r="DD51" i="67"/>
  <c r="CX42" i="67"/>
  <c r="CZ98" i="67"/>
  <c r="DC71" i="67"/>
  <c r="DE62" i="67"/>
  <c r="DJ12" i="67"/>
  <c r="DE22" i="67"/>
  <c r="DL47" i="67"/>
  <c r="CW14" i="67"/>
  <c r="CO73" i="67"/>
  <c r="CX31" i="67"/>
  <c r="DH99" i="67"/>
  <c r="DH98" i="67"/>
  <c r="CU57" i="67"/>
  <c r="DA12" i="67"/>
  <c r="DM46" i="67"/>
  <c r="CW65" i="67"/>
  <c r="DJ88" i="67"/>
  <c r="DJ63" i="67"/>
  <c r="DJ35" i="67"/>
  <c r="CY106" i="67"/>
  <c r="DM75" i="67"/>
  <c r="DG12" i="67"/>
  <c r="DN74" i="67"/>
  <c r="CN14" i="67"/>
  <c r="CN98" i="67"/>
  <c r="CQ26" i="67"/>
  <c r="CM101" i="67"/>
  <c r="CZ48" i="67"/>
  <c r="DC87" i="67"/>
  <c r="CS80" i="67"/>
  <c r="DD45" i="67"/>
  <c r="CR40" i="67"/>
  <c r="CN34" i="67"/>
  <c r="CW28" i="67"/>
  <c r="DH13" i="67"/>
  <c r="DN58" i="67"/>
  <c r="CS78" i="67"/>
  <c r="CV35" i="67"/>
  <c r="CX14" i="67"/>
  <c r="CY74" i="67"/>
  <c r="DN35" i="67"/>
  <c r="DO73" i="67"/>
  <c r="CW89" i="67"/>
  <c r="CM75" i="67"/>
  <c r="CT87" i="67"/>
  <c r="CV58" i="67"/>
  <c r="CR10" i="67"/>
  <c r="DI93" i="67"/>
  <c r="DE32" i="67"/>
  <c r="DB70" i="67"/>
  <c r="CS60" i="67"/>
  <c r="DD41" i="67"/>
  <c r="CT84" i="67"/>
  <c r="CV69" i="67"/>
  <c r="CX40" i="67"/>
  <c r="DC67" i="67"/>
  <c r="CN103" i="67"/>
  <c r="CN51" i="67"/>
  <c r="DA17" i="67"/>
  <c r="DE58" i="67"/>
  <c r="DK48" i="67"/>
  <c r="DI84" i="67"/>
  <c r="DC42" i="67"/>
  <c r="DC12" i="67"/>
  <c r="CN84" i="67"/>
  <c r="DH105" i="67"/>
  <c r="DL46" i="67"/>
  <c r="CO27" i="67"/>
  <c r="CW24" i="67"/>
  <c r="DH104" i="67"/>
  <c r="CT62" i="67"/>
  <c r="DJ93" i="67"/>
  <c r="DG101" i="67"/>
  <c r="CR73" i="67"/>
  <c r="DI14" i="67"/>
  <c r="DG95" i="67"/>
  <c r="DD54" i="67"/>
  <c r="CZ78" i="67"/>
  <c r="DI58" i="67"/>
  <c r="CQ79" i="67"/>
  <c r="DH56" i="67"/>
  <c r="DF46" i="67"/>
  <c r="DM88" i="67"/>
  <c r="CW8" i="67"/>
  <c r="DN84" i="67"/>
  <c r="CN12" i="67"/>
  <c r="CY12" i="67"/>
  <c r="CN66" i="67"/>
  <c r="DM73" i="67"/>
  <c r="DM78" i="67"/>
  <c r="DM34" i="67"/>
  <c r="DL88" i="67"/>
  <c r="CS54" i="67"/>
  <c r="DJ58" i="67"/>
  <c r="DI31" i="67"/>
  <c r="CT85" i="67"/>
  <c r="CV63" i="67"/>
  <c r="DA95" i="67"/>
  <c r="DH84" i="67"/>
  <c r="DO107" i="67"/>
  <c r="DE54" i="67"/>
  <c r="DN87" i="67"/>
  <c r="DH10" i="67"/>
  <c r="CZ53" i="67"/>
  <c r="DD40" i="67"/>
  <c r="CZ40" i="67"/>
  <c r="DF97" i="67"/>
  <c r="DL15" i="67"/>
  <c r="DB58" i="67"/>
  <c r="DN98" i="67"/>
  <c r="CW63" i="67"/>
  <c r="CS28" i="67"/>
  <c r="DN39" i="67"/>
  <c r="CY69" i="67"/>
  <c r="CW71" i="67"/>
  <c r="DJ71" i="67"/>
  <c r="DK46" i="67"/>
  <c r="DG15" i="67"/>
  <c r="CM44" i="67"/>
  <c r="CS82" i="67"/>
  <c r="DB73" i="67"/>
  <c r="CO78" i="67"/>
  <c r="DM8" i="67"/>
  <c r="CU55" i="67"/>
  <c r="DJ59" i="67"/>
  <c r="DM100" i="67"/>
  <c r="CW50" i="67"/>
  <c r="DM60" i="67"/>
  <c r="CM39" i="67"/>
  <c r="DA18" i="67"/>
  <c r="DC32" i="67"/>
  <c r="DL13" i="67"/>
  <c r="DA40" i="67"/>
  <c r="CX95" i="67"/>
  <c r="CN104" i="67"/>
  <c r="DN66" i="67"/>
  <c r="DK40" i="67"/>
  <c r="DB99" i="67"/>
  <c r="CZ57" i="67"/>
  <c r="CP103" i="67"/>
  <c r="DA86" i="67"/>
  <c r="DJ90" i="67"/>
  <c r="CP49" i="67"/>
  <c r="DA89" i="67"/>
  <c r="DD59" i="67"/>
  <c r="DA79" i="67"/>
  <c r="DB97" i="67"/>
  <c r="CW20" i="67"/>
  <c r="CX76" i="67"/>
  <c r="DF8" i="67"/>
  <c r="DI10" i="67"/>
  <c r="DH69" i="67"/>
  <c r="CN28" i="67"/>
  <c r="DB91" i="67"/>
  <c r="DF19" i="67"/>
  <c r="DD88" i="67"/>
  <c r="CW33" i="67"/>
  <c r="CR99" i="67"/>
  <c r="DF54" i="67"/>
  <c r="DC14" i="67"/>
  <c r="DO8" i="67"/>
  <c r="DG11" i="67"/>
  <c r="CN99" i="67"/>
  <c r="CZ50" i="67"/>
  <c r="CS99" i="67"/>
  <c r="CW94" i="67"/>
  <c r="CR57" i="67"/>
  <c r="DB10" i="67"/>
  <c r="CV10" i="67"/>
  <c r="DC34" i="67"/>
  <c r="DA99" i="67"/>
  <c r="DI24" i="67"/>
  <c r="CW57" i="67"/>
  <c r="DF68" i="67"/>
  <c r="CT75" i="67"/>
  <c r="DF40" i="67"/>
  <c r="DH26" i="67"/>
  <c r="CV54" i="67"/>
  <c r="CQ68" i="67"/>
  <c r="CN37" i="67"/>
  <c r="DJ75" i="67"/>
  <c r="CW104" i="67"/>
  <c r="CZ73" i="67"/>
  <c r="CQ96" i="67"/>
  <c r="CX15" i="67"/>
  <c r="CQ59" i="67"/>
  <c r="CT59" i="67"/>
  <c r="DM91" i="67"/>
  <c r="DC106" i="67"/>
  <c r="CW108" i="67"/>
  <c r="CO56" i="67"/>
  <c r="DB16" i="67"/>
  <c r="CM33" i="67"/>
  <c r="DG37" i="67"/>
  <c r="DN22" i="67"/>
  <c r="CR92" i="67"/>
  <c r="CY11" i="67"/>
  <c r="CR71" i="67"/>
  <c r="CQ88" i="67"/>
  <c r="DN60" i="67"/>
  <c r="CO83" i="67"/>
  <c r="CY42" i="67"/>
  <c r="DB68" i="67"/>
  <c r="CP77" i="67"/>
  <c r="DH92" i="67"/>
  <c r="CQ76" i="67"/>
  <c r="CW67" i="67"/>
  <c r="DN45" i="67"/>
  <c r="CY88" i="67"/>
  <c r="CZ89" i="67"/>
  <c r="DF49" i="67"/>
  <c r="CW105" i="67"/>
  <c r="DH70" i="67"/>
  <c r="DL44" i="67"/>
  <c r="DD77" i="67"/>
  <c r="CQ39" i="67"/>
  <c r="DG47" i="67"/>
  <c r="CP40" i="67"/>
  <c r="DM22" i="67"/>
  <c r="DK26" i="67"/>
  <c r="CS37" i="67"/>
  <c r="CU70" i="67"/>
  <c r="DD42" i="67"/>
  <c r="CN29" i="67"/>
  <c r="DM59" i="67"/>
  <c r="CN63" i="67"/>
  <c r="DD108" i="67"/>
  <c r="DD78" i="67"/>
  <c r="DC25" i="67"/>
  <c r="DO56" i="67"/>
  <c r="CT93" i="67"/>
  <c r="CN96" i="67"/>
  <c r="CZ81" i="67"/>
  <c r="CU104" i="67"/>
  <c r="DJ31" i="67"/>
  <c r="DI34" i="67"/>
  <c r="CM79" i="67"/>
  <c r="DE59" i="67"/>
  <c r="DB21" i="67"/>
  <c r="CN15" i="67"/>
  <c r="DF67" i="67"/>
  <c r="DM50" i="67"/>
  <c r="CR76" i="67"/>
  <c r="CO82" i="67"/>
  <c r="CR49" i="67"/>
  <c r="CY63" i="67"/>
  <c r="CS64" i="67"/>
  <c r="CM64" i="67"/>
  <c r="CT8" i="67"/>
  <c r="DA85" i="67"/>
  <c r="DF66" i="67"/>
  <c r="DC91" i="67"/>
  <c r="CV78" i="67"/>
  <c r="DO25" i="67"/>
  <c r="CO65" i="67"/>
  <c r="CU44" i="67"/>
  <c r="CO60" i="67"/>
  <c r="CO41" i="67"/>
  <c r="DC44" i="67"/>
  <c r="CR25" i="67"/>
  <c r="CY91" i="67"/>
  <c r="DL94" i="67"/>
  <c r="CO84" i="67"/>
  <c r="DC77" i="67"/>
  <c r="CR98" i="67"/>
  <c r="DI98" i="67"/>
  <c r="DJ66" i="67"/>
  <c r="CR81" i="67"/>
  <c r="DF43" i="67"/>
  <c r="CM37" i="67"/>
  <c r="CT77" i="67"/>
  <c r="CZ12" i="67"/>
  <c r="CW49" i="67"/>
  <c r="DA60" i="67"/>
  <c r="CV44" i="67"/>
  <c r="CN20" i="67"/>
  <c r="CU30" i="67"/>
  <c r="CY52" i="67"/>
  <c r="CN81" i="67"/>
  <c r="DB26" i="67"/>
  <c r="CZ45" i="67"/>
  <c r="CX35" i="67"/>
  <c r="DG36" i="67"/>
  <c r="CP35" i="67"/>
  <c r="CX37" i="67"/>
  <c r="CV18" i="67"/>
  <c r="DL37" i="67"/>
  <c r="CS72" i="67"/>
  <c r="DN101" i="67"/>
  <c r="DN12" i="67"/>
  <c r="DJ74" i="67"/>
  <c r="DG73" i="67"/>
  <c r="CP70" i="67"/>
  <c r="CZ94" i="67"/>
  <c r="DJ56" i="67"/>
  <c r="DH31" i="67"/>
  <c r="DM47" i="67"/>
  <c r="DH37" i="67"/>
  <c r="DO94" i="67"/>
  <c r="DM95" i="67"/>
  <c r="DF59" i="67"/>
  <c r="DM17" i="67"/>
  <c r="CP66" i="67"/>
  <c r="CP12" i="67"/>
  <c r="CV104" i="67"/>
  <c r="CO62" i="67"/>
  <c r="DH63" i="67"/>
  <c r="DJ89" i="67"/>
  <c r="DF45" i="67"/>
  <c r="CQ21" i="67"/>
  <c r="DF39" i="67"/>
  <c r="DB87" i="67"/>
  <c r="CZ19" i="67"/>
  <c r="CS93" i="67"/>
  <c r="DJ53" i="67"/>
  <c r="DJ33" i="67"/>
  <c r="DM35" i="67"/>
  <c r="CN55" i="67"/>
  <c r="CS49" i="67"/>
  <c r="DO27" i="67"/>
  <c r="DK37" i="67"/>
  <c r="CV62" i="67"/>
  <c r="CS75" i="67"/>
  <c r="CZ34" i="67"/>
  <c r="DG26" i="67"/>
  <c r="CN41" i="67"/>
  <c r="DA43" i="67"/>
  <c r="DA76" i="67"/>
  <c r="CZ14" i="67"/>
  <c r="DD21" i="67"/>
  <c r="DD30" i="67"/>
  <c r="CY41" i="67"/>
  <c r="CY19" i="67"/>
  <c r="CM41" i="67"/>
  <c r="DF105" i="67"/>
  <c r="CS34" i="67"/>
  <c r="DA78" i="67"/>
  <c r="DD10" i="67"/>
  <c r="DK12" i="67"/>
  <c r="CT34" i="67"/>
  <c r="DO67" i="67"/>
  <c r="DG32" i="67"/>
  <c r="CZ16" i="67"/>
  <c r="CP95" i="67"/>
  <c r="CZ62" i="67"/>
  <c r="CO59" i="67"/>
  <c r="CZ15" i="67"/>
  <c r="DI61" i="67"/>
  <c r="DK76" i="67"/>
  <c r="DA88" i="67"/>
  <c r="CX56" i="67"/>
  <c r="DD27" i="67"/>
  <c r="DK43" i="67"/>
  <c r="CQ63" i="67"/>
  <c r="CR24" i="67"/>
  <c r="DF70" i="67"/>
  <c r="CU17" i="67"/>
  <c r="CU62" i="67"/>
  <c r="CQ80" i="67"/>
  <c r="DB39" i="67"/>
  <c r="DE40" i="67"/>
  <c r="DH57" i="67"/>
  <c r="CW25" i="67"/>
  <c r="DF34" i="67"/>
  <c r="DI92" i="67"/>
  <c r="DH81" i="67"/>
  <c r="CT86" i="67"/>
  <c r="DK60" i="67"/>
  <c r="DH94" i="67"/>
  <c r="CN45" i="67"/>
  <c r="DJ19" i="67"/>
  <c r="DF9" i="67"/>
  <c r="DI27" i="67"/>
  <c r="DI101" i="67"/>
  <c r="DI56" i="67"/>
  <c r="DK84" i="67"/>
  <c r="CR22" i="67"/>
  <c r="CQ66" i="67"/>
  <c r="CR60" i="67"/>
  <c r="DA69" i="67"/>
  <c r="DH41" i="67"/>
  <c r="CW101" i="67"/>
  <c r="CV98" i="67"/>
  <c r="DK91" i="67"/>
  <c r="DO77" i="67"/>
  <c r="DA67" i="67"/>
  <c r="DK51" i="67"/>
  <c r="DG85" i="67"/>
  <c r="DM36" i="67"/>
  <c r="CV32" i="67"/>
  <c r="CO20" i="67"/>
  <c r="DJ11" i="67"/>
  <c r="CZ17" i="67"/>
  <c r="CV92" i="67"/>
  <c r="DF86" i="67"/>
  <c r="DN17" i="67"/>
  <c r="CY16" i="67"/>
  <c r="DF81" i="67"/>
  <c r="CW107" i="67"/>
  <c r="DG46" i="67"/>
  <c r="CU8" i="67"/>
  <c r="DB102" i="67"/>
  <c r="DD107" i="67"/>
  <c r="DH19" i="67"/>
  <c r="CR12" i="67"/>
  <c r="CU60" i="67"/>
  <c r="DC85" i="67"/>
  <c r="CR68" i="67"/>
  <c r="DC50" i="67"/>
  <c r="CU23" i="67"/>
  <c r="CR85" i="67"/>
  <c r="DK10" i="67"/>
  <c r="CP80" i="67"/>
  <c r="CV95" i="67"/>
  <c r="DI44" i="67"/>
  <c r="CV36" i="67"/>
  <c r="DD65" i="67"/>
  <c r="CR54" i="67"/>
  <c r="CS103" i="67"/>
  <c r="CT83" i="67"/>
  <c r="CR26" i="67"/>
  <c r="DE103" i="67"/>
  <c r="DF85" i="67"/>
  <c r="CW56" i="67"/>
  <c r="DG65" i="67"/>
  <c r="DO48" i="67"/>
  <c r="DO68" i="67"/>
  <c r="CZ28" i="67"/>
  <c r="DO28" i="67"/>
  <c r="DE26" i="67"/>
  <c r="DN24" i="67"/>
  <c r="CO105" i="67"/>
  <c r="DD22" i="67"/>
  <c r="CW84" i="67"/>
  <c r="DD36" i="67"/>
  <c r="CY25" i="67"/>
  <c r="CV64" i="67"/>
  <c r="CS67" i="67"/>
  <c r="CV37" i="67"/>
  <c r="DK32" i="67"/>
  <c r="CZ80" i="67"/>
  <c r="CM95" i="67"/>
  <c r="CT78" i="67"/>
  <c r="CQ36" i="67"/>
  <c r="DH14" i="67"/>
  <c r="CZ74" i="67"/>
  <c r="DG94" i="67"/>
  <c r="DE50" i="67"/>
  <c r="DA62" i="67"/>
  <c r="DN86" i="67"/>
  <c r="CN23" i="67"/>
  <c r="DJ92" i="67"/>
  <c r="CS91" i="67"/>
  <c r="DI20" i="67"/>
  <c r="CZ71" i="67"/>
  <c r="DN37" i="67"/>
  <c r="CT52" i="67"/>
  <c r="CN75" i="67"/>
  <c r="CV91" i="67"/>
  <c r="DG103" i="67"/>
  <c r="CO103" i="67"/>
  <c r="DF73" i="67"/>
  <c r="CV40" i="67"/>
  <c r="DF15" i="67"/>
  <c r="DJ48" i="67"/>
  <c r="CN64" i="67"/>
  <c r="DE31" i="67"/>
  <c r="CY101" i="67"/>
  <c r="DJ70" i="67"/>
  <c r="DB64" i="67"/>
  <c r="DG33" i="67"/>
  <c r="DN69" i="67"/>
  <c r="CQ60" i="67"/>
  <c r="DM98" i="67"/>
  <c r="CX61" i="67"/>
  <c r="DN53" i="67"/>
  <c r="DL28" i="67"/>
  <c r="CO16" i="67"/>
  <c r="DL102" i="67"/>
  <c r="DL16" i="67"/>
  <c r="CY40" i="67"/>
  <c r="DM74" i="67"/>
  <c r="DA92" i="67"/>
  <c r="CQ45" i="67"/>
  <c r="DJ62" i="67"/>
  <c r="DO34" i="67"/>
  <c r="DI82" i="67"/>
  <c r="CP102" i="67"/>
  <c r="DB104" i="67"/>
  <c r="CS98" i="67"/>
  <c r="DD11" i="67"/>
  <c r="CV80" i="67"/>
  <c r="CT92" i="67"/>
  <c r="DO42" i="67"/>
  <c r="DN31" i="67"/>
  <c r="DB98" i="67"/>
  <c r="CU92" i="67"/>
  <c r="DB51" i="67"/>
  <c r="DG84" i="67"/>
  <c r="DO79" i="67"/>
  <c r="CW42" i="67"/>
  <c r="CM70" i="67"/>
  <c r="CY14" i="67"/>
  <c r="CP61" i="67"/>
  <c r="CY73" i="67"/>
  <c r="DH82" i="67"/>
  <c r="DG99" i="67"/>
  <c r="DJ84" i="67"/>
  <c r="CR72" i="67"/>
  <c r="CQ28" i="67"/>
  <c r="DC65" i="67"/>
  <c r="CS22" i="67"/>
  <c r="CS33" i="67"/>
  <c r="DH76" i="67"/>
  <c r="DJ106" i="67"/>
  <c r="CM32" i="67"/>
  <c r="CZ107" i="67"/>
  <c r="CM24" i="67"/>
  <c r="CS69" i="67"/>
  <c r="CO91" i="67"/>
  <c r="CZ103" i="67"/>
  <c r="CU108" i="67"/>
  <c r="CQ27" i="67"/>
  <c r="DN68" i="67"/>
  <c r="DN25" i="67"/>
  <c r="CT31" i="67"/>
  <c r="CQ101" i="67"/>
  <c r="DK34" i="67"/>
  <c r="DD9" i="67"/>
  <c r="CS96" i="67"/>
  <c r="CT39" i="67"/>
  <c r="DL24" i="67"/>
  <c r="DA106" i="67"/>
  <c r="DI89" i="67"/>
  <c r="CQ83" i="67"/>
  <c r="DG17" i="67"/>
  <c r="DL71" i="67"/>
  <c r="CN77" i="67"/>
  <c r="CX29" i="67"/>
  <c r="DI83" i="67"/>
  <c r="CQ95" i="67"/>
  <c r="DD103" i="67"/>
  <c r="DE16" i="67"/>
  <c r="DO105" i="67"/>
  <c r="DK44" i="67"/>
  <c r="DF53" i="67"/>
  <c r="DG40" i="67"/>
  <c r="DE38" i="67"/>
  <c r="CT101" i="67"/>
  <c r="CR36" i="67"/>
  <c r="CU29" i="67"/>
  <c r="CZ38" i="67"/>
  <c r="CP69" i="67"/>
  <c r="CU45" i="67"/>
  <c r="DD56" i="67"/>
  <c r="DJ86" i="67"/>
  <c r="CZ51" i="67"/>
  <c r="CQ58" i="67"/>
  <c r="DH62" i="67"/>
  <c r="DC105" i="67"/>
  <c r="CT69" i="67"/>
  <c r="DJ21" i="67"/>
  <c r="CR62" i="67"/>
  <c r="DF44" i="67"/>
  <c r="DI107" i="67"/>
  <c r="CS86" i="67"/>
  <c r="DL51" i="67"/>
  <c r="CV85" i="67"/>
  <c r="CP24" i="67"/>
  <c r="DH79" i="67"/>
  <c r="CT13" i="67"/>
  <c r="CS62" i="67"/>
  <c r="CM54" i="67"/>
  <c r="DC101" i="67"/>
  <c r="DK61" i="67"/>
  <c r="DJ69" i="67"/>
  <c r="DB37" i="67"/>
  <c r="CR107" i="67"/>
  <c r="DN52" i="67"/>
  <c r="DI81" i="67"/>
  <c r="DJ94" i="67"/>
  <c r="DD104" i="67"/>
  <c r="CZ44" i="67"/>
  <c r="DB76" i="67"/>
  <c r="CU76" i="67"/>
  <c r="CM60" i="67"/>
  <c r="CM30" i="67"/>
  <c r="DO14" i="67"/>
  <c r="DD47" i="67"/>
  <c r="CR87" i="67"/>
  <c r="DC20" i="67"/>
  <c r="CN36" i="67"/>
  <c r="DH46" i="67"/>
  <c r="DB19" i="67"/>
  <c r="DJ61" i="67"/>
  <c r="DB45" i="67"/>
  <c r="DJ30" i="67"/>
  <c r="DG104" i="67"/>
  <c r="DG57" i="67"/>
  <c r="DB32" i="67"/>
  <c r="DO59" i="67"/>
  <c r="CW85" i="67"/>
  <c r="DC19" i="67"/>
  <c r="CX34" i="67"/>
  <c r="CZ86" i="67"/>
  <c r="DO31" i="67"/>
  <c r="DI105" i="67"/>
  <c r="CO92" i="67"/>
  <c r="DO71" i="67"/>
  <c r="CZ87" i="67"/>
  <c r="CO81" i="67"/>
  <c r="DD75" i="67"/>
  <c r="CN68" i="67"/>
  <c r="CR89" i="67"/>
  <c r="DA93" i="67"/>
  <c r="DI72" i="67"/>
  <c r="DL79" i="67"/>
  <c r="DM77" i="67"/>
  <c r="DL67" i="67"/>
  <c r="DC104" i="67"/>
  <c r="CW22" i="67"/>
  <c r="CU27" i="67"/>
  <c r="CO68" i="67"/>
  <c r="CV26" i="67"/>
  <c r="CW95" i="67"/>
  <c r="DO40" i="67"/>
  <c r="DO96" i="67"/>
  <c r="DE102" i="67"/>
  <c r="DM48" i="67"/>
  <c r="DG70" i="67"/>
  <c r="CX106" i="67"/>
  <c r="CX24" i="67"/>
  <c r="DG63" i="67"/>
  <c r="DH96" i="67"/>
  <c r="DI85" i="67"/>
  <c r="DA31" i="67"/>
  <c r="DK80" i="67"/>
  <c r="DG50" i="67"/>
  <c r="DI51" i="67"/>
  <c r="DH47" i="67"/>
  <c r="CZ37" i="67"/>
  <c r="DK90" i="67"/>
  <c r="CQ84" i="67"/>
  <c r="DI102" i="67"/>
  <c r="DF92" i="67"/>
  <c r="DI96" i="67"/>
  <c r="CT36" i="67"/>
  <c r="CM103" i="67"/>
  <c r="DF78" i="67"/>
  <c r="CR48" i="67"/>
  <c r="DE101" i="67"/>
  <c r="DO102" i="67"/>
  <c r="DM71" i="67"/>
  <c r="DN67" i="67"/>
  <c r="CQ40" i="67"/>
  <c r="CR64" i="67"/>
  <c r="DM27" i="67"/>
  <c r="CY57" i="67"/>
  <c r="CZ102" i="67"/>
  <c r="CN48" i="67"/>
  <c r="DM82" i="67"/>
  <c r="CZ41" i="67"/>
  <c r="DK72" i="67"/>
  <c r="DI70" i="67"/>
  <c r="DG91" i="67"/>
  <c r="CX27" i="67"/>
  <c r="CT99" i="67"/>
  <c r="DM55" i="67"/>
  <c r="DD93" i="67"/>
  <c r="DG44" i="67"/>
  <c r="DM13" i="67"/>
  <c r="CW66" i="67"/>
  <c r="DK69" i="67"/>
  <c r="DA63" i="67"/>
  <c r="DI12" i="67"/>
  <c r="CS77" i="67"/>
  <c r="DM57" i="67"/>
  <c r="CU81" i="67"/>
  <c r="DF95" i="67"/>
  <c r="CN49" i="67"/>
  <c r="CU90" i="67"/>
  <c r="DN30" i="67"/>
  <c r="DL103" i="67"/>
  <c r="CT107" i="67"/>
  <c r="DN83" i="67"/>
  <c r="CR80" i="67"/>
  <c r="CR91" i="67"/>
  <c r="CX21" i="67"/>
  <c r="CQ32" i="67"/>
  <c r="CX28" i="67"/>
  <c r="DM87" i="67"/>
  <c r="DM96" i="67"/>
  <c r="DO29" i="67"/>
  <c r="DH12" i="67"/>
  <c r="CP104" i="67"/>
  <c r="CR43" i="67"/>
  <c r="CU74" i="67"/>
  <c r="CX12" i="67"/>
  <c r="DH38" i="67"/>
  <c r="DC73" i="67"/>
  <c r="DE108" i="67"/>
  <c r="CW64" i="67"/>
  <c r="CS81" i="67"/>
  <c r="DG93" i="67"/>
  <c r="CZ25" i="67"/>
  <c r="DB43" i="67"/>
  <c r="CY54" i="67"/>
  <c r="DI78" i="67"/>
  <c r="CO40" i="67"/>
  <c r="CW79" i="67"/>
  <c r="CX41" i="67"/>
  <c r="CM23" i="67"/>
  <c r="CW58" i="67"/>
  <c r="CO25" i="67"/>
  <c r="CW52" i="67"/>
  <c r="CO28" i="67"/>
  <c r="DK102" i="67"/>
  <c r="CN105" i="67"/>
  <c r="CN78" i="67"/>
  <c r="CN56" i="67"/>
  <c r="CZ39" i="67"/>
  <c r="DC26" i="67"/>
  <c r="DO17" i="67"/>
  <c r="DG96" i="67"/>
  <c r="DF24" i="67"/>
  <c r="CM98" i="67"/>
  <c r="DN79" i="67"/>
  <c r="CR69" i="67"/>
  <c r="DO19" i="67"/>
  <c r="DG61" i="67"/>
  <c r="CU75" i="67"/>
  <c r="CR75" i="67"/>
  <c r="CZ64" i="67"/>
  <c r="DG66" i="67"/>
  <c r="CO39" i="67"/>
  <c r="DK63" i="67"/>
  <c r="CQ29" i="67"/>
  <c r="DG28" i="67"/>
  <c r="CT102" i="67"/>
  <c r="DA101" i="67"/>
  <c r="DJ18" i="67"/>
  <c r="CS45" i="67"/>
  <c r="CZ63" i="67"/>
  <c r="CP75" i="67"/>
  <c r="DO92" i="67"/>
  <c r="CU34" i="67"/>
  <c r="DK11" i="67"/>
  <c r="DL61" i="67"/>
  <c r="DJ32" i="67"/>
  <c r="DB20" i="67"/>
  <c r="CX9" i="67"/>
  <c r="CV57" i="67"/>
  <c r="CY36" i="67"/>
  <c r="CM67" i="67"/>
  <c r="CQ10" i="67"/>
  <c r="CZ100" i="67"/>
  <c r="CW38" i="67"/>
  <c r="CX69" i="67"/>
  <c r="CN39" i="67"/>
  <c r="DE41" i="67"/>
  <c r="DA82" i="67"/>
  <c r="DJ41" i="67"/>
  <c r="CS70" i="67"/>
  <c r="CY37" i="67"/>
  <c r="DN48" i="67"/>
  <c r="CU25" i="67"/>
  <c r="DE87" i="67"/>
  <c r="CW31" i="67"/>
  <c r="CX108" i="67"/>
  <c r="CZ65" i="67"/>
  <c r="CO47" i="67"/>
  <c r="CS97" i="67"/>
  <c r="DI19" i="67"/>
  <c r="DB57" i="67"/>
  <c r="CS24" i="67"/>
  <c r="DC74" i="67"/>
  <c r="DH102" i="67"/>
  <c r="DL69" i="67"/>
  <c r="CX48" i="67"/>
  <c r="DN56" i="67"/>
  <c r="DH58" i="67"/>
  <c r="DF58" i="67"/>
  <c r="DD79" i="67"/>
  <c r="CM68" i="67"/>
  <c r="DD67" i="67"/>
  <c r="CU28" i="67"/>
  <c r="DI41" i="67"/>
  <c r="DK88" i="67"/>
  <c r="CO51" i="67"/>
  <c r="CO42" i="67"/>
  <c r="CV23" i="67"/>
  <c r="CW98" i="67"/>
  <c r="DF52" i="67"/>
  <c r="CO29" i="67"/>
  <c r="CY31" i="67"/>
  <c r="DF80" i="67"/>
  <c r="CR34" i="67"/>
  <c r="DA59" i="67"/>
  <c r="CQ62" i="67"/>
  <c r="DL18" i="67"/>
  <c r="CP33" i="67"/>
  <c r="DE89" i="67"/>
  <c r="DM32" i="67"/>
  <c r="DO98" i="67"/>
  <c r="CY53" i="67"/>
  <c r="CU49" i="67"/>
  <c r="DN41" i="67"/>
  <c r="CM82" i="67"/>
  <c r="CR74" i="67"/>
  <c r="DK77" i="67"/>
  <c r="CM52" i="67"/>
  <c r="DE37" i="67"/>
  <c r="DC23" i="67"/>
  <c r="CP91" i="67"/>
  <c r="DE94" i="67"/>
  <c r="CR28" i="67"/>
  <c r="CX11" i="67"/>
  <c r="DE88" i="67"/>
  <c r="CY85" i="67"/>
  <c r="DM37" i="67"/>
  <c r="CY62" i="67"/>
  <c r="DL72" i="67"/>
  <c r="DB101" i="67"/>
  <c r="CW36" i="67"/>
  <c r="DA15" i="67"/>
  <c r="DG107" i="67"/>
  <c r="DN94" i="67"/>
  <c r="DO26" i="67"/>
  <c r="CT67" i="67"/>
  <c r="DH108" i="67"/>
  <c r="DL59" i="67"/>
  <c r="DC103" i="67"/>
  <c r="CM93" i="67"/>
  <c r="CZ11" i="67"/>
  <c r="CW76" i="67"/>
  <c r="DA22" i="67"/>
  <c r="CN35" i="67"/>
  <c r="DN46" i="67"/>
  <c r="CX82" i="67"/>
  <c r="CQ69" i="67"/>
  <c r="DC24" i="67"/>
  <c r="DD48" i="67"/>
  <c r="DK107" i="67"/>
  <c r="CP16" i="67"/>
  <c r="DL81" i="67"/>
  <c r="DE80" i="67"/>
  <c r="CP22" i="67"/>
  <c r="CN54" i="67"/>
  <c r="CO61" i="67"/>
  <c r="DA49" i="67"/>
  <c r="CM88" i="67"/>
  <c r="CM77" i="67"/>
  <c r="CS51" i="67"/>
  <c r="CP68" i="67"/>
  <c r="CZ23" i="67"/>
  <c r="DC100" i="67"/>
  <c r="DJ95" i="67"/>
  <c r="CO75" i="67"/>
  <c r="CQ18" i="67"/>
  <c r="CN32" i="67"/>
  <c r="CW70" i="67"/>
  <c r="CO106" i="67"/>
  <c r="DE61" i="67"/>
  <c r="DM40" i="67"/>
  <c r="DL17" i="67"/>
  <c r="DD74" i="67"/>
  <c r="CP26" i="67"/>
  <c r="CO86" i="67"/>
  <c r="CM34" i="67"/>
  <c r="DJ80" i="67"/>
  <c r="CT44" i="67"/>
  <c r="CR52" i="67"/>
  <c r="CZ85" i="67"/>
  <c r="DD84" i="67"/>
  <c r="DD19" i="67"/>
  <c r="DD64" i="67"/>
  <c r="DD86" i="67"/>
  <c r="CU103" i="67"/>
  <c r="CW99" i="67"/>
  <c r="CU87" i="67"/>
  <c r="DM104" i="67"/>
  <c r="CQ9" i="67"/>
  <c r="CM106" i="67"/>
  <c r="DD26" i="67"/>
  <c r="CS100" i="67"/>
  <c r="CQ94" i="67"/>
  <c r="CU15" i="67"/>
  <c r="DC95" i="67"/>
  <c r="CP86" i="67"/>
  <c r="CU58" i="67"/>
  <c r="CW83" i="67"/>
  <c r="DG64" i="67"/>
  <c r="DE23" i="67"/>
  <c r="CM85" i="67"/>
  <c r="DN62" i="67"/>
  <c r="DB71" i="67"/>
  <c r="DI90" i="67"/>
  <c r="CM28" i="67"/>
  <c r="CP11" i="67"/>
  <c r="CM15" i="67"/>
  <c r="DA105" i="67"/>
  <c r="DB29" i="67"/>
  <c r="CX99" i="67"/>
  <c r="DA75" i="67"/>
  <c r="CN46" i="67"/>
  <c r="CP60" i="67"/>
  <c r="DE9" i="67"/>
  <c r="DO24" i="67"/>
  <c r="CU96" i="67"/>
  <c r="DL20" i="67"/>
  <c r="DG106" i="67"/>
  <c r="DN21" i="67"/>
  <c r="CW96" i="67"/>
  <c r="DL54" i="67"/>
  <c r="CM19" i="67"/>
  <c r="DG43" i="67"/>
  <c r="DF101" i="67"/>
  <c r="DC61" i="67"/>
  <c r="DI95" i="67"/>
  <c r="CO50" i="67"/>
  <c r="DA36" i="67"/>
  <c r="DO86" i="67"/>
  <c r="DH24" i="67"/>
  <c r="CR16" i="67"/>
  <c r="CN42" i="67"/>
  <c r="CW9" i="67"/>
  <c r="DK36" i="67"/>
  <c r="DO78" i="67"/>
  <c r="DO66" i="67"/>
  <c r="CT33" i="67"/>
  <c r="DG76" i="67"/>
  <c r="CM31" i="67"/>
  <c r="CQ46" i="67"/>
  <c r="DB107" i="67"/>
  <c r="DF38" i="67"/>
  <c r="CQ64" i="67"/>
  <c r="CQ91" i="67"/>
  <c r="DH34" i="67"/>
  <c r="CQ93" i="67"/>
  <c r="CX89" i="67"/>
  <c r="CQ25" i="67"/>
  <c r="CW82" i="67"/>
  <c r="CQ72" i="67"/>
  <c r="CM38" i="67"/>
  <c r="DA30" i="67"/>
  <c r="DM63" i="67"/>
  <c r="CX64" i="67"/>
  <c r="CN11" i="67"/>
  <c r="DD15" i="67"/>
  <c r="DD99" i="67"/>
  <c r="DE76" i="67"/>
  <c r="DE28" i="67"/>
  <c r="CM89" i="67"/>
  <c r="CY92" i="67"/>
  <c r="CQ81" i="67"/>
  <c r="DL105" i="67"/>
  <c r="CU101" i="67"/>
  <c r="DH16" i="67"/>
  <c r="CP58" i="67"/>
  <c r="DH78" i="67"/>
  <c r="CU20" i="67"/>
  <c r="CQ42" i="67"/>
  <c r="CO96" i="67"/>
  <c r="DN36" i="67"/>
  <c r="CQ105" i="67"/>
  <c r="CW34" i="67"/>
  <c r="DB88" i="67"/>
  <c r="DM68" i="67"/>
  <c r="DD80" i="67"/>
  <c r="CX77" i="67"/>
  <c r="CQ89" i="67"/>
  <c r="CQ78" i="67"/>
  <c r="CS83" i="67"/>
  <c r="DL45" i="67"/>
  <c r="DJ37" i="67"/>
  <c r="CZ9" i="67"/>
  <c r="CT80" i="67"/>
  <c r="DH50" i="67"/>
  <c r="DA45" i="67"/>
  <c r="CU107" i="67"/>
  <c r="DI17" i="67"/>
  <c r="CS94" i="67"/>
  <c r="DG83" i="67"/>
  <c r="CN102" i="67"/>
  <c r="DO39" i="67"/>
  <c r="DL90" i="67"/>
  <c r="CM108" i="67"/>
  <c r="CU64" i="67"/>
  <c r="DN103" i="67"/>
  <c r="CY34" i="67"/>
  <c r="DA55" i="67"/>
  <c r="CU69" i="67"/>
  <c r="CX18" i="67"/>
  <c r="CX52" i="67"/>
  <c r="DJ79" i="67"/>
  <c r="CS35" i="67"/>
  <c r="CY71" i="67"/>
  <c r="DC10" i="67"/>
  <c r="CV46" i="67"/>
  <c r="DG29" i="67"/>
  <c r="CM17" i="67"/>
  <c r="DF33" i="67"/>
  <c r="DK52" i="67"/>
  <c r="CT28" i="67"/>
  <c r="CO54" i="67"/>
  <c r="CT38" i="67"/>
  <c r="CP90" i="67"/>
  <c r="DI65" i="67"/>
  <c r="CP36" i="67"/>
  <c r="CT29" i="67"/>
  <c r="CX92" i="67"/>
  <c r="DJ47" i="67"/>
  <c r="CV17" i="67"/>
  <c r="DD20" i="67"/>
  <c r="DF61" i="67"/>
  <c r="DH95" i="67"/>
  <c r="DC43" i="67"/>
  <c r="DC28" i="67"/>
  <c r="CV99" i="67"/>
  <c r="CS40" i="67"/>
  <c r="DB40" i="67"/>
  <c r="CY51" i="67"/>
  <c r="CO21" i="67"/>
  <c r="DM83" i="67"/>
  <c r="DA73" i="67"/>
  <c r="DN81" i="67"/>
  <c r="CZ13" i="67"/>
  <c r="CQ53" i="67"/>
  <c r="DJ82" i="67"/>
  <c r="CP67" i="67"/>
  <c r="DH49" i="67"/>
  <c r="DC17" i="67"/>
  <c r="CU61" i="67"/>
  <c r="CS14" i="67"/>
  <c r="DF29" i="67"/>
  <c r="DA9" i="67"/>
  <c r="DI106" i="67"/>
  <c r="CP62" i="67"/>
  <c r="CQ22" i="67"/>
  <c r="CO85" i="67"/>
  <c r="DM79" i="67"/>
  <c r="CT61" i="67"/>
  <c r="CR84" i="67"/>
  <c r="CU11" i="67"/>
  <c r="DC88" i="67"/>
  <c r="CV96" i="67"/>
  <c r="CW45" i="67"/>
  <c r="CY87" i="67"/>
  <c r="DA48" i="67"/>
  <c r="CZ72" i="67"/>
  <c r="DA65" i="67"/>
  <c r="DL56" i="67"/>
  <c r="DG80" i="67"/>
  <c r="DB22" i="67"/>
  <c r="DJ67" i="67"/>
  <c r="CR65" i="67"/>
  <c r="CV79" i="67"/>
  <c r="CV97" i="67"/>
  <c r="CY45" i="67"/>
  <c r="CO36" i="67"/>
  <c r="DL40" i="67"/>
  <c r="CP10" i="67"/>
  <c r="DI59" i="67"/>
  <c r="CW43" i="67"/>
  <c r="DC15" i="67"/>
  <c r="CS36" i="67"/>
  <c r="CP93" i="67"/>
  <c r="DG67" i="67"/>
  <c r="CU38" i="67"/>
  <c r="DN82" i="67"/>
  <c r="DK28" i="67"/>
  <c r="DJ107" i="67"/>
  <c r="DH11" i="67"/>
  <c r="CU36" i="67"/>
  <c r="CZ49" i="67"/>
  <c r="DA10" i="67"/>
  <c r="DJ27" i="67"/>
  <c r="CY80" i="67"/>
  <c r="DM108" i="67"/>
  <c r="DM28" i="67"/>
  <c r="DK20" i="67"/>
  <c r="CX36" i="67"/>
  <c r="DA56" i="67"/>
  <c r="DI35" i="67"/>
  <c r="DG25" i="67"/>
  <c r="CN107" i="67"/>
  <c r="DK42" i="67"/>
  <c r="CN17" i="67"/>
  <c r="DL82" i="67"/>
  <c r="DL97" i="67"/>
  <c r="DI75" i="67"/>
  <c r="CW19" i="67"/>
  <c r="CW21" i="67"/>
  <c r="DB47" i="67"/>
  <c r="CQ107" i="67"/>
  <c r="DA20" i="67"/>
  <c r="CV15" i="67"/>
  <c r="DA96" i="67"/>
  <c r="CV68" i="67"/>
  <c r="CQ92" i="67"/>
  <c r="DK47" i="67"/>
  <c r="DJ81" i="67"/>
  <c r="CU77" i="67"/>
  <c r="DH86" i="67"/>
  <c r="DK78" i="67"/>
  <c r="DA70" i="67"/>
  <c r="CS30" i="67"/>
  <c r="CQ16" i="67"/>
  <c r="CV31" i="67"/>
  <c r="DO70" i="67"/>
  <c r="CY20" i="67"/>
  <c r="CO94" i="67"/>
  <c r="CX104" i="67"/>
  <c r="DB11" i="67"/>
  <c r="DM76" i="67"/>
  <c r="CR11" i="67"/>
  <c r="DG23" i="67"/>
  <c r="DL74" i="67"/>
  <c r="DO10" i="67"/>
  <c r="CV61" i="67"/>
  <c r="DD14" i="67"/>
  <c r="CO19" i="67"/>
  <c r="DO16" i="67"/>
  <c r="CY26" i="67"/>
  <c r="DL14" i="67"/>
  <c r="CW77" i="67"/>
  <c r="DJ34" i="67"/>
  <c r="DB62" i="67"/>
  <c r="DI76" i="67"/>
  <c r="DN16" i="67"/>
  <c r="CY98" i="67"/>
  <c r="DC62" i="67"/>
  <c r="CZ82" i="67"/>
  <c r="CN91" i="67"/>
  <c r="CT50" i="67"/>
  <c r="DL104" i="67"/>
  <c r="CS20" i="67"/>
  <c r="DI48" i="67"/>
  <c r="CY102" i="67"/>
  <c r="CO100" i="67"/>
  <c r="CV39" i="67"/>
  <c r="DB105" i="67"/>
  <c r="CQ11" i="67"/>
  <c r="DO76" i="67"/>
  <c r="DH52" i="67"/>
  <c r="DN65" i="67"/>
  <c r="CR90" i="67"/>
  <c r="CN50" i="67"/>
  <c r="CN22" i="67"/>
  <c r="CN13" i="67"/>
  <c r="CZ66" i="67"/>
  <c r="CY23" i="67"/>
  <c r="DJ83" i="67"/>
  <c r="CR97" i="67"/>
  <c r="CQ34" i="67"/>
  <c r="CP83" i="67"/>
  <c r="DM16" i="67"/>
  <c r="CR30" i="67"/>
  <c r="DK16" i="67"/>
  <c r="CY33" i="67"/>
  <c r="CX105" i="67"/>
  <c r="CP100" i="67"/>
  <c r="DF42" i="67"/>
  <c r="CT100" i="67"/>
  <c r="DD23" i="67"/>
  <c r="CT32" i="67"/>
  <c r="DM11" i="67"/>
  <c r="DG9" i="67"/>
  <c r="DL55" i="67"/>
  <c r="DL73" i="67"/>
  <c r="DF23" i="67"/>
  <c r="DC37" i="67"/>
  <c r="DB75" i="67"/>
  <c r="CY76" i="67"/>
  <c r="CW103" i="67"/>
  <c r="DN42" i="67"/>
  <c r="DE107" i="67"/>
  <c r="DD61" i="67"/>
  <c r="CS26" i="67"/>
  <c r="DA53" i="67"/>
  <c r="DE85" i="67"/>
  <c r="DK13" i="67"/>
  <c r="CO77" i="67"/>
  <c r="DB96" i="67"/>
  <c r="DA97" i="67"/>
  <c r="DB77" i="67"/>
  <c r="CM56" i="67"/>
  <c r="CN9" i="67"/>
  <c r="DH71" i="67"/>
  <c r="CY103" i="67"/>
  <c r="CP15" i="67"/>
  <c r="DL78" i="67"/>
  <c r="DM21" i="67"/>
  <c r="DJ43" i="67"/>
  <c r="CX70" i="67"/>
  <c r="CR18" i="67"/>
  <c r="DC94" i="67"/>
  <c r="CQ86" i="67"/>
  <c r="DO21" i="67"/>
  <c r="DE27" i="67"/>
  <c r="CX45" i="67"/>
  <c r="DN23" i="67"/>
  <c r="CV87" i="67"/>
  <c r="DK106" i="67"/>
  <c r="DB92" i="67"/>
  <c r="CV74" i="67"/>
  <c r="CM65" i="67"/>
  <c r="DI33" i="67"/>
  <c r="CY107" i="67"/>
  <c r="DM43" i="67"/>
  <c r="DH97" i="67"/>
  <c r="CT63" i="67"/>
  <c r="DC76" i="67"/>
  <c r="DO55" i="67"/>
  <c r="CN101" i="67"/>
  <c r="DD91" i="67"/>
  <c r="DG18" i="67"/>
  <c r="DK82" i="67"/>
  <c r="DO64" i="67"/>
  <c r="DI68" i="67"/>
  <c r="DK53" i="67"/>
  <c r="DK103" i="67"/>
  <c r="DO36" i="67"/>
  <c r="CV107" i="67"/>
  <c r="CU71" i="67"/>
  <c r="DM42" i="67"/>
  <c r="DL101" i="67"/>
  <c r="CT18" i="67"/>
  <c r="DI15" i="67"/>
  <c r="DC96" i="67"/>
  <c r="DK83" i="67"/>
  <c r="DJ25" i="67"/>
  <c r="DF63" i="67"/>
  <c r="DK35" i="67"/>
  <c r="CZ52" i="67"/>
  <c r="DH68" i="67"/>
  <c r="DG87" i="67"/>
  <c r="CX97" i="67"/>
  <c r="CX38" i="67"/>
  <c r="DC89" i="67"/>
  <c r="CT66" i="67"/>
  <c r="CO72" i="67"/>
  <c r="DI11" i="67"/>
  <c r="CN10" i="67"/>
  <c r="DG77" i="67"/>
  <c r="DH74" i="67"/>
  <c r="CW60" i="67"/>
  <c r="DH55" i="67"/>
  <c r="CY67" i="67"/>
  <c r="CW92" i="67"/>
  <c r="CU93" i="67"/>
  <c r="CO63" i="67"/>
  <c r="DB54" i="67"/>
  <c r="DO53" i="67"/>
  <c r="DL9" i="67"/>
  <c r="CU72" i="67"/>
  <c r="DO9" i="67"/>
  <c r="CS89" i="67"/>
  <c r="DI52" i="67"/>
  <c r="DH61" i="67"/>
  <c r="DN44" i="67"/>
  <c r="DE33" i="67"/>
  <c r="CW90" i="67"/>
  <c r="CS31" i="67"/>
  <c r="CV93" i="67"/>
  <c r="DF108" i="67"/>
  <c r="CQ97" i="67"/>
  <c r="DG92" i="67"/>
  <c r="DM65" i="67"/>
  <c r="DI63" i="67"/>
  <c r="CZ88" i="67"/>
  <c r="DL38" i="67"/>
  <c r="CT103" i="67"/>
  <c r="DG48" i="67"/>
  <c r="DF103" i="67"/>
  <c r="DA14" i="67"/>
  <c r="CN60" i="67"/>
  <c r="DF56" i="67"/>
  <c r="DB30" i="67"/>
  <c r="CN86" i="67"/>
  <c r="DF100" i="67"/>
  <c r="CO44" i="67"/>
  <c r="CQ75" i="67"/>
  <c r="DL41" i="67"/>
  <c r="DI71" i="67"/>
  <c r="DD72" i="67"/>
  <c r="CU10" i="67"/>
  <c r="CX50" i="67"/>
  <c r="DH85" i="67"/>
  <c r="CN40" i="67"/>
  <c r="DM86" i="67"/>
  <c r="CT49" i="67"/>
  <c r="CX10" i="67"/>
  <c r="DJ36" i="67"/>
  <c r="DA32" i="67"/>
  <c r="DO85" i="67"/>
  <c r="DO51" i="67"/>
  <c r="CT17" i="67"/>
  <c r="DL58" i="67"/>
  <c r="DM24" i="67"/>
  <c r="DM92" i="67"/>
  <c r="CZ67" i="67"/>
  <c r="CW106" i="67"/>
  <c r="CS108" i="67"/>
  <c r="DK96" i="67"/>
  <c r="CM63" i="67"/>
  <c r="CM21" i="67"/>
  <c r="CU9" i="67"/>
  <c r="CR37" i="67"/>
  <c r="CN65" i="67"/>
  <c r="CU46" i="67"/>
  <c r="CX62" i="67"/>
  <c r="CR103" i="67"/>
  <c r="CW54" i="67"/>
  <c r="CR27" i="67"/>
  <c r="CP44" i="67"/>
  <c r="DH73" i="67"/>
  <c r="DG54" i="67"/>
  <c r="CN19" i="67"/>
  <c r="CV72" i="67"/>
  <c r="DO13" i="67"/>
  <c r="CV101" i="67"/>
  <c r="DM107" i="67"/>
  <c r="DO69" i="67"/>
  <c r="DC99" i="67"/>
  <c r="CP107" i="67"/>
  <c r="DK73" i="67"/>
  <c r="DI104" i="67"/>
  <c r="CX57" i="67"/>
  <c r="DJ26" i="67"/>
  <c r="DO35" i="67"/>
  <c r="CT51" i="67"/>
  <c r="CU56" i="67"/>
  <c r="DN10" i="67"/>
  <c r="CX96" i="67"/>
  <c r="DG59" i="67"/>
  <c r="CP98" i="67"/>
  <c r="DG86" i="67"/>
  <c r="DO57" i="67"/>
  <c r="DG60" i="67"/>
  <c r="CY64" i="67"/>
  <c r="CZ29" i="67"/>
  <c r="DF50" i="67"/>
  <c r="DI18" i="67"/>
  <c r="DN50" i="67"/>
  <c r="DC108" i="67"/>
  <c r="CW102" i="67"/>
  <c r="DG51" i="67"/>
  <c r="DO75" i="67"/>
  <c r="CP57" i="67"/>
  <c r="CO10" i="67"/>
  <c r="DL98" i="67"/>
  <c r="DA102" i="67"/>
  <c r="DK99" i="67"/>
  <c r="DI57" i="67"/>
  <c r="CU91" i="67"/>
  <c r="DN33" i="67"/>
  <c r="DE56" i="67"/>
  <c r="CZ30" i="67"/>
  <c r="DL27" i="67"/>
  <c r="CT88" i="67"/>
  <c r="DL66" i="67"/>
  <c r="DC59" i="67"/>
  <c r="DL84" i="67"/>
  <c r="DN47" i="67"/>
  <c r="DI21" i="67"/>
  <c r="DM99" i="67"/>
  <c r="CU67" i="67"/>
  <c r="DF107" i="67"/>
  <c r="CN71" i="67"/>
  <c r="CO17" i="67"/>
  <c r="DE35" i="67"/>
  <c r="DL80" i="67"/>
  <c r="CU47" i="67"/>
  <c r="DK25" i="67"/>
  <c r="CY49" i="67"/>
  <c r="CT56" i="67"/>
  <c r="CO52" i="67"/>
  <c r="DO100" i="67"/>
  <c r="CP56" i="67"/>
  <c r="CZ18" i="67"/>
  <c r="CW39" i="67"/>
  <c r="DA42" i="67"/>
  <c r="DN99" i="67"/>
  <c r="CW81" i="67"/>
  <c r="DI22" i="67"/>
  <c r="DN63" i="67"/>
  <c r="DO58" i="67"/>
  <c r="DL106" i="67"/>
  <c r="DG14" i="67"/>
  <c r="CO26" i="67"/>
  <c r="CX20" i="67"/>
  <c r="CT16" i="67"/>
  <c r="CV9" i="67"/>
  <c r="DK101" i="67"/>
  <c r="DI40" i="67"/>
  <c r="DI64" i="67"/>
  <c r="CR93" i="67"/>
  <c r="DL91" i="67"/>
  <c r="DF35" i="67"/>
  <c r="CU78" i="67"/>
  <c r="DE105" i="67"/>
  <c r="CZ43" i="67"/>
  <c r="DO49" i="67"/>
  <c r="CM42" i="67"/>
  <c r="DM70" i="67"/>
  <c r="DK108" i="67"/>
  <c r="DL52" i="67"/>
  <c r="DH75" i="67"/>
  <c r="CV84" i="67"/>
  <c r="DM12" i="67"/>
  <c r="DA35" i="67"/>
  <c r="DK23" i="67"/>
  <c r="DK86" i="67"/>
  <c r="CW75" i="67"/>
  <c r="CV28" i="67"/>
  <c r="CY39" i="67"/>
  <c r="CY44" i="67"/>
  <c r="CR61" i="67"/>
  <c r="DM90" i="67"/>
  <c r="DB82" i="67"/>
  <c r="CX44" i="67"/>
  <c r="DD89" i="67"/>
  <c r="CU80" i="67"/>
  <c r="DI13" i="67"/>
  <c r="CZ58" i="67"/>
  <c r="CR53" i="67"/>
  <c r="DC107" i="67"/>
  <c r="DD28" i="67"/>
  <c r="DI16" i="67"/>
  <c r="DH28" i="67"/>
  <c r="CU79" i="67"/>
  <c r="CN72" i="67"/>
  <c r="CP63" i="67"/>
  <c r="CO95" i="67"/>
  <c r="CY58" i="67"/>
  <c r="CY90" i="67"/>
  <c r="CY104" i="67"/>
  <c r="DI74" i="67"/>
  <c r="DO106" i="67"/>
  <c r="DI62" i="67"/>
  <c r="CV41" i="67"/>
  <c r="CY78" i="67"/>
  <c r="DC49" i="67"/>
  <c r="DD83" i="67"/>
  <c r="CV42" i="67"/>
  <c r="CS16" i="67"/>
  <c r="CP18" i="67"/>
  <c r="DM26" i="67"/>
  <c r="CM104" i="67"/>
  <c r="DN49" i="67"/>
  <c r="DI28" i="67"/>
  <c r="DO61" i="67"/>
  <c r="DF84" i="67"/>
  <c r="DL92" i="67"/>
  <c r="CV16" i="67"/>
  <c r="CU102" i="67"/>
  <c r="DN91" i="67"/>
  <c r="CN69" i="67"/>
  <c r="CZ61" i="67"/>
  <c r="DN104" i="67"/>
  <c r="DC29" i="67"/>
  <c r="CM55" i="67"/>
  <c r="CZ47" i="67"/>
  <c r="CW26" i="67"/>
  <c r="DN78" i="67"/>
  <c r="DE100" i="67"/>
  <c r="DA37" i="67"/>
  <c r="CS44" i="67"/>
  <c r="DJ99" i="67"/>
  <c r="CS58" i="67"/>
  <c r="CQ20" i="67"/>
  <c r="DO99" i="67"/>
  <c r="DD68" i="67"/>
  <c r="DB34" i="67"/>
  <c r="CS48" i="67"/>
  <c r="DA52" i="67"/>
  <c r="H17" i="62" s="1"/>
  <c r="CV65" i="67"/>
  <c r="CR15" i="67"/>
  <c r="DG58" i="67"/>
  <c r="DH90" i="67"/>
  <c r="DA23" i="67"/>
  <c r="DF75" i="67"/>
  <c r="CO80" i="67"/>
  <c r="CU24" i="67"/>
  <c r="DE34" i="67"/>
  <c r="DH89" i="67"/>
  <c r="DE93" i="67"/>
  <c r="DF41" i="67"/>
  <c r="CU26" i="67"/>
  <c r="CV102" i="67"/>
  <c r="CX83" i="67"/>
  <c r="CT21" i="67"/>
  <c r="CP59" i="67"/>
  <c r="CQ82" i="67"/>
  <c r="CW68" i="67"/>
  <c r="CT47" i="67"/>
  <c r="CY93" i="67"/>
  <c r="CZ68" i="67"/>
  <c r="DI9" i="67"/>
  <c r="CQ98" i="67"/>
  <c r="DD33" i="67"/>
  <c r="DN9" i="67"/>
  <c r="CM36" i="67"/>
  <c r="CU89" i="67"/>
  <c r="DB52" i="67"/>
  <c r="DE42" i="67"/>
  <c r="DM101" i="67"/>
  <c r="CQ43" i="67"/>
  <c r="CX71" i="67"/>
  <c r="DO15" i="67"/>
  <c r="DB49" i="67"/>
  <c r="CN100" i="67"/>
  <c r="CV108" i="67"/>
  <c r="CY100" i="67"/>
  <c r="CV83" i="67"/>
  <c r="CN88" i="67"/>
  <c r="CP51" i="67"/>
  <c r="DG13" i="67"/>
  <c r="DB13" i="67"/>
  <c r="DG38" i="67"/>
  <c r="DK75" i="67"/>
  <c r="CO34" i="67"/>
  <c r="DC69" i="67"/>
  <c r="CM51" i="67"/>
  <c r="DE25" i="67"/>
  <c r="DO18" i="67"/>
  <c r="CX53" i="67"/>
  <c r="CX103" i="67"/>
  <c r="DK24" i="67"/>
  <c r="CM71" i="67"/>
  <c r="CV25" i="67"/>
  <c r="DJ51" i="67"/>
  <c r="DL49" i="67"/>
  <c r="CP96" i="67"/>
  <c r="DB67" i="67"/>
  <c r="DJ40" i="67"/>
  <c r="DD35" i="67"/>
  <c r="CS46" i="67"/>
  <c r="CW13" i="67"/>
  <c r="CX60" i="67"/>
  <c r="CM10" i="67"/>
  <c r="DG42" i="67"/>
  <c r="DC9" i="67"/>
  <c r="DM58" i="67"/>
  <c r="CP37" i="67"/>
  <c r="CO33" i="67"/>
  <c r="DF88" i="67"/>
  <c r="DD32" i="67"/>
  <c r="CN89" i="67"/>
  <c r="CS68" i="67"/>
  <c r="DJ22" i="67"/>
  <c r="DB65" i="67"/>
  <c r="CV48" i="67"/>
  <c r="CM99" i="67"/>
  <c r="CZ56" i="67"/>
  <c r="CM47" i="67"/>
  <c r="DM29" i="67"/>
  <c r="DJ54" i="67"/>
  <c r="DB59" i="67"/>
  <c r="DB86" i="67"/>
  <c r="DM61" i="67"/>
  <c r="DJ72" i="67"/>
  <c r="DE13" i="67"/>
  <c r="DM25" i="67"/>
  <c r="CZ59" i="67"/>
  <c r="DA98" i="67"/>
  <c r="CN108" i="67"/>
  <c r="CQ104" i="67"/>
  <c r="DG100" i="67"/>
  <c r="CR79" i="67"/>
  <c r="CU106" i="67"/>
  <c r="DG19" i="67"/>
  <c r="DD16" i="67"/>
  <c r="CX73" i="67"/>
  <c r="CR29" i="67"/>
  <c r="CS88" i="67"/>
  <c r="DE65" i="67"/>
  <c r="DG82" i="67"/>
  <c r="CM14" i="67"/>
  <c r="CX72" i="67"/>
  <c r="CS43" i="67"/>
  <c r="DF79" i="67"/>
  <c r="DL85" i="67"/>
  <c r="DB35" i="67"/>
  <c r="DC45" i="67"/>
  <c r="DE90" i="67"/>
  <c r="DH33" i="67"/>
  <c r="DI30" i="67"/>
  <c r="DE104" i="67"/>
  <c r="DG55" i="67"/>
  <c r="CP39" i="67"/>
  <c r="CM43" i="67"/>
  <c r="CM66" i="67"/>
  <c r="CP31" i="67"/>
  <c r="DB108" i="67"/>
  <c r="DO88" i="67"/>
  <c r="CY18" i="67"/>
  <c r="DC66" i="67"/>
  <c r="DC51" i="67"/>
  <c r="CM57" i="67"/>
  <c r="CY81" i="67"/>
  <c r="DB72" i="67"/>
  <c r="CM80" i="67"/>
  <c r="DE39" i="67"/>
  <c r="DA72" i="67"/>
  <c r="CX22" i="67"/>
  <c r="DA25" i="67"/>
  <c r="CN26" i="67"/>
  <c r="CX94" i="67"/>
  <c r="DN71" i="67"/>
  <c r="DF32" i="67"/>
  <c r="DJ65" i="67"/>
  <c r="CO102" i="67"/>
  <c r="DN106" i="67"/>
  <c r="CR17" i="67"/>
  <c r="DE67" i="67"/>
  <c r="CZ108" i="67"/>
  <c r="DB41" i="67"/>
  <c r="CQ106" i="67"/>
  <c r="DE82" i="67"/>
  <c r="CT40" i="67"/>
  <c r="CV86" i="67"/>
  <c r="DL21" i="67"/>
  <c r="DM52" i="67"/>
  <c r="DI54" i="67"/>
  <c r="DH45" i="67"/>
  <c r="DO62" i="67"/>
  <c r="DB55" i="67"/>
  <c r="CY30" i="67"/>
  <c r="CP65" i="67"/>
  <c r="DO47" i="67"/>
  <c r="DF28" i="67"/>
  <c r="CN44" i="67"/>
  <c r="DJ14" i="67"/>
  <c r="CQ55" i="67"/>
  <c r="DA68" i="67"/>
  <c r="DI80" i="67"/>
  <c r="CT95" i="67"/>
  <c r="DF36" i="67"/>
  <c r="DK21" i="67"/>
  <c r="CN57" i="67"/>
  <c r="DJ91" i="67"/>
  <c r="DA66" i="67"/>
  <c r="DM62" i="67"/>
  <c r="CP55" i="67"/>
  <c r="CY65" i="67"/>
  <c r="DJ73" i="67"/>
  <c r="CY47" i="67"/>
  <c r="DL39" i="67"/>
  <c r="DF57" i="67"/>
  <c r="DC90" i="67"/>
  <c r="DD81" i="67"/>
  <c r="DE17" i="67"/>
  <c r="CO70" i="67"/>
  <c r="DM80" i="67"/>
  <c r="CY77" i="67"/>
  <c r="CV56" i="67"/>
  <c r="DI99" i="67"/>
  <c r="CO46" i="67"/>
  <c r="DB83" i="67"/>
  <c r="CP106" i="67"/>
  <c r="CT105" i="67"/>
  <c r="CZ90" i="67"/>
  <c r="CM62" i="67"/>
  <c r="DD24" i="67"/>
  <c r="CY83" i="67"/>
  <c r="DA74" i="67"/>
  <c r="CV73" i="67"/>
  <c r="CO71" i="67"/>
  <c r="DH77" i="67"/>
  <c r="CR50" i="67"/>
  <c r="CO38" i="67"/>
  <c r="CR35" i="67"/>
  <c r="DK30" i="67"/>
  <c r="CY56" i="67"/>
  <c r="CY84" i="67"/>
  <c r="DO104" i="67"/>
  <c r="CY21" i="67"/>
  <c r="DD31" i="67"/>
  <c r="DG97" i="67"/>
  <c r="CM74" i="67"/>
  <c r="DF65" i="67"/>
  <c r="CS87" i="67"/>
  <c r="CS105" i="67"/>
  <c r="CO30" i="67"/>
  <c r="DG30" i="67"/>
  <c r="CS53" i="67"/>
  <c r="DG21" i="67"/>
  <c r="CW93" i="67"/>
  <c r="DJ105" i="67"/>
  <c r="DH60" i="67"/>
  <c r="CZ93" i="67"/>
  <c r="CZ95" i="67"/>
  <c r="CQ65" i="67"/>
  <c r="DF96" i="67"/>
  <c r="CY68" i="67"/>
  <c r="DO87" i="67"/>
  <c r="DB23" i="67"/>
  <c r="DB89" i="67"/>
  <c r="CZ69" i="67"/>
  <c r="CZ31" i="67"/>
  <c r="DD66" i="67"/>
  <c r="DC36" i="67"/>
  <c r="DM31" i="67"/>
  <c r="CN31" i="67"/>
  <c r="CR46" i="67"/>
  <c r="DI86" i="67"/>
  <c r="CT41" i="67"/>
  <c r="DB15" i="67"/>
  <c r="DH80" i="67"/>
  <c r="CP88" i="67"/>
  <c r="DN40" i="67"/>
  <c r="CQ49" i="67"/>
  <c r="DN55" i="67"/>
  <c r="DK18" i="67"/>
  <c r="DO81" i="67"/>
  <c r="CS39" i="67"/>
  <c r="CY22" i="67"/>
  <c r="DA39" i="67"/>
  <c r="DF72" i="67"/>
  <c r="CQ51" i="67"/>
  <c r="CN61" i="67"/>
  <c r="DF64" i="67"/>
  <c r="CP94" i="67"/>
  <c r="DO74" i="67"/>
  <c r="DJ76" i="67"/>
  <c r="DK100" i="67"/>
  <c r="CR108" i="67"/>
  <c r="DK62" i="67"/>
  <c r="CU65" i="67"/>
  <c r="DN73" i="67"/>
  <c r="CP52" i="67"/>
  <c r="DH15" i="67"/>
  <c r="CP74" i="67"/>
  <c r="DK15" i="67"/>
  <c r="CT57" i="67"/>
  <c r="CM87" i="67"/>
  <c r="CM97" i="67"/>
  <c r="DK49" i="67"/>
  <c r="DD70" i="67"/>
  <c r="DF74" i="67"/>
  <c r="DB61" i="67"/>
  <c r="CS92" i="67"/>
  <c r="CU84" i="67"/>
  <c r="DK39" i="67"/>
  <c r="CU22" i="67"/>
  <c r="CR100" i="67"/>
  <c r="CT96" i="67"/>
  <c r="DD85" i="67"/>
  <c r="CW88" i="67"/>
  <c r="DA50" i="67"/>
  <c r="DH93" i="67"/>
  <c r="DB94" i="67"/>
  <c r="DA87" i="67"/>
  <c r="DA64" i="67"/>
  <c r="DB56" i="67"/>
  <c r="DC102" i="67"/>
  <c r="CX51" i="67"/>
  <c r="DE79" i="67"/>
  <c r="DI108" i="67"/>
  <c r="DA19" i="67"/>
  <c r="CU50" i="67"/>
  <c r="DI103" i="67"/>
  <c r="DL26" i="67"/>
  <c r="DD58" i="67"/>
  <c r="CY72" i="67"/>
  <c r="CV67" i="67"/>
  <c r="DB44" i="67"/>
  <c r="CM26" i="67"/>
  <c r="DA51" i="67"/>
  <c r="CM69" i="67"/>
  <c r="CU13" i="67"/>
  <c r="DN77" i="67"/>
  <c r="CT64" i="67"/>
  <c r="CR102" i="67"/>
  <c r="DH67" i="67"/>
  <c r="CO101" i="67"/>
  <c r="DN70" i="67"/>
  <c r="DO32" i="67"/>
  <c r="CZ35" i="67"/>
  <c r="CX84" i="67"/>
  <c r="DM85" i="67"/>
  <c r="CU39" i="67"/>
  <c r="DH65" i="67"/>
  <c r="CO15" i="67"/>
  <c r="DJ13" i="67"/>
  <c r="CN18" i="67"/>
  <c r="CW30" i="67"/>
  <c r="CT37" i="67"/>
  <c r="DB12" i="67"/>
  <c r="DG89" i="67"/>
  <c r="DI60" i="67"/>
  <c r="DG68" i="67"/>
  <c r="CS12" i="67"/>
  <c r="CO108" i="67"/>
  <c r="DA47" i="67"/>
  <c r="CR104" i="67"/>
  <c r="CM102" i="67"/>
  <c r="CR59" i="67"/>
  <c r="CN82" i="67"/>
  <c r="DK57" i="67"/>
  <c r="CO37" i="67"/>
  <c r="DC41" i="67"/>
  <c r="CX98" i="67"/>
  <c r="CN47" i="67"/>
  <c r="DJ103" i="67"/>
  <c r="DK56" i="67"/>
  <c r="DJ85" i="67"/>
  <c r="CW37" i="67"/>
  <c r="CX68" i="67"/>
  <c r="CR47" i="67"/>
  <c r="CZ54" i="67"/>
  <c r="DN102" i="67"/>
  <c r="CU73" i="67"/>
  <c r="DO37" i="67"/>
  <c r="DF71" i="67"/>
  <c r="DA84" i="67"/>
  <c r="CT26" i="67"/>
  <c r="DA27" i="67"/>
  <c r="DL42" i="67"/>
  <c r="DE78" i="67"/>
  <c r="CU99" i="67"/>
  <c r="CV14" i="67"/>
  <c r="CU100" i="67"/>
  <c r="CU95" i="67"/>
  <c r="CS74" i="67"/>
  <c r="CT89" i="67"/>
  <c r="CX79" i="67"/>
  <c r="DL77" i="67"/>
  <c r="CX26" i="67"/>
  <c r="CS71" i="67"/>
  <c r="DC27" i="67"/>
  <c r="CP89" i="67"/>
  <c r="CS65" i="67"/>
  <c r="DO33" i="67"/>
  <c r="DN43" i="67"/>
  <c r="DI69" i="67"/>
  <c r="CR96" i="67"/>
  <c r="DA38" i="67"/>
  <c r="CO89" i="67"/>
  <c r="DN75" i="67"/>
  <c r="DK71" i="67"/>
  <c r="CR38" i="67"/>
  <c r="CV13" i="67"/>
  <c r="DJ45" i="67"/>
  <c r="CQ67" i="67"/>
  <c r="DA58" i="67"/>
  <c r="DE70" i="67"/>
  <c r="DE91" i="67"/>
  <c r="DD69" i="67"/>
  <c r="DE24" i="67"/>
  <c r="DB60" i="67"/>
  <c r="DD100" i="67"/>
  <c r="DC82" i="67"/>
  <c r="CX59" i="67"/>
  <c r="CO31" i="67"/>
  <c r="DO65" i="67"/>
  <c r="DI49" i="67"/>
  <c r="CW62" i="67"/>
  <c r="CT10" i="67"/>
  <c r="DD43" i="67"/>
  <c r="CT81" i="67"/>
  <c r="DA81" i="67"/>
  <c r="CW97" i="67"/>
  <c r="CR55" i="67"/>
  <c r="CS50" i="67"/>
  <c r="DJ98" i="67"/>
  <c r="CR67" i="67"/>
  <c r="CN62" i="67"/>
  <c r="CN27" i="67"/>
  <c r="DF91" i="67"/>
  <c r="DG62" i="67"/>
  <c r="CV43" i="67"/>
  <c r="DF77" i="67"/>
  <c r="DD96" i="67"/>
  <c r="DN54" i="67"/>
  <c r="CP30" i="67"/>
  <c r="DH106" i="67"/>
  <c r="CY24" i="67"/>
  <c r="DI29" i="67"/>
  <c r="DA100" i="67"/>
  <c r="DK64" i="67"/>
  <c r="DD29" i="67"/>
  <c r="CR58" i="67"/>
  <c r="CP53" i="67"/>
  <c r="DL99" i="67"/>
  <c r="DF10" i="67"/>
  <c r="CW53" i="67"/>
  <c r="DJ60" i="67"/>
  <c r="CP34" i="67"/>
  <c r="DE99" i="67"/>
  <c r="DH20" i="67"/>
  <c r="CT15" i="67"/>
  <c r="CY46" i="67"/>
  <c r="CT23" i="67"/>
  <c r="CZ75" i="67"/>
  <c r="CQ12" i="67"/>
  <c r="DA80" i="67"/>
  <c r="DI37" i="67"/>
  <c r="DK85" i="67"/>
  <c r="DL23" i="67"/>
  <c r="CP38" i="67"/>
  <c r="DM53" i="67"/>
  <c r="DF17" i="67"/>
  <c r="CW41" i="67"/>
  <c r="DL22" i="67"/>
  <c r="DC16" i="67"/>
  <c r="CR95" i="67"/>
  <c r="CX17" i="67"/>
  <c r="DL60" i="67"/>
  <c r="CT94" i="67"/>
  <c r="DE11" i="67"/>
  <c r="CS57" i="67"/>
  <c r="CM72" i="67"/>
  <c r="CV75" i="67"/>
  <c r="DC70" i="67"/>
  <c r="CT73" i="67"/>
  <c r="DL62" i="67"/>
  <c r="DL107" i="67"/>
  <c r="DL35" i="67"/>
  <c r="DJ87" i="67"/>
  <c r="CQ15" i="67"/>
  <c r="CZ46" i="67"/>
  <c r="DI79" i="67"/>
  <c r="CX25" i="67"/>
  <c r="CX66" i="67"/>
  <c r="CN95" i="67"/>
  <c r="DK29" i="67"/>
  <c r="CY82" i="67"/>
  <c r="DG35" i="67"/>
  <c r="DI88" i="67"/>
  <c r="DC48" i="67"/>
  <c r="DJ101" i="67"/>
  <c r="CY38" i="67"/>
  <c r="DH42" i="67"/>
  <c r="DO84" i="67"/>
  <c r="DC57" i="67"/>
  <c r="DF76" i="67"/>
  <c r="CR88" i="67"/>
  <c r="CT76" i="67"/>
  <c r="CY27" i="67"/>
  <c r="CO79" i="67"/>
  <c r="DG22" i="67"/>
  <c r="CZ55" i="67"/>
  <c r="DL25" i="67"/>
  <c r="CW91" i="67"/>
  <c r="DM66" i="67"/>
  <c r="DK38" i="67"/>
  <c r="DA46" i="67"/>
  <c r="CU42" i="67"/>
  <c r="CP14" i="67"/>
  <c r="CM76" i="67"/>
  <c r="CX39" i="67"/>
  <c r="CM81" i="67"/>
  <c r="DE12" i="67"/>
  <c r="DH27" i="67"/>
  <c r="CX91" i="67"/>
  <c r="CN106" i="67"/>
  <c r="DG108" i="67"/>
  <c r="DI91" i="67"/>
  <c r="CW46" i="67"/>
  <c r="CO57" i="67"/>
  <c r="DG56" i="67"/>
  <c r="CT60" i="67"/>
  <c r="DG27" i="67"/>
  <c r="CP32" i="67"/>
  <c r="CV20" i="67"/>
  <c r="CV76" i="67"/>
  <c r="DE63" i="67"/>
  <c r="CR63" i="67"/>
  <c r="CR41" i="67"/>
  <c r="CM40" i="67"/>
  <c r="DJ17" i="67"/>
  <c r="CT70" i="67"/>
  <c r="CV38" i="67"/>
  <c r="CQ90" i="67"/>
  <c r="DL11" i="67"/>
  <c r="DK92" i="67"/>
  <c r="CU41" i="67"/>
  <c r="CW61" i="67"/>
  <c r="CR70" i="67"/>
  <c r="CN43" i="67"/>
  <c r="CU33" i="67"/>
  <c r="CX90" i="67"/>
  <c r="CR33" i="67"/>
  <c r="DE71" i="67"/>
  <c r="DL34" i="67"/>
  <c r="DF12" i="67"/>
  <c r="CS84" i="67"/>
  <c r="CT11" i="67"/>
  <c r="DE72" i="67"/>
  <c r="DN34" i="67"/>
  <c r="DF93" i="67"/>
  <c r="DB69" i="67"/>
  <c r="CS95" i="67"/>
  <c r="CS25" i="67"/>
  <c r="CR20" i="67"/>
  <c r="DH29" i="67"/>
  <c r="CR45" i="67"/>
  <c r="CT58" i="67"/>
  <c r="CR21" i="67"/>
  <c r="DE73" i="67"/>
  <c r="DO30" i="67"/>
  <c r="DO89" i="67"/>
  <c r="DE84" i="67"/>
  <c r="CR82" i="67"/>
  <c r="CM94" i="67"/>
  <c r="CM35" i="67"/>
  <c r="CQ23" i="67"/>
  <c r="CO18" i="67"/>
  <c r="DM106" i="67"/>
  <c r="DE52" i="67"/>
  <c r="CW15" i="67"/>
  <c r="DI100" i="67"/>
  <c r="DE66" i="67"/>
  <c r="CX30" i="67"/>
  <c r="DI43" i="67"/>
  <c r="DB74" i="67"/>
  <c r="CT24" i="67"/>
  <c r="DL19" i="67"/>
  <c r="DJ100" i="67"/>
  <c r="CQ30" i="67"/>
  <c r="CZ96" i="67"/>
  <c r="CX102" i="67"/>
  <c r="DJ28" i="67"/>
  <c r="CX16" i="67"/>
  <c r="G16" i="62" l="1"/>
  <c r="G13" i="62"/>
  <c r="H13" i="62"/>
  <c r="G14" i="62"/>
  <c r="G19" i="62"/>
  <c r="H18" i="62"/>
  <c r="H19" i="62"/>
  <c r="G18" i="62"/>
  <c r="G17" i="62"/>
  <c r="H20" i="62"/>
  <c r="G20" i="62"/>
  <c r="H15" i="62"/>
  <c r="G15" i="62"/>
  <c r="H16" i="62"/>
  <c r="H14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BAXTER, William</author>
  </authors>
  <commentList>
    <comment ref="J1" authorId="0" shapeId="0" xr:uid="{44261FF6-283F-4C03-B924-2C1B70A13B9D}">
      <text>
        <r>
          <rPr>
            <sz val="8"/>
            <color indexed="81"/>
            <rFont val="Tahoma"/>
            <family val="2"/>
          </rPr>
          <t>Post De-delegation and Education functions budget less 23-24 NFF NNDR allocation.</t>
        </r>
      </text>
    </comment>
  </commentList>
</comments>
</file>

<file path=xl/sharedStrings.xml><?xml version="1.0" encoding="utf-8"?>
<sst xmlns="http://schemas.openxmlformats.org/spreadsheetml/2006/main" count="946" uniqueCount="407">
  <si>
    <t>FINAL SCHOOL BUDGET SHARE - 2024/2025</t>
  </si>
  <si>
    <t>Select school here</t>
  </si>
  <si>
    <t>Pupil Led Factors</t>
  </si>
  <si>
    <t>1) Basic Entitlement
Age Weighted Pupil Unit (AWPU)</t>
  </si>
  <si>
    <t xml:space="preserve">Description </t>
  </si>
  <si>
    <t>Amount per pupil</t>
  </si>
  <si>
    <t>Pupil Units</t>
  </si>
  <si>
    <t xml:space="preserve">Sub Total </t>
  </si>
  <si>
    <t xml:space="preserve">Total </t>
  </si>
  <si>
    <t>Proportion of total pre MFG  funding (%)</t>
  </si>
  <si>
    <t>APT AWPU</t>
  </si>
  <si>
    <t>Primary (Years R-6)</t>
  </si>
  <si>
    <t>Key Stage 3  (Years 7-9)</t>
  </si>
  <si>
    <t>Key Stage 4 (Years 10-11)</t>
  </si>
  <si>
    <t xml:space="preserve">Primary amount per pupil </t>
  </si>
  <si>
    <t xml:space="preserve">Secondary amount per pupil </t>
  </si>
  <si>
    <t>Eligible proportion of primary NOR</t>
  </si>
  <si>
    <t>Eligible proportion of secondary NOR</t>
  </si>
  <si>
    <t>2) Deprivation</t>
  </si>
  <si>
    <t>FSM</t>
  </si>
  <si>
    <t>FSM Ever 6</t>
  </si>
  <si>
    <t>IDACI Band F</t>
  </si>
  <si>
    <t>IDACI Band E</t>
  </si>
  <si>
    <t>IDACI Band D</t>
  </si>
  <si>
    <t>IDACI Band C</t>
  </si>
  <si>
    <t>IDACI Band B</t>
  </si>
  <si>
    <t>IDACI Band A</t>
  </si>
  <si>
    <t>3) Looked After Children (LAC)</t>
  </si>
  <si>
    <t>LAC X March 19</t>
  </si>
  <si>
    <t>4) English as an Additional Language (EAL)</t>
  </si>
  <si>
    <t>EAL 3 Primary</t>
  </si>
  <si>
    <t>EAL 3 Secondary</t>
  </si>
  <si>
    <t>5) Mobility</t>
  </si>
  <si>
    <t>Pupils starting school outside of normal entry dates</t>
  </si>
  <si>
    <t>6) Prior attainment</t>
  </si>
  <si>
    <t>Primary Low prior attainment</t>
  </si>
  <si>
    <t>Contingencies</t>
  </si>
  <si>
    <t>Free School Meals Eligibility</t>
  </si>
  <si>
    <t>Insurance</t>
  </si>
  <si>
    <t xml:space="preserve">Licences/subscriptions </t>
  </si>
  <si>
    <t>Staff costs  supply cover</t>
  </si>
  <si>
    <t>Support to underperforming ethnic minority groups and bilingual learners</t>
  </si>
  <si>
    <t>Behaviour support services</t>
  </si>
  <si>
    <t>Museum and Library Services</t>
  </si>
  <si>
    <t>Additional school improvement services</t>
  </si>
  <si>
    <t>Total De delegation</t>
  </si>
  <si>
    <t>Secondary pupils not achieving (KS2 English or Maths)</t>
  </si>
  <si>
    <t>Primary</t>
  </si>
  <si>
    <t>Secondary</t>
  </si>
  <si>
    <t>Other Factors</t>
  </si>
  <si>
    <t>Factor</t>
  </si>
  <si>
    <t>Total (£)</t>
  </si>
  <si>
    <t>7) Lump Sum</t>
  </si>
  <si>
    <t>8) Sparsity Factor</t>
  </si>
  <si>
    <t>9) Fringe Payments</t>
  </si>
  <si>
    <t>10) Split Sites</t>
  </si>
  <si>
    <t xml:space="preserve">11) Total 24-25 rates </t>
  </si>
  <si>
    <t>21-22 Rates adjustment</t>
  </si>
  <si>
    <t>Indicative 22-23 NNDR</t>
  </si>
  <si>
    <t>12) PFI funding</t>
  </si>
  <si>
    <t>13 ) Exceptional circumstances (can only be used with prior agreement of ESFA)</t>
  </si>
  <si>
    <t>Total Funding for Schools Block Formula (excluding minimum per pupil funding level, funding floor protection and MFG Funding Total) (£)</t>
  </si>
  <si>
    <t>Other Adjustment to 21-22 Budget shares</t>
  </si>
  <si>
    <t>14) Additional funding to meet minimum per pupil funding level</t>
  </si>
  <si>
    <t>Total Funding for Schools Block Formula (excluding MFG Funding Total) (£)</t>
  </si>
  <si>
    <t>15) Minimum Funding Guarantee (gains may be capped above a specific ceiling and/or scaled)</t>
  </si>
  <si>
    <t>MFG Funding Total</t>
  </si>
  <si>
    <t>Total Funding For Schools Block Formula (£)</t>
  </si>
  <si>
    <t>Less Funding to be dedelegated from the above budget</t>
  </si>
  <si>
    <t>Support for minority ethnic pupils</t>
  </si>
  <si>
    <t xml:space="preserve">Facilities Time </t>
  </si>
  <si>
    <t>Education functions for maintained schools</t>
  </si>
  <si>
    <t>Total Funding For Schools Block Formula (after deduction of de delegation and education functions) (£)</t>
  </si>
  <si>
    <t>% Distributed through Basic Entitlement</t>
  </si>
  <si>
    <t>% Pupil Led Funding</t>
  </si>
  <si>
    <t>Indicative 22-24 NNDR</t>
  </si>
  <si>
    <t>Total Funding For Schools Block Formula (after deduction of de delegation, education functions and indicative 23-24 NNDR) (£)</t>
  </si>
  <si>
    <t>Notional SEN - for information only</t>
  </si>
  <si>
    <t>Sub</t>
  </si>
  <si>
    <t>AWPU</t>
  </si>
  <si>
    <t>Abbeys Primary School</t>
  </si>
  <si>
    <t>Amount Per Pupil</t>
  </si>
  <si>
    <t>Ashbrook School</t>
  </si>
  <si>
    <t>KS3</t>
  </si>
  <si>
    <t>Barleyhurst Park Primary</t>
  </si>
  <si>
    <t>KS4</t>
  </si>
  <si>
    <t>Bishop Parker Catholic School</t>
  </si>
  <si>
    <t>Deprivation</t>
  </si>
  <si>
    <t>FSM - Primary</t>
  </si>
  <si>
    <t>Bow Brickhill CofE VA Primary School</t>
  </si>
  <si>
    <t>FSM - Secondary</t>
  </si>
  <si>
    <t>Bradwell Village School</t>
  </si>
  <si>
    <t>FSM Ever 6 - Primary</t>
  </si>
  <si>
    <t>Brooklands Farm Primary School</t>
  </si>
  <si>
    <t>FSM Ever 6 - Secondary</t>
  </si>
  <si>
    <t>Brooksward School</t>
  </si>
  <si>
    <t>IDACI Band F - Primary</t>
  </si>
  <si>
    <t>Broughton Fields Primary School</t>
  </si>
  <si>
    <t>IDACI Band F - Secondary</t>
  </si>
  <si>
    <t>Bushfield School</t>
  </si>
  <si>
    <t>IDACI Band E - Primary</t>
  </si>
  <si>
    <t>Caroline Haslett Primary School</t>
  </si>
  <si>
    <t>IDACI Band E - Secondary</t>
  </si>
  <si>
    <t>Castlethorpe First School</t>
  </si>
  <si>
    <t>IDACI Band D - Primary</t>
  </si>
  <si>
    <t>Cedars Primary School</t>
  </si>
  <si>
    <t>IDACI Band D - Secondary</t>
  </si>
  <si>
    <t>Charles Warren Academy</t>
  </si>
  <si>
    <t>IDACI Band C - Primary</t>
  </si>
  <si>
    <t>Chestnuts Primary School</t>
  </si>
  <si>
    <t>IDACI Band C - Secondary</t>
  </si>
  <si>
    <t>Christ the Sower Ecumenical Primary School</t>
  </si>
  <si>
    <t>IDACI Band B - Primary</t>
  </si>
  <si>
    <t>Cold Harbour Church of England School</t>
  </si>
  <si>
    <t>IDACI Band B - Secondary</t>
  </si>
  <si>
    <t>Denbigh School</t>
  </si>
  <si>
    <t>IDACI Band A - Primary</t>
  </si>
  <si>
    <t>Downs Barn School</t>
  </si>
  <si>
    <t>IDACI Band A - Secondary</t>
  </si>
  <si>
    <t>Drayton Park School</t>
  </si>
  <si>
    <t>EAL 3 - Primary</t>
  </si>
  <si>
    <t>Emerson Valley School</t>
  </si>
  <si>
    <t>EAL - Secondary</t>
  </si>
  <si>
    <t>Fairfields Primary School</t>
  </si>
  <si>
    <t>Mobility - Primary</t>
  </si>
  <si>
    <t>Falconhurst School</t>
  </si>
  <si>
    <t>Mobility - Secondary</t>
  </si>
  <si>
    <t>Germander Park School</t>
  </si>
  <si>
    <t>Prior Attainment - Primary</t>
  </si>
  <si>
    <t>Giffard Park Primary School</t>
  </si>
  <si>
    <t>Prior Attainment - Secondary</t>
  </si>
  <si>
    <t>Giles Brook Primary School</t>
  </si>
  <si>
    <t>Glastonbury Thorn School</t>
  </si>
  <si>
    <t>Glebe Farm School</t>
  </si>
  <si>
    <t>Great Linford Primary School</t>
  </si>
  <si>
    <t>Green Park School</t>
  </si>
  <si>
    <t>Greenleys First School</t>
  </si>
  <si>
    <t>Greenleys Junior School</t>
  </si>
  <si>
    <t>Hanslope Primary School</t>
  </si>
  <si>
    <t>Haversham Village School</t>
  </si>
  <si>
    <t>Heelands School</t>
  </si>
  <si>
    <t>Heronsgate School</t>
  </si>
  <si>
    <t>Heronshaw School</t>
  </si>
  <si>
    <t>Holmwood School</t>
  </si>
  <si>
    <t>Holne Chase Primary School</t>
  </si>
  <si>
    <t>Howe Park School</t>
  </si>
  <si>
    <t>Jubilee Wood Primary School</t>
  </si>
  <si>
    <t>Kents Hill Park all-through school</t>
  </si>
  <si>
    <t>Kents Hill School</t>
  </si>
  <si>
    <t>Knowles Primary School</t>
  </si>
  <si>
    <t>Langland Community School</t>
  </si>
  <si>
    <t>Lavendon School</t>
  </si>
  <si>
    <t>Long Meadow School</t>
  </si>
  <si>
    <t>Lord Grey Academy</t>
  </si>
  <si>
    <t>Loughton Manor First School</t>
  </si>
  <si>
    <t>Loughton School</t>
  </si>
  <si>
    <t>Merebrook Infant School</t>
  </si>
  <si>
    <t>Middleton Primary School</t>
  </si>
  <si>
    <t>Monkston Primary School</t>
  </si>
  <si>
    <t>Moorland Primary School</t>
  </si>
  <si>
    <t>New Bradwell Primary School</t>
  </si>
  <si>
    <t>New Chapter Primary School</t>
  </si>
  <si>
    <t>Newton Blossomville Church of England School</t>
  </si>
  <si>
    <t>Newton Leys Primary School</t>
  </si>
  <si>
    <t>North Crawley CofE School</t>
  </si>
  <si>
    <t>Oakgrove School</t>
  </si>
  <si>
    <t>Oldbrook First School</t>
  </si>
  <si>
    <t>Olney Infant Academy</t>
  </si>
  <si>
    <t>Olney Middle School</t>
  </si>
  <si>
    <t>Orchard Academy</t>
  </si>
  <si>
    <t>Ousedale School</t>
  </si>
  <si>
    <t>Oxley Park Academy</t>
  </si>
  <si>
    <t>Pepper Hill School</t>
  </si>
  <si>
    <t>Portfields Primary School</t>
  </si>
  <si>
    <t>Priory Common School</t>
  </si>
  <si>
    <t>Priory Rise School</t>
  </si>
  <si>
    <t>Rickley Park Primary School</t>
  </si>
  <si>
    <t>Russell Street School</t>
  </si>
  <si>
    <t>Shenley Brook End School</t>
  </si>
  <si>
    <t>Shepherdswell Academy</t>
  </si>
  <si>
    <t>Sherington Church of England School</t>
  </si>
  <si>
    <t>Sir Herbert Leon Academy</t>
  </si>
  <si>
    <t>Southwood School</t>
  </si>
  <si>
    <t>St Andrew's CofE Infant School</t>
  </si>
  <si>
    <t>St Bernadette's Catholic Primary School</t>
  </si>
  <si>
    <t>St Mary and St Giles Church of England School</t>
  </si>
  <si>
    <t>St Mary Magdalene Catholic Primary School</t>
  </si>
  <si>
    <t>St Mary's Wavendon CofE Primary</t>
  </si>
  <si>
    <t>St Monica's Catholic Primary School</t>
  </si>
  <si>
    <t>St Paul's Catholic School</t>
  </si>
  <si>
    <t>St Thomas Aquinas Catholic Primary School</t>
  </si>
  <si>
    <t>Stanton School</t>
  </si>
  <si>
    <t>Stantonbury International</t>
  </si>
  <si>
    <t>Stoke Goldington Church of England School</t>
  </si>
  <si>
    <t>Summerfield School</t>
  </si>
  <si>
    <t>The Hazeley Academy</t>
  </si>
  <si>
    <t>The Milton Keynes Academy</t>
  </si>
  <si>
    <t>The Premier Academy</t>
  </si>
  <si>
    <t>The Radcliffe School</t>
  </si>
  <si>
    <t>The Willows School and Early Years Centre</t>
  </si>
  <si>
    <t>Tickford Park Primary School</t>
  </si>
  <si>
    <t>Two Mile Ash School</t>
  </si>
  <si>
    <t>Walton High</t>
  </si>
  <si>
    <t>Water Hall Primary School</t>
  </si>
  <si>
    <t>Watling Academy</t>
  </si>
  <si>
    <t>Wavendon Gate School</t>
  </si>
  <si>
    <t>Whitehouse Primary School</t>
  </si>
  <si>
    <t>Willen Primary School</t>
  </si>
  <si>
    <t>Wood End Infant &amp; Pre-School</t>
  </si>
  <si>
    <t>Wyvern School</t>
  </si>
  <si>
    <t>Pupil Proportions</t>
  </si>
  <si>
    <t>URN</t>
  </si>
  <si>
    <t>LAESTAB</t>
  </si>
  <si>
    <t>School Name</t>
  </si>
  <si>
    <t>NOR
(from Adjusted Factors column O)</t>
  </si>
  <si>
    <t>NOR Primary
(from Adjusted Factors column P)</t>
  </si>
  <si>
    <t>NOR Secondary
(from Adjusted Factors column S)</t>
  </si>
  <si>
    <t>Basic Entitlement (Primary)</t>
  </si>
  <si>
    <t>Basic Entitlement (KS3)</t>
  </si>
  <si>
    <t>Basic Entitlement (KS4)</t>
  </si>
  <si>
    <t>Free School Meals 
(Primary)</t>
  </si>
  <si>
    <t>Free School Meals
(Secondary)</t>
  </si>
  <si>
    <t>Free School Meals Ever 6
(Primary)</t>
  </si>
  <si>
    <t>Free School Meals Ever 6
(Secondary)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</si>
  <si>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</si>
  <si>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</si>
  <si>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</si>
  <si>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</si>
  <si>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</si>
  <si>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</si>
  <si>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</si>
  <si>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</si>
  <si>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</si>
  <si>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</si>
  <si>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</si>
  <si>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</si>
  <si>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EAL (P)</t>
  </si>
  <si>
    <t>EAL (S)</t>
  </si>
  <si>
    <t>LAC</t>
  </si>
  <si>
    <t>Low Attainment (P)</t>
  </si>
  <si>
    <t>Low Attainment (S)</t>
  </si>
  <si>
    <t>Mobility (P)</t>
  </si>
  <si>
    <t>Mobility (S)</t>
  </si>
  <si>
    <t>Lump Sum</t>
  </si>
  <si>
    <t>Sparsity Funding</t>
  </si>
  <si>
    <t>London Fringe</t>
  </si>
  <si>
    <t>Split Sites</t>
  </si>
  <si>
    <t>Rates</t>
  </si>
  <si>
    <t>PFI</t>
  </si>
  <si>
    <t>23-24 Approved Exceptional  Circumstance 1:
Reserved for Additional lump sum for schools amalgamated during  FY20-21</t>
  </si>
  <si>
    <t>23-24 Approved Exceptional  Circumstance 2:
Reserved for additional sparsity lump sum</t>
  </si>
  <si>
    <t>23-24 Approved Exceptional  Circumstance 3</t>
  </si>
  <si>
    <t>23-24 Approved Exceptional  Circumstance 4</t>
  </si>
  <si>
    <t>23-24 Approved Exceptional  Circumstance 5</t>
  </si>
  <si>
    <t>23-24 Approved Exceptional  Circumstance 6</t>
  </si>
  <si>
    <t>23-24 Approved Exceptional  Circumstance 7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</si>
  <si>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</si>
  <si>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</si>
  <si>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</si>
  <si>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</si>
  <si>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</si>
  <si>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selected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</si>
  <si>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</si>
  <si>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</si>
  <si>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</si>
  <si>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</si>
  <si>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>Total allocation including minimum funding level adjustment</t>
  </si>
  <si>
    <t>Primary Funding</t>
  </si>
  <si>
    <t>Secondary Funding</t>
  </si>
  <si>
    <t>24-25 MFG budget using minimum funding level and funding floor protection</t>
  </si>
  <si>
    <t>Minimum allocation after capping/scaling</t>
  </si>
  <si>
    <t>24-25 MFG Budget</t>
  </si>
  <si>
    <t>24-25 MFG Unit Value</t>
  </si>
  <si>
    <t>23-24 MFG Unit Value</t>
  </si>
  <si>
    <t>MFG % change</t>
  </si>
  <si>
    <t>MFG Value adjustment</t>
  </si>
  <si>
    <t>24-25 MFG Adjustment</t>
  </si>
  <si>
    <t>24-25 Post MFG Budget</t>
  </si>
  <si>
    <t>Minimum per pupil funding: post MFG minimum funding per pupil rate</t>
  </si>
  <si>
    <t>Minimum per pupil funding: per pupil rate is greater than or equal to the minimum entered on the Proforma sheet?</t>
  </si>
  <si>
    <t>24-25 Post MFG per pupil Budget</t>
  </si>
  <si>
    <t xml:space="preserve">Year on year % Change
</t>
  </si>
  <si>
    <t>De-delegation</t>
  </si>
  <si>
    <t>Post De-delegation budget</t>
  </si>
  <si>
    <t>Post De-delegation and Education functions budget</t>
  </si>
  <si>
    <t>Rates Adj</t>
  </si>
  <si>
    <t>Post De-delegation and Education functions budget after deduction of 24-25 NFF NNDR allocation</t>
  </si>
  <si>
    <t>KS1/2</t>
  </si>
  <si>
    <t>Primary FSM Units</t>
  </si>
  <si>
    <t>Primary FSM6 Units</t>
  </si>
  <si>
    <t>Secondary FSM Units</t>
  </si>
  <si>
    <t>Secondary FSM6 Units</t>
  </si>
  <si>
    <t>IDACI Primary Units Band G</t>
  </si>
  <si>
    <t>IDACI Primary Units Band F</t>
  </si>
  <si>
    <t>IDACI Primary Units Band E</t>
  </si>
  <si>
    <t>IDACI Primary Units Band D</t>
  </si>
  <si>
    <t>IDACI Primary Units Band C</t>
  </si>
  <si>
    <t>IDACI Primary Units Band B</t>
  </si>
  <si>
    <t>IDACI Primary Units Band A</t>
  </si>
  <si>
    <t>IDACI Secondary Units Band G</t>
  </si>
  <si>
    <t>IDACI Secondary Units Band F</t>
  </si>
  <si>
    <t>IDACI Secondary Units Band E</t>
  </si>
  <si>
    <t>IDACI Secondary Units Band D</t>
  </si>
  <si>
    <t>IDACI Secondary Units Band C</t>
  </si>
  <si>
    <t>IDACI Secondary Units Band B</t>
  </si>
  <si>
    <t>IDACI Secondary Units Band A</t>
  </si>
  <si>
    <t>EAL 3 Primary Units</t>
  </si>
  <si>
    <t>EAL 3 Secondary Units</t>
  </si>
  <si>
    <t>Low prior attainment total Primary Units</t>
  </si>
  <si>
    <t>Low Prior Attainment Secondary Units - Y7</t>
  </si>
  <si>
    <t>Low Prior Attainment Secondary Units - Y8</t>
  </si>
  <si>
    <t>Low Prior Attainment Secondary Units - Y9</t>
  </si>
  <si>
    <t>Low Prior Attainment Secondary Units - Y10</t>
  </si>
  <si>
    <t>Low Prior Attainment Secondary Units - Y11</t>
  </si>
  <si>
    <t>Low prior attainment total Secondary Units</t>
  </si>
  <si>
    <t>Mobility Primary Units</t>
  </si>
  <si>
    <t>Mobility Secondary Units</t>
  </si>
  <si>
    <t>Total</t>
  </si>
  <si>
    <t>TOTAL</t>
  </si>
  <si>
    <t>Hazeley Academy</t>
  </si>
  <si>
    <t>Milton Keynes Academy</t>
  </si>
  <si>
    <t>Premier Academy</t>
  </si>
  <si>
    <t>Radcliffe School</t>
  </si>
  <si>
    <t>Stantonbury School</t>
  </si>
  <si>
    <t>Watling Primary School</t>
  </si>
  <si>
    <t>Glebe Farm</t>
  </si>
  <si>
    <t>Willows School and Early Years Centre</t>
  </si>
  <si>
    <t>DE-DELEGATED BUDGETS 2023/2024</t>
  </si>
  <si>
    <t>Code</t>
  </si>
  <si>
    <t>School  Name</t>
  </si>
  <si>
    <t>Type</t>
  </si>
  <si>
    <t>Status</t>
  </si>
  <si>
    <t>EMA1</t>
  </si>
  <si>
    <t>Facilities Time</t>
  </si>
  <si>
    <t>Reimbursement of insurance for schools buying RPA cover</t>
  </si>
  <si>
    <t>Updated Insurance</t>
  </si>
  <si>
    <t>ABBEYS PRIMARY</t>
  </si>
  <si>
    <t>Combined</t>
  </si>
  <si>
    <t>Maintained</t>
  </si>
  <si>
    <t>BARLEYHURST PARK</t>
  </si>
  <si>
    <t>BISHOP PARKER</t>
  </si>
  <si>
    <t>BOW BRICKHILL PRIMARY</t>
  </si>
  <si>
    <t>BRADWELL VILLAGE</t>
  </si>
  <si>
    <t>Junior</t>
  </si>
  <si>
    <t>BROOKLANDS FARM PRIMARY</t>
  </si>
  <si>
    <t>BROOKSWARD</t>
  </si>
  <si>
    <t>BROUGHTON FIELDS PRIMARY</t>
  </si>
  <si>
    <t>BUSHFIELD</t>
  </si>
  <si>
    <t>CAROLINE HASLETT PRIMARY</t>
  </si>
  <si>
    <t>CASTLETHORPE</t>
  </si>
  <si>
    <t>Infant</t>
  </si>
  <si>
    <t>CEDARS</t>
  </si>
  <si>
    <t>COLD HARBOUR CE</t>
  </si>
  <si>
    <t>DOWNS BARN</t>
  </si>
  <si>
    <t>DRAYTON PARK</t>
  </si>
  <si>
    <t>EMERSON VALLEY</t>
  </si>
  <si>
    <t>FALCONHURST</t>
  </si>
  <si>
    <t>GERMANDER PARK</t>
  </si>
  <si>
    <t>GIFFARD PARK PRIMARY</t>
  </si>
  <si>
    <t>GILES BROOK PRIMARY</t>
  </si>
  <si>
    <t>GLASTONBURY THORN</t>
  </si>
  <si>
    <t>GREAT LINFORD</t>
  </si>
  <si>
    <t>GREEN PARK</t>
  </si>
  <si>
    <t>GREENLEYS FIRST</t>
  </si>
  <si>
    <t>GREENLEYS JUNIOR</t>
  </si>
  <si>
    <t>HANSLOPE</t>
  </si>
  <si>
    <t>HAVERSHAM VILLAGE</t>
  </si>
  <si>
    <t>HEELANDS</t>
  </si>
  <si>
    <t>HOLNE CHASE PRIMARY</t>
  </si>
  <si>
    <t>HOWE PARK</t>
  </si>
  <si>
    <t>LAVENDON</t>
  </si>
  <si>
    <t>LONG MEADOW</t>
  </si>
  <si>
    <t>LOUGHTON MANOR</t>
  </si>
  <si>
    <t>MEREBROOK INFANT</t>
  </si>
  <si>
    <t>NEWTON BLOSSOMVILLE CE</t>
  </si>
  <si>
    <t>NEWTON LEYS</t>
  </si>
  <si>
    <t>NORTH CRAWLEY CE</t>
  </si>
  <si>
    <t>OLDBROOK</t>
  </si>
  <si>
    <t>PEPPER HILL</t>
  </si>
  <si>
    <t>PORTFIELDS</t>
  </si>
  <si>
    <t>PRIORY COMMON</t>
  </si>
  <si>
    <t>PRIORY RISE PRIMARY</t>
  </si>
  <si>
    <t>RUSSELL STREET</t>
  </si>
  <si>
    <t>SHERINGTON CE</t>
  </si>
  <si>
    <t>SOUTHWOOD</t>
  </si>
  <si>
    <t>ST. ANDREW'S CE</t>
  </si>
  <si>
    <t>ST.BERNADETTES PRIMARY</t>
  </si>
  <si>
    <t>ST.MARY &amp; ST.GILES CE JUNIOR</t>
  </si>
  <si>
    <t>ST.MARY MAGDALENE RC PRIMARY</t>
  </si>
  <si>
    <t>ST.MARYS WAVENDON CE</t>
  </si>
  <si>
    <t>ST.MONICA'S RC PRIMARY</t>
  </si>
  <si>
    <t>ST.THOMAS AQUINAS RC PRIMARY</t>
  </si>
  <si>
    <t>STANTON</t>
  </si>
  <si>
    <t>STOKE GOLDINGTON CE</t>
  </si>
  <si>
    <t>SUMMERFIELD</t>
  </si>
  <si>
    <t>TICKFORD PARK PRIMARY</t>
  </si>
  <si>
    <t>WAVENDON GATE</t>
  </si>
  <si>
    <t>WILLEN PRIMARY</t>
  </si>
  <si>
    <t>WILLOWS</t>
  </si>
  <si>
    <t>WOOD END</t>
  </si>
  <si>
    <t>WYVERN</t>
  </si>
  <si>
    <t>Dedelegation Total</t>
  </si>
  <si>
    <t>Check to Schools Forum Papers (will be small roundings)</t>
  </si>
  <si>
    <t>Pupil Numbers - Primary</t>
  </si>
  <si>
    <t>Pupil Numbers - Secondary</t>
  </si>
  <si>
    <t>Total Funding</t>
  </si>
  <si>
    <t>Post De-delegation and Education functions budget after deduction of 23-24 NFF NNDR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</si>
</sst>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£&quot;#,##0.00;[Red]\-&quot;£&quot;#,##0.00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&quot;£&quot;#,##0_);\(&quot;£&quot;#,##0\)"/>
    <numFmt numFmtId="167" formatCode="_(&quot;£&quot;* #,##0.00_);_(&quot;£&quot;* \(#,##0.00\);_(&quot;£&quot;* &quot;-&quot;??_);_(@_)"/>
    <numFmt numFmtId="168" formatCode="&quot;£&quot;#,##0.00"/>
    <numFmt numFmtId="169" formatCode="&quot;£&quot;#,##0"/>
    <numFmt numFmtId="170" formatCode="&quot;£&quot;#,##0.00_);[Red]\(&quot;£&quot;#,##0.00\)"/>
    <numFmt numFmtId="171" formatCode="&quot;£&quot;#,##0_);[Red]\(&quot;£&quot;#,##0\)"/>
    <numFmt numFmtId="172" formatCode="#,##0_ ;\-#,##0\ "/>
    <numFmt numFmtId="173" formatCode="&quot;£&quot;#,##0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25"/>
      <name val="Arial"/>
      <family val="2"/>
    </font>
    <font>
      <sz val="8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264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7" fillId="3" borderId="3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left" vertical="center" wrapText="1"/>
    </xf>
    <xf numFmtId="169" fontId="4" fillId="0" borderId="10" xfId="2" applyNumberFormat="1" applyFont="1" applyBorder="1" applyAlignment="1">
      <alignment horizontal="center" vertical="center" wrapText="1"/>
    </xf>
    <xf numFmtId="10" fontId="4" fillId="2" borderId="9" xfId="1" applyNumberFormat="1" applyFont="1" applyFill="1" applyBorder="1" applyAlignment="1" applyProtection="1">
      <alignment horizontal="center" vertical="center"/>
    </xf>
    <xf numFmtId="0" fontId="15" fillId="3" borderId="0" xfId="0" applyFont="1" applyFill="1"/>
    <xf numFmtId="0" fontId="4" fillId="3" borderId="1" xfId="2" applyFont="1" applyFill="1" applyBorder="1" applyAlignment="1">
      <alignment horizontal="left" vertical="center" wrapText="1"/>
    </xf>
    <xf numFmtId="169" fontId="4" fillId="0" borderId="17" xfId="2" applyNumberFormat="1" applyFont="1" applyBorder="1" applyAlignment="1">
      <alignment horizontal="center" vertical="center" wrapText="1"/>
    </xf>
    <xf numFmtId="10" fontId="4" fillId="2" borderId="16" xfId="1" applyNumberFormat="1" applyFont="1" applyFill="1" applyBorder="1" applyAlignment="1" applyProtection="1">
      <alignment horizontal="center" vertical="center"/>
    </xf>
    <xf numFmtId="0" fontId="4" fillId="3" borderId="24" xfId="2" applyFont="1" applyFill="1" applyBorder="1" applyAlignment="1">
      <alignment horizontal="left" vertical="center" wrapText="1"/>
    </xf>
    <xf numFmtId="169" fontId="4" fillId="0" borderId="28" xfId="2" applyNumberFormat="1" applyFont="1" applyBorder="1" applyAlignment="1">
      <alignment horizontal="center" vertical="center" wrapText="1"/>
    </xf>
    <xf numFmtId="10" fontId="4" fillId="2" borderId="30" xfId="1" applyNumberFormat="1" applyFont="1" applyFill="1" applyBorder="1" applyAlignment="1" applyProtection="1">
      <alignment horizontal="center" vertical="center"/>
    </xf>
    <xf numFmtId="170" fontId="4" fillId="0" borderId="20" xfId="2" applyNumberFormat="1" applyFont="1" applyBorder="1" applyAlignment="1">
      <alignment horizontal="left" vertical="center"/>
    </xf>
    <xf numFmtId="168" fontId="4" fillId="6" borderId="8" xfId="2" applyNumberFormat="1" applyFont="1" applyFill="1" applyBorder="1" applyAlignment="1">
      <alignment horizontal="center" vertical="center"/>
    </xf>
    <xf numFmtId="168" fontId="4" fillId="6" borderId="36" xfId="2" applyNumberFormat="1" applyFont="1" applyFill="1" applyBorder="1" applyAlignment="1">
      <alignment horizontal="center" vertical="center"/>
    </xf>
    <xf numFmtId="4" fontId="4" fillId="0" borderId="37" xfId="7" applyNumberFormat="1" applyFont="1" applyFill="1" applyBorder="1" applyAlignment="1" applyProtection="1">
      <alignment horizontal="center" vertical="center" wrapText="1"/>
    </xf>
    <xf numFmtId="169" fontId="4" fillId="0" borderId="9" xfId="2" applyNumberFormat="1" applyFont="1" applyBorder="1" applyAlignment="1">
      <alignment horizontal="center" vertical="center" wrapText="1"/>
    </xf>
    <xf numFmtId="10" fontId="4" fillId="2" borderId="38" xfId="1" applyNumberFormat="1" applyFont="1" applyFill="1" applyBorder="1" applyAlignment="1" applyProtection="1">
      <alignment horizontal="center" vertical="center"/>
    </xf>
    <xf numFmtId="170" fontId="4" fillId="0" borderId="23" xfId="2" applyNumberFormat="1" applyFont="1" applyBorder="1" applyAlignment="1">
      <alignment horizontal="left" vertical="center"/>
    </xf>
    <xf numFmtId="168" fontId="4" fillId="6" borderId="21" xfId="2" applyNumberFormat="1" applyFont="1" applyFill="1" applyBorder="1" applyAlignment="1">
      <alignment horizontal="center" vertical="center"/>
    </xf>
    <xf numFmtId="168" fontId="4" fillId="6" borderId="22" xfId="2" applyNumberFormat="1" applyFont="1" applyFill="1" applyBorder="1" applyAlignment="1">
      <alignment horizontal="center" vertical="center"/>
    </xf>
    <xf numFmtId="4" fontId="4" fillId="0" borderId="21" xfId="7" applyNumberFormat="1" applyFont="1" applyFill="1" applyBorder="1" applyAlignment="1" applyProtection="1">
      <alignment horizontal="center" vertical="center"/>
    </xf>
    <xf numFmtId="169" fontId="4" fillId="0" borderId="16" xfId="2" applyNumberFormat="1" applyFont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left" vertical="center" wrapText="1"/>
    </xf>
    <xf numFmtId="4" fontId="4" fillId="0" borderId="37" xfId="7" applyNumberFormat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4" fillId="3" borderId="27" xfId="2" applyFont="1" applyFill="1" applyBorder="1" applyAlignment="1">
      <alignment horizontal="left" vertical="center" wrapText="1"/>
    </xf>
    <xf numFmtId="168" fontId="4" fillId="6" borderId="25" xfId="2" applyNumberFormat="1" applyFont="1" applyFill="1" applyBorder="1" applyAlignment="1">
      <alignment horizontal="center" vertical="center"/>
    </xf>
    <xf numFmtId="168" fontId="4" fillId="6" borderId="26" xfId="2" applyNumberFormat="1" applyFont="1" applyFill="1" applyBorder="1" applyAlignment="1">
      <alignment horizontal="center" vertical="center"/>
    </xf>
    <xf numFmtId="4" fontId="4" fillId="0" borderId="25" xfId="7" applyNumberFormat="1" applyFont="1" applyFill="1" applyBorder="1" applyAlignment="1" applyProtection="1">
      <alignment horizontal="center" vertical="center"/>
    </xf>
    <xf numFmtId="4" fontId="4" fillId="0" borderId="39" xfId="7" applyNumberFormat="1" applyFont="1" applyFill="1" applyBorder="1" applyAlignment="1" applyProtection="1">
      <alignment horizontal="center" vertical="center"/>
    </xf>
    <xf numFmtId="169" fontId="4" fillId="0" borderId="30" xfId="2" applyNumberFormat="1" applyFont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170" fontId="4" fillId="3" borderId="18" xfId="2" applyNumberFormat="1" applyFont="1" applyFill="1" applyBorder="1" applyAlignment="1">
      <alignment horizontal="left" vertical="center"/>
    </xf>
    <xf numFmtId="170" fontId="4" fillId="0" borderId="1" xfId="2" applyNumberFormat="1" applyFont="1" applyBorder="1" applyAlignment="1">
      <alignment horizontal="left" vertical="center"/>
    </xf>
    <xf numFmtId="168" fontId="4" fillId="3" borderId="22" xfId="6" applyNumberFormat="1" applyFont="1" applyFill="1" applyBorder="1" applyAlignment="1" applyProtection="1">
      <alignment horizontal="center" vertical="center"/>
    </xf>
    <xf numFmtId="4" fontId="4" fillId="0" borderId="21" xfId="7" applyNumberFormat="1" applyFont="1" applyFill="1" applyBorder="1" applyAlignment="1" applyProtection="1">
      <alignment horizontal="center" vertical="center" wrapText="1"/>
    </xf>
    <xf numFmtId="10" fontId="4" fillId="2" borderId="40" xfId="1" applyNumberFormat="1" applyFont="1" applyFill="1" applyBorder="1" applyAlignment="1" applyProtection="1">
      <alignment horizontal="center" vertical="center"/>
    </xf>
    <xf numFmtId="0" fontId="16" fillId="3" borderId="0" xfId="0" applyFont="1" applyFill="1"/>
    <xf numFmtId="0" fontId="8" fillId="3" borderId="0" xfId="0" applyFont="1" applyFill="1" applyAlignment="1">
      <alignment vertical="center"/>
    </xf>
    <xf numFmtId="0" fontId="11" fillId="3" borderId="0" xfId="0" applyFont="1" applyFill="1"/>
    <xf numFmtId="169" fontId="11" fillId="3" borderId="0" xfId="0" applyNumberFormat="1" applyFont="1" applyFill="1"/>
    <xf numFmtId="168" fontId="4" fillId="3" borderId="21" xfId="6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6" fillId="0" borderId="0" xfId="0" applyFont="1"/>
    <xf numFmtId="0" fontId="11" fillId="0" borderId="0" xfId="0" applyFont="1"/>
    <xf numFmtId="0" fontId="15" fillId="0" borderId="0" xfId="0" applyFont="1"/>
    <xf numFmtId="0" fontId="4" fillId="3" borderId="13" xfId="2" applyFont="1" applyFill="1" applyBorder="1" applyAlignment="1">
      <alignment horizontal="left" vertical="center" wrapText="1"/>
    </xf>
    <xf numFmtId="4" fontId="4" fillId="0" borderId="25" xfId="7" applyNumberFormat="1" applyFont="1" applyFill="1" applyBorder="1" applyAlignment="1" applyProtection="1">
      <alignment horizontal="center" vertical="center" wrapText="1"/>
    </xf>
    <xf numFmtId="4" fontId="4" fillId="0" borderId="39" xfId="7" applyNumberFormat="1" applyFont="1" applyFill="1" applyBorder="1" applyAlignment="1" applyProtection="1">
      <alignment horizontal="center" vertical="center" wrapText="1"/>
    </xf>
    <xf numFmtId="168" fontId="4" fillId="3" borderId="25" xfId="6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171" fontId="4" fillId="3" borderId="0" xfId="2" applyNumberFormat="1" applyFont="1" applyFill="1" applyAlignment="1">
      <alignment horizontal="center" vertical="center" wrapText="1"/>
    </xf>
    <xf numFmtId="172" fontId="4" fillId="3" borderId="0" xfId="7" applyNumberFormat="1" applyFont="1" applyFill="1" applyBorder="1" applyAlignment="1" applyProtection="1">
      <alignment horizontal="center" vertical="center" wrapText="1"/>
    </xf>
    <xf numFmtId="166" fontId="10" fillId="0" borderId="0" xfId="0" applyNumberFormat="1" applyFont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0" fontId="15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7" fillId="3" borderId="0" xfId="2" applyFont="1" applyFill="1"/>
    <xf numFmtId="169" fontId="11" fillId="0" borderId="0" xfId="0" applyNumberFormat="1" applyFont="1"/>
    <xf numFmtId="169" fontId="10" fillId="0" borderId="0" xfId="0" applyNumberFormat="1" applyFont="1"/>
    <xf numFmtId="169" fontId="4" fillId="2" borderId="10" xfId="6" applyNumberFormat="1" applyFont="1" applyFill="1" applyBorder="1" applyAlignment="1" applyProtection="1">
      <alignment horizontal="center" vertical="center" wrapText="1"/>
    </xf>
    <xf numFmtId="10" fontId="4" fillId="2" borderId="10" xfId="1" applyNumberFormat="1" applyFont="1" applyFill="1" applyBorder="1" applyAlignment="1" applyProtection="1">
      <alignment horizontal="center" vertical="center"/>
    </xf>
    <xf numFmtId="169" fontId="4" fillId="2" borderId="17" xfId="6" applyNumberFormat="1" applyFont="1" applyFill="1" applyBorder="1" applyAlignment="1" applyProtection="1">
      <alignment horizontal="center" vertical="center" wrapText="1"/>
    </xf>
    <xf numFmtId="10" fontId="4" fillId="2" borderId="17" xfId="1" applyNumberFormat="1" applyFont="1" applyFill="1" applyBorder="1" applyAlignment="1" applyProtection="1">
      <alignment horizontal="center" vertical="center"/>
    </xf>
    <xf numFmtId="0" fontId="4" fillId="3" borderId="41" xfId="2" applyFont="1" applyFill="1" applyBorder="1" applyAlignment="1">
      <alignment vertical="center"/>
    </xf>
    <xf numFmtId="0" fontId="4" fillId="3" borderId="37" xfId="2" applyFont="1" applyFill="1" applyBorder="1" applyAlignment="1">
      <alignment vertical="center" wrapText="1"/>
    </xf>
    <xf numFmtId="0" fontId="4" fillId="5" borderId="17" xfId="2" applyFont="1" applyFill="1" applyBorder="1" applyAlignment="1">
      <alignment vertical="center" wrapText="1"/>
    </xf>
    <xf numFmtId="0" fontId="3" fillId="3" borderId="0" xfId="2" applyFill="1" applyAlignment="1">
      <alignment horizontal="left" vertical="center"/>
    </xf>
    <xf numFmtId="169" fontId="4" fillId="3" borderId="0" xfId="6" applyNumberFormat="1" applyFont="1" applyFill="1" applyBorder="1" applyAlignment="1" applyProtection="1">
      <alignment horizontal="center" vertical="center" wrapText="1"/>
    </xf>
    <xf numFmtId="10" fontId="4" fillId="3" borderId="0" xfId="1" applyNumberFormat="1" applyFont="1" applyFill="1" applyBorder="1" applyAlignment="1" applyProtection="1">
      <alignment horizontal="center" vertical="center"/>
    </xf>
    <xf numFmtId="0" fontId="8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168" fontId="4" fillId="3" borderId="0" xfId="2" applyNumberFormat="1" applyFont="1" applyFill="1" applyAlignment="1">
      <alignment horizontal="center" vertical="center"/>
    </xf>
    <xf numFmtId="171" fontId="4" fillId="3" borderId="0" xfId="6" applyNumberFormat="1" applyFont="1" applyFill="1" applyBorder="1" applyAlignment="1" applyProtection="1">
      <alignment horizontal="center" vertical="center" wrapText="1"/>
    </xf>
    <xf numFmtId="164" fontId="4" fillId="3" borderId="0" xfId="6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169" fontId="7" fillId="2" borderId="7" xfId="6" applyNumberFormat="1" applyFont="1" applyFill="1" applyBorder="1" applyAlignment="1" applyProtection="1">
      <alignment horizontal="center" vertical="center" wrapText="1"/>
    </xf>
    <xf numFmtId="10" fontId="4" fillId="2" borderId="12" xfId="1" applyNumberFormat="1" applyFont="1" applyFill="1" applyBorder="1" applyAlignment="1" applyProtection="1">
      <alignment horizontal="center" vertical="center"/>
    </xf>
    <xf numFmtId="0" fontId="4" fillId="3" borderId="0" xfId="2" applyFont="1" applyFill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173" fontId="4" fillId="2" borderId="9" xfId="6" applyNumberFormat="1" applyFont="1" applyFill="1" applyBorder="1" applyAlignment="1" applyProtection="1">
      <alignment horizontal="center" vertical="center" wrapText="1"/>
    </xf>
    <xf numFmtId="173" fontId="4" fillId="2" borderId="16" xfId="6" applyNumberFormat="1" applyFont="1" applyFill="1" applyBorder="1" applyAlignment="1" applyProtection="1">
      <alignment horizontal="center" vertical="center" wrapText="1"/>
    </xf>
    <xf numFmtId="173" fontId="4" fillId="2" borderId="30" xfId="6" applyNumberFormat="1" applyFont="1" applyFill="1" applyBorder="1" applyAlignment="1" applyProtection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 applyProtection="1">
      <alignment horizontal="center" vertical="center"/>
    </xf>
    <xf numFmtId="169" fontId="7" fillId="2" borderId="3" xfId="6" applyNumberFormat="1" applyFont="1" applyFill="1" applyBorder="1" applyAlignment="1" applyProtection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171" fontId="4" fillId="3" borderId="0" xfId="6" applyNumberFormat="1" applyFont="1" applyFill="1" applyBorder="1" applyAlignment="1" applyProtection="1">
      <alignment vertical="center" wrapText="1"/>
    </xf>
    <xf numFmtId="171" fontId="4" fillId="3" borderId="0" xfId="6" applyNumberFormat="1" applyFont="1" applyFill="1" applyBorder="1" applyAlignment="1" applyProtection="1">
      <alignment horizontal="right" vertical="center" wrapText="1"/>
    </xf>
    <xf numFmtId="0" fontId="3" fillId="0" borderId="0" xfId="2"/>
    <xf numFmtId="0" fontId="3" fillId="0" borderId="0" xfId="2" applyAlignment="1">
      <alignment wrapText="1"/>
    </xf>
    <xf numFmtId="4" fontId="3" fillId="0" borderId="0" xfId="2" applyNumberFormat="1"/>
    <xf numFmtId="4" fontId="3" fillId="0" borderId="0" xfId="2" applyNumberFormat="1" applyAlignment="1">
      <alignment horizontal="center"/>
    </xf>
    <xf numFmtId="0" fontId="20" fillId="0" borderId="0" xfId="2" applyFont="1" applyAlignment="1">
      <alignment horizontal="center"/>
    </xf>
    <xf numFmtId="2" fontId="3" fillId="0" borderId="0" xfId="2" applyNumberFormat="1"/>
    <xf numFmtId="0" fontId="21" fillId="0" borderId="0" xfId="2" applyFont="1"/>
    <xf numFmtId="3" fontId="3" fillId="0" borderId="0" xfId="2" applyNumberFormat="1"/>
    <xf numFmtId="3" fontId="22" fillId="0" borderId="0" xfId="2" applyNumberFormat="1" applyFont="1" applyAlignment="1">
      <alignment horizontal="center"/>
    </xf>
    <xf numFmtId="4" fontId="22" fillId="0" borderId="0" xfId="2" applyNumberFormat="1" applyFont="1" applyAlignment="1">
      <alignment horizontal="center"/>
    </xf>
    <xf numFmtId="3" fontId="22" fillId="0" borderId="0" xfId="2" applyNumberFormat="1" applyFont="1" applyAlignment="1">
      <alignment horizontal="center" wrapText="1"/>
    </xf>
    <xf numFmtId="1" fontId="4" fillId="4" borderId="41" xfId="2" applyNumberFormat="1" applyFont="1" applyFill="1" applyBorder="1" applyAlignment="1">
      <alignment horizontal="left"/>
    </xf>
    <xf numFmtId="0" fontId="4" fillId="4" borderId="41" xfId="2" applyFont="1" applyFill="1" applyBorder="1" applyAlignment="1">
      <alignment horizontal="left"/>
    </xf>
    <xf numFmtId="4" fontId="3" fillId="0" borderId="24" xfId="2" applyNumberFormat="1" applyBorder="1"/>
    <xf numFmtId="0" fontId="23" fillId="0" borderId="0" xfId="2" applyFont="1"/>
    <xf numFmtId="0" fontId="1" fillId="0" borderId="0" xfId="16"/>
    <xf numFmtId="4" fontId="1" fillId="0" borderId="0" xfId="16" applyNumberFormat="1"/>
    <xf numFmtId="0" fontId="9" fillId="0" borderId="0" xfId="16" applyFont="1" applyAlignment="1">
      <alignment vertical="top" wrapText="1"/>
    </xf>
    <xf numFmtId="4" fontId="9" fillId="0" borderId="0" xfId="16" applyNumberFormat="1" applyFont="1" applyAlignment="1">
      <alignment vertical="top" wrapText="1"/>
    </xf>
    <xf numFmtId="3" fontId="1" fillId="0" borderId="0" xfId="16" applyNumberFormat="1"/>
    <xf numFmtId="43" fontId="0" fillId="0" borderId="0" xfId="3" applyFont="1" applyBorder="1"/>
    <xf numFmtId="43" fontId="3" fillId="0" borderId="0" xfId="2" applyNumberFormat="1"/>
    <xf numFmtId="0" fontId="1" fillId="3" borderId="0" xfId="0" applyFont="1" applyFill="1" applyAlignment="1">
      <alignment vertical="center"/>
    </xf>
    <xf numFmtId="8" fontId="0" fillId="0" borderId="0" xfId="0" applyNumberFormat="1"/>
    <xf numFmtId="0" fontId="3" fillId="0" borderId="0" xfId="2" quotePrefix="1" applyAlignment="1">
      <alignment horizontal="right"/>
    </xf>
    <xf numFmtId="0" fontId="4" fillId="0" borderId="0" xfId="0" applyFont="1"/>
    <xf numFmtId="0" fontId="7" fillId="0" borderId="0" xfId="2" applyFont="1" applyAlignment="1">
      <alignment vertical="center"/>
    </xf>
    <xf numFmtId="10" fontId="7" fillId="0" borderId="0" xfId="1" applyNumberFormat="1" applyFont="1" applyFill="1" applyBorder="1" applyAlignment="1" applyProtection="1">
      <alignment horizontal="center" vertical="center"/>
    </xf>
    <xf numFmtId="0" fontId="4" fillId="3" borderId="23" xfId="2" applyFont="1" applyFill="1" applyBorder="1" applyAlignment="1">
      <alignment vertical="center" wrapText="1"/>
    </xf>
    <xf numFmtId="0" fontId="4" fillId="3" borderId="13" xfId="2" applyFont="1" applyFill="1" applyBorder="1" applyAlignment="1">
      <alignment vertical="center"/>
    </xf>
    <xf numFmtId="0" fontId="4" fillId="3" borderId="29" xfId="2" applyFont="1" applyFill="1" applyBorder="1" applyAlignment="1">
      <alignment vertical="center"/>
    </xf>
    <xf numFmtId="169" fontId="4" fillId="2" borderId="16" xfId="6" applyNumberFormat="1" applyFont="1" applyFill="1" applyBorder="1" applyAlignment="1" applyProtection="1">
      <alignment horizontal="center" vertical="center" wrapText="1"/>
    </xf>
    <xf numFmtId="0" fontId="4" fillId="3" borderId="14" xfId="2" applyFont="1" applyFill="1" applyBorder="1" applyAlignment="1">
      <alignment vertical="center"/>
    </xf>
    <xf numFmtId="171" fontId="4" fillId="0" borderId="0" xfId="0" applyNumberFormat="1" applyFont="1" applyAlignment="1">
      <alignment horizontal="center" vertical="center" wrapText="1"/>
    </xf>
    <xf numFmtId="4" fontId="3" fillId="7" borderId="0" xfId="2" applyNumberFormat="1" applyFill="1"/>
    <xf numFmtId="10" fontId="3" fillId="0" borderId="0" xfId="1" applyNumberFormat="1"/>
    <xf numFmtId="3" fontId="1" fillId="7" borderId="0" xfId="16" applyNumberFormat="1" applyFill="1"/>
    <xf numFmtId="0" fontId="3" fillId="7" borderId="0" xfId="2" applyFill="1"/>
    <xf numFmtId="2" fontId="4" fillId="8" borderId="42" xfId="0" applyNumberFormat="1" applyFont="1" applyFill="1" applyBorder="1" applyAlignment="1">
      <alignment horizontal="center" vertical="center" wrapText="1"/>
    </xf>
    <xf numFmtId="2" fontId="4" fillId="9" borderId="42" xfId="0" applyNumberFormat="1" applyFont="1" applyFill="1" applyBorder="1" applyAlignment="1">
      <alignment horizontal="center" vertical="center" wrapText="1"/>
    </xf>
    <xf numFmtId="2" fontId="4" fillId="0" borderId="10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0" fontId="9" fillId="11" borderId="3" xfId="2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4" fillId="10" borderId="2" xfId="2" applyFont="1" applyFill="1" applyBorder="1" applyAlignment="1" applyProtection="1">
      <alignment horizontal="center" vertical="center"/>
      <protection locked="0"/>
    </xf>
    <xf numFmtId="0" fontId="4" fillId="10" borderId="4" xfId="2" applyFont="1" applyFill="1" applyBorder="1" applyAlignment="1" applyProtection="1">
      <alignment horizontal="center" vertical="center"/>
      <protection locked="0"/>
    </xf>
    <xf numFmtId="0" fontId="4" fillId="10" borderId="5" xfId="2" applyFont="1" applyFill="1" applyBorder="1" applyAlignment="1" applyProtection="1">
      <alignment horizontal="center" vertical="center"/>
      <protection locked="0"/>
    </xf>
    <xf numFmtId="0" fontId="7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168" fontId="4" fillId="6" borderId="8" xfId="6" applyNumberFormat="1" applyFont="1" applyFill="1" applyBorder="1" applyAlignment="1" applyProtection="1">
      <alignment horizontal="center" vertical="center"/>
    </xf>
    <xf numFmtId="168" fontId="4" fillId="6" borderId="19" xfId="6" applyNumberFormat="1" applyFont="1" applyFill="1" applyBorder="1" applyAlignment="1" applyProtection="1">
      <alignment horizontal="center" vertical="center"/>
    </xf>
    <xf numFmtId="4" fontId="4" fillId="0" borderId="20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center" vertical="center"/>
    </xf>
    <xf numFmtId="169" fontId="7" fillId="2" borderId="0" xfId="2" applyNumberFormat="1" applyFont="1" applyFill="1" applyAlignment="1">
      <alignment horizontal="center" vertical="center" wrapText="1"/>
    </xf>
    <xf numFmtId="169" fontId="9" fillId="2" borderId="0" xfId="0" applyNumberFormat="1" applyFont="1" applyFill="1" applyAlignment="1">
      <alignment horizontal="center" vertical="center"/>
    </xf>
    <xf numFmtId="169" fontId="9" fillId="2" borderId="29" xfId="0" applyNumberFormat="1" applyFont="1" applyFill="1" applyBorder="1" applyAlignment="1">
      <alignment horizontal="center" vertical="center"/>
    </xf>
    <xf numFmtId="168" fontId="4" fillId="6" borderId="21" xfId="6" applyNumberFormat="1" applyFont="1" applyFill="1" applyBorder="1" applyAlignment="1" applyProtection="1">
      <alignment horizontal="center" vertical="center"/>
    </xf>
    <xf numFmtId="168" fontId="4" fillId="6" borderId="22" xfId="6" applyNumberFormat="1" applyFont="1" applyFill="1" applyBorder="1" applyAlignment="1" applyProtection="1">
      <alignment horizontal="center" vertical="center"/>
    </xf>
    <xf numFmtId="4" fontId="4" fillId="0" borderId="23" xfId="7" applyNumberFormat="1" applyFont="1" applyFill="1" applyBorder="1" applyAlignment="1" applyProtection="1">
      <alignment horizontal="center" vertical="center"/>
    </xf>
    <xf numFmtId="4" fontId="4" fillId="0" borderId="17" xfId="7" applyNumberFormat="1" applyFont="1" applyFill="1" applyBorder="1" applyAlignment="1" applyProtection="1">
      <alignment horizontal="center" vertical="center"/>
    </xf>
    <xf numFmtId="168" fontId="4" fillId="6" borderId="25" xfId="6" applyNumberFormat="1" applyFont="1" applyFill="1" applyBorder="1" applyAlignment="1" applyProtection="1">
      <alignment horizontal="center" vertical="center"/>
    </xf>
    <xf numFmtId="168" fontId="4" fillId="6" borderId="26" xfId="6" applyNumberFormat="1" applyFont="1" applyFill="1" applyBorder="1" applyAlignment="1" applyProtection="1">
      <alignment horizontal="center" vertical="center"/>
    </xf>
    <xf numFmtId="4" fontId="4" fillId="0" borderId="27" xfId="7" applyNumberFormat="1" applyFont="1" applyFill="1" applyBorder="1" applyAlignment="1" applyProtection="1">
      <alignment horizontal="center" vertical="center"/>
    </xf>
    <xf numFmtId="4" fontId="4" fillId="0" borderId="28" xfId="7" applyNumberFormat="1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4" fillId="3" borderId="31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left" vertical="center" wrapText="1"/>
    </xf>
    <xf numFmtId="169" fontId="7" fillId="2" borderId="0" xfId="6" applyNumberFormat="1" applyFont="1" applyFill="1" applyBorder="1" applyAlignment="1" applyProtection="1">
      <alignment horizontal="center" vertical="center"/>
    </xf>
    <xf numFmtId="0" fontId="7" fillId="3" borderId="14" xfId="2" applyFont="1" applyFill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center" vertical="center" wrapText="1"/>
    </xf>
    <xf numFmtId="168" fontId="4" fillId="6" borderId="20" xfId="6" applyNumberFormat="1" applyFont="1" applyFill="1" applyBorder="1" applyAlignment="1" applyProtection="1">
      <alignment horizontal="center" vertical="center"/>
    </xf>
    <xf numFmtId="168" fontId="4" fillId="6" borderId="10" xfId="6" applyNumberFormat="1" applyFont="1" applyFill="1" applyBorder="1" applyAlignment="1" applyProtection="1">
      <alignment horizontal="center" vertical="center"/>
    </xf>
    <xf numFmtId="4" fontId="4" fillId="0" borderId="20" xfId="7" applyNumberFormat="1" applyFont="1" applyFill="1" applyBorder="1" applyAlignment="1" applyProtection="1">
      <alignment horizontal="center" vertical="center" wrapText="1"/>
    </xf>
    <xf numFmtId="4" fontId="4" fillId="0" borderId="10" xfId="7" applyNumberFormat="1" applyFont="1" applyFill="1" applyBorder="1" applyAlignment="1" applyProtection="1">
      <alignment horizontal="center" vertical="center" wrapText="1"/>
    </xf>
    <xf numFmtId="169" fontId="7" fillId="2" borderId="7" xfId="6" applyNumberFormat="1" applyFont="1" applyFill="1" applyBorder="1" applyAlignment="1" applyProtection="1">
      <alignment horizontal="center" vertical="center" wrapText="1"/>
    </xf>
    <xf numFmtId="169" fontId="7" fillId="2" borderId="11" xfId="6" applyNumberFormat="1" applyFont="1" applyFill="1" applyBorder="1" applyAlignment="1" applyProtection="1">
      <alignment horizontal="center" vertical="center" wrapText="1"/>
    </xf>
    <xf numFmtId="169" fontId="7" fillId="2" borderId="31" xfId="6" applyNumberFormat="1" applyFont="1" applyFill="1" applyBorder="1" applyAlignment="1" applyProtection="1">
      <alignment horizontal="center" vertical="center" wrapText="1"/>
    </xf>
    <xf numFmtId="169" fontId="7" fillId="2" borderId="13" xfId="6" applyNumberFormat="1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>
      <alignment horizontal="left" vertical="center" wrapText="1"/>
    </xf>
    <xf numFmtId="0" fontId="4" fillId="3" borderId="15" xfId="2" applyFont="1" applyFill="1" applyBorder="1" applyAlignment="1">
      <alignment horizontal="left" vertical="center" wrapText="1"/>
    </xf>
    <xf numFmtId="0" fontId="11" fillId="0" borderId="0" xfId="5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3" borderId="23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7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4" fillId="3" borderId="11" xfId="2" applyFont="1" applyFill="1" applyBorder="1" applyAlignment="1">
      <alignment horizontal="left" vertical="center" wrapText="1"/>
    </xf>
    <xf numFmtId="0" fontId="4" fillId="3" borderId="20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0" fontId="4" fillId="3" borderId="10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0" fontId="7" fillId="3" borderId="4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169" fontId="4" fillId="2" borderId="21" xfId="2" applyNumberFormat="1" applyFont="1" applyFill="1" applyBorder="1" applyAlignment="1">
      <alignment horizontal="center" vertical="center" wrapText="1"/>
    </xf>
    <xf numFmtId="169" fontId="4" fillId="2" borderId="22" xfId="2" applyNumberFormat="1" applyFont="1" applyFill="1" applyBorder="1" applyAlignment="1">
      <alignment horizontal="center" vertical="center" wrapText="1"/>
    </xf>
    <xf numFmtId="169" fontId="4" fillId="2" borderId="4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171" fontId="4" fillId="2" borderId="2" xfId="6" applyNumberFormat="1" applyFont="1" applyFill="1" applyBorder="1" applyAlignment="1" applyProtection="1">
      <alignment horizontal="center" vertical="center" wrapText="1"/>
    </xf>
    <xf numFmtId="171" fontId="4" fillId="2" borderId="5" xfId="6" applyNumberFormat="1" applyFont="1" applyFill="1" applyBorder="1" applyAlignment="1" applyProtection="1">
      <alignment horizontal="center" vertical="center" wrapText="1"/>
    </xf>
    <xf numFmtId="171" fontId="7" fillId="3" borderId="2" xfId="6" applyNumberFormat="1" applyFont="1" applyFill="1" applyBorder="1" applyAlignment="1" applyProtection="1">
      <alignment horizontal="left" vertical="center"/>
    </xf>
    <xf numFmtId="171" fontId="7" fillId="3" borderId="4" xfId="6" applyNumberFormat="1" applyFont="1" applyFill="1" applyBorder="1" applyAlignment="1" applyProtection="1">
      <alignment horizontal="left" vertical="center"/>
    </xf>
    <xf numFmtId="171" fontId="7" fillId="3" borderId="5" xfId="6" applyNumberFormat="1" applyFont="1" applyFill="1" applyBorder="1" applyAlignment="1" applyProtection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7" fillId="3" borderId="5" xfId="2" applyFont="1" applyFill="1" applyBorder="1" applyAlignment="1">
      <alignment horizontal="left" vertical="center"/>
    </xf>
    <xf numFmtId="169" fontId="7" fillId="2" borderId="2" xfId="0" applyNumberFormat="1" applyFont="1" applyFill="1" applyBorder="1" applyAlignment="1">
      <alignment horizontal="center" vertical="center"/>
    </xf>
    <xf numFmtId="169" fontId="7" fillId="2" borderId="5" xfId="0" applyNumberFormat="1" applyFont="1" applyFill="1" applyBorder="1" applyAlignment="1">
      <alignment horizontal="center" vertical="center"/>
    </xf>
    <xf numFmtId="10" fontId="7" fillId="2" borderId="2" xfId="1" applyNumberFormat="1" applyFont="1" applyFill="1" applyBorder="1" applyAlignment="1" applyProtection="1">
      <alignment horizontal="center" vertical="center"/>
    </xf>
    <xf numFmtId="10" fontId="7" fillId="2" borderId="5" xfId="1" applyNumberFormat="1" applyFont="1" applyFill="1" applyBorder="1" applyAlignment="1" applyProtection="1">
      <alignment horizontal="center" vertical="center"/>
    </xf>
    <xf numFmtId="169" fontId="7" fillId="2" borderId="2" xfId="1" applyNumberFormat="1" applyFont="1" applyFill="1" applyBorder="1" applyAlignment="1" applyProtection="1">
      <alignment horizontal="center" vertical="center"/>
    </xf>
    <xf numFmtId="169" fontId="7" fillId="2" borderId="2" xfId="6" applyNumberFormat="1" applyFont="1" applyFill="1" applyBorder="1" applyAlignment="1" applyProtection="1">
      <alignment horizontal="center" vertical="center" wrapText="1"/>
    </xf>
    <xf numFmtId="169" fontId="7" fillId="2" borderId="5" xfId="6" applyNumberFormat="1" applyFont="1" applyFill="1" applyBorder="1" applyAlignment="1" applyProtection="1">
      <alignment horizontal="center" vertical="center" wrapText="1"/>
    </xf>
    <xf numFmtId="0" fontId="4" fillId="3" borderId="20" xfId="2" applyFont="1" applyFill="1" applyBorder="1" applyAlignment="1">
      <alignment horizontal="left" vertical="center" wrapText="1"/>
    </xf>
    <xf numFmtId="0" fontId="4" fillId="3" borderId="18" xfId="2" applyFont="1" applyFill="1" applyBorder="1" applyAlignment="1">
      <alignment horizontal="left" vertical="center" wrapText="1"/>
    </xf>
    <xf numFmtId="171" fontId="4" fillId="2" borderId="6" xfId="6" applyNumberFormat="1" applyFont="1" applyFill="1" applyBorder="1" applyAlignment="1" applyProtection="1">
      <alignment horizontal="center" vertical="center" wrapText="1"/>
    </xf>
    <xf numFmtId="171" fontId="4" fillId="2" borderId="12" xfId="6" applyNumberFormat="1" applyFont="1" applyFill="1" applyBorder="1" applyAlignment="1" applyProtection="1">
      <alignment horizontal="center" vertical="center" wrapText="1"/>
    </xf>
  </cellXfs>
  <cellStyles count="17">
    <cellStyle name="%" xfId="8" xr:uid="{00000000-0005-0000-0000-000000000000}"/>
    <cellStyle name="Comma 2" xfId="3" xr:uid="{00000000-0005-0000-0000-000001000000}"/>
    <cellStyle name="Comma 2 2" xfId="7" xr:uid="{00000000-0005-0000-0000-000002000000}"/>
    <cellStyle name="Comma 3" xfId="4" xr:uid="{00000000-0005-0000-0000-000003000000}"/>
    <cellStyle name="Currency 2" xfId="6" xr:uid="{00000000-0005-0000-0000-000004000000}"/>
    <cellStyle name="Currency 3" xfId="9" xr:uid="{00000000-0005-0000-0000-000005000000}"/>
    <cellStyle name="Normal" xfId="0" builtinId="0"/>
    <cellStyle name="Normal 2" xfId="2" xr:uid="{00000000-0005-0000-0000-000007000000}"/>
    <cellStyle name="Normal 2 2" xfId="10" xr:uid="{00000000-0005-0000-0000-000008000000}"/>
    <cellStyle name="Normal 3" xfId="11" xr:uid="{00000000-0005-0000-0000-000009000000}"/>
    <cellStyle name="Normal 4" xfId="12" xr:uid="{00000000-0005-0000-0000-00000A000000}"/>
    <cellStyle name="Normal 5" xfId="15" xr:uid="{00000000-0005-0000-0000-00000B000000}"/>
    <cellStyle name="Normal 6" xfId="16" xr:uid="{C6E1764B-D1C8-4547-AEF3-ED76C969A3D1}"/>
    <cellStyle name="Normal_Sheet1" xfId="5" xr:uid="{00000000-0005-0000-0000-00000C000000}"/>
    <cellStyle name="Percent" xfId="1" builtinId="5"/>
    <cellStyle name="Percent 2" xfId="13" xr:uid="{00000000-0005-0000-0000-00000E000000}"/>
    <cellStyle name="Percent 2 2" xfId="14" xr:uid="{00000000-0005-0000-0000-00000F000000}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968375</xdr:colOff>
      <xdr:row>0</xdr:row>
      <xdr:rowOff>95250</xdr:rowOff>
    </xdr:from>
    <xdr:to>
      <xdr:col>11</xdr:col>
      <xdr:colOff>90805</xdr:colOff>
      <xdr:row>2</xdr:row>
      <xdr:rowOff>295275</xdr:rowOff>
    </xdr:to>
    <xdr:pic>
      <xdr:nvPicPr>
        <xdr:cNvPr id="4" name="Picture 3" descr="A picture containing graphical user interface&#10;&#10;Description automatically generated">
          <a:extLst>
            <a:ext uri="{FF2B5EF4-FFF2-40B4-BE49-F238E27FC236}">
              <a16:creationId xmlns:a16="http://schemas.microsoft.com/office/drawing/2014/main" id="{1C656F5B-A263-9E0D-E379-02404A3B9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313" y="95250"/>
          <a:ext cx="2519680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03/FN3.1/2023-24/Services/Chief%20Executive/DSG/APT%20Final/202324_P1_APT_826_Milton_Keynes.xlsx" TargetMode="External"/><Relationship Id="rId1" Type="http://schemas.openxmlformats.org/officeDocument/2006/relationships/externalLinkPath" Target="/sites/files-fin-FN03/FN3.1/2023-24/Services/Chief%20Executive/DSG/APT%20Final/202324_P1_APT_826_Milton_Key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c\dfs01\Shared\Finance\Budgeting\2021-22\Services\Chief%20Exec\DSG\Schools%20Block\Authority%20Proforma%20Tool\202122_P1_APT_826_Milton%20Keynes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ing/2021-22/Services/Chief%20Exec/DSG/Schools%20Block/Authority%20Proforma%20Tool/202122_P1_APT_826_Milton%20Keynes%20-%20Working%20Fi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les-fin-FN03/FN3.1/2024-25/Services/Chief%20Execs/DSG/APT%20-%20Actual/202425_P3_APT_826_Milton_Keynes%20-%20Submission%2020-01-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03/FN3.1/2024-25/Services/Chief%20Execs/DSG/APT%20-%20Actual/202425_P3_APT_826_Milton_Keynes%20-%20Working%20File.xlsx" TargetMode="External"/><Relationship Id="rId1" Type="http://schemas.openxmlformats.org/officeDocument/2006/relationships/externalLinkPath" Target="/sites/files-fin-FN03/FN3.1/2024-25/Services/Chief%20Execs/DSG/APT%20-%20Actual/202425_P3_APT_826_Milton_Keynes%20-%20Working%20File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03/FN3.1/2024-25/Services/Chief%20Execs/DSG/Budget%20Planning/Dedelegated%20Budget%20Allocation%202024-25.xlsx" TargetMode="External"/><Relationship Id="rId1" Type="http://schemas.openxmlformats.org/officeDocument/2006/relationships/externalLinkPath" Target="/sites/files-fin-FN03/FN3.1/2024-25/Services/Chief%20Execs/DSG/Budget%20Planning/Dedelegated%20Budget%20Allocation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NmArwzuRt0a6DVseRAyUaO14Oywtr4lBmlYSVzSlJ67tEGRpmNYqSqK-IKBqkzyT" itemId="01XIA36IXZPSRUPLLIIRHKLTXISG3RZASI">
      <xxl21:absoluteUrl r:id="rId2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Growth Cost per Pupil"/>
      <sheetName val="School level SB"/>
      <sheetName val="Recoupment"/>
      <sheetName val="Split sites data"/>
      <sheetName val="Post-16 infrastructure changes"/>
      <sheetName val="Validation sheet"/>
      <sheetName val="Workings Summary"/>
      <sheetName val="Analysis"/>
      <sheetName val="Mobility"/>
      <sheetName val="Sparsity"/>
      <sheetName val="NNDR"/>
      <sheetName val="Pupil proportions"/>
    </sheetNames>
    <sheetDataSet>
      <sheetData sheetId="0"/>
      <sheetData sheetId="1"/>
      <sheetData sheetId="2">
        <row r="1">
          <cell r="A1" t="str">
            <v>October 2022 School Census data</v>
          </cell>
        </row>
      </sheetData>
      <sheetData sheetId="3"/>
      <sheetData sheetId="4"/>
      <sheetData sheetId="5"/>
      <sheetData sheetId="6"/>
      <sheetData sheetId="7"/>
      <sheetData sheetId="8">
        <row r="6">
          <cell r="AE6">
            <v>9.9752099752099949E-2</v>
          </cell>
        </row>
      </sheetData>
      <sheetData sheetId="9"/>
      <sheetData sheetId="10">
        <row r="4">
          <cell r="E4" t="str">
            <v>URN</v>
          </cell>
        </row>
      </sheetData>
      <sheetData sheetId="11">
        <row r="4">
          <cell r="A4" t="str">
            <v>URN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 t="str">
            <v>URN</v>
          </cell>
        </row>
      </sheetData>
      <sheetData sheetId="21">
        <row r="25">
          <cell r="F25">
            <v>177689.97202589537</v>
          </cell>
        </row>
      </sheetData>
      <sheetData sheetId="22"/>
      <sheetData sheetId="23">
        <row r="5">
          <cell r="K5">
            <v>157806760.33544803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0-21 submitted baselines"/>
      <sheetName val="20-21 HN places"/>
      <sheetName val="Proposed Free Schools"/>
      <sheetName val="Inputs &amp; Adjustments"/>
      <sheetName val="Local Factors"/>
      <sheetName val="Adjusted Factors"/>
      <sheetName val="20-21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  <sheetName val="Notes"/>
      <sheetName val="Comparison"/>
      <sheetName val="IDACI "/>
      <sheetName val="Watling"/>
      <sheetName val="Var by School"/>
      <sheetName val="Notional SEN"/>
      <sheetName val="IDACI for Z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FSM Pupil Numbers"/>
      <sheetName val="20-21 submitted baselines"/>
      <sheetName val="20-21 HN places"/>
      <sheetName val="Proposed Free Schools"/>
      <sheetName val="Inputs &amp; Adjustments"/>
      <sheetName val="Local Factors"/>
      <sheetName val="Adjusted Factors"/>
      <sheetName val="20-21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  <sheetName val="Notes"/>
      <sheetName val="Comparison"/>
      <sheetName val="IDACI "/>
      <sheetName val="IDACI for Zoe"/>
      <sheetName val="Watling"/>
      <sheetName val="Var by School"/>
      <sheetName val="Notional SEN"/>
      <sheetName val="202122_P1_APT_826_Milton Key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Split sites data"/>
      <sheetName val="Split sites adjustments"/>
      <sheetName val="Local Factors"/>
      <sheetName val="LA estimate of NNDR 24-25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</row>
        <row r="3"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</row>
        <row r="4">
          <cell r="E4" t="str">
            <v>URN</v>
          </cell>
          <cell r="F4" t="str">
            <v>LAESTAB</v>
          </cell>
          <cell r="G4" t="str">
            <v>School Name</v>
          </cell>
          <cell r="H4" t="str">
            <v>Phase</v>
          </cell>
          <cell r="I4" t="str">
            <v>Academy Type</v>
          </cell>
          <cell r="J4" t="str">
            <v>London Fringe</v>
          </cell>
          <cell r="K4" t="str">
            <v>Number of Primary year groups for middle schools</v>
          </cell>
          <cell r="L4" t="str">
            <v>Number of Secondary year groups for middle schools</v>
          </cell>
          <cell r="M4" t="str">
            <v>Number of Primary year groups for all schools</v>
          </cell>
          <cell r="N4" t="str">
            <v>Number of Secondary year groups for all schools</v>
          </cell>
          <cell r="O4" t="str">
            <v>Number of KS3 year groups for all schools</v>
          </cell>
          <cell r="P4" t="str">
            <v>Number of KS4 year groups for all schools</v>
          </cell>
          <cell r="Q4" t="str">
            <v>NOR</v>
          </cell>
          <cell r="R4" t="str">
            <v>NOR Primary</v>
          </cell>
          <cell r="S4" t="str">
            <v>NOR Reception</v>
          </cell>
          <cell r="T4" t="str">
            <v>NOR Y1-6 for calculation of the eligible pupils for the primary prior attainment factor ONLY</v>
          </cell>
          <cell r="U4" t="str">
            <v>NOR Secondary</v>
          </cell>
          <cell r="V4" t="str">
            <v>NOR KS3</v>
          </cell>
          <cell r="W4" t="str">
            <v>NOR KS4</v>
          </cell>
        </row>
        <row r="5">
          <cell r="E5" t="str">
            <v>Total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>
            <v>46356.083333333336</v>
          </cell>
          <cell r="R5">
            <v>27198.083333333332</v>
          </cell>
          <cell r="S5">
            <v>3730.5</v>
          </cell>
          <cell r="T5">
            <v>23467.583333333332</v>
          </cell>
          <cell r="U5">
            <v>19158</v>
          </cell>
          <cell r="V5">
            <v>11830</v>
          </cell>
          <cell r="W5">
            <v>7328</v>
          </cell>
        </row>
        <row r="6">
          <cell r="E6">
            <v>131397</v>
          </cell>
          <cell r="F6">
            <v>8262000</v>
          </cell>
          <cell r="G6" t="str">
            <v>Wavendon Gate School</v>
          </cell>
          <cell r="H6" t="str">
            <v>Primary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0</v>
          </cell>
          <cell r="O6">
            <v>0</v>
          </cell>
          <cell r="P6">
            <v>0</v>
          </cell>
          <cell r="Q6">
            <v>406</v>
          </cell>
          <cell r="R6">
            <v>406</v>
          </cell>
          <cell r="S6">
            <v>47</v>
          </cell>
          <cell r="T6">
            <v>359</v>
          </cell>
          <cell r="U6">
            <v>0</v>
          </cell>
          <cell r="V6">
            <v>0</v>
          </cell>
          <cell r="W6">
            <v>0</v>
          </cell>
        </row>
        <row r="7">
          <cell r="E7">
            <v>131670</v>
          </cell>
          <cell r="F7">
            <v>8262001</v>
          </cell>
          <cell r="G7" t="str">
            <v>Merebrook Infant School</v>
          </cell>
          <cell r="H7" t="str">
            <v>Primary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136</v>
          </cell>
          <cell r="R7">
            <v>136</v>
          </cell>
          <cell r="S7">
            <v>38</v>
          </cell>
          <cell r="T7">
            <v>98</v>
          </cell>
          <cell r="U7">
            <v>0</v>
          </cell>
          <cell r="V7">
            <v>0</v>
          </cell>
          <cell r="W7">
            <v>0</v>
          </cell>
        </row>
        <row r="8">
          <cell r="E8">
            <v>131718</v>
          </cell>
          <cell r="F8">
            <v>8262002</v>
          </cell>
          <cell r="G8" t="str">
            <v>Portfields Primary School</v>
          </cell>
          <cell r="H8" t="str">
            <v>Primary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0</v>
          </cell>
          <cell r="P8">
            <v>0</v>
          </cell>
          <cell r="Q8">
            <v>597</v>
          </cell>
          <cell r="R8">
            <v>597</v>
          </cell>
          <cell r="S8">
            <v>73</v>
          </cell>
          <cell r="T8">
            <v>524</v>
          </cell>
          <cell r="U8">
            <v>0</v>
          </cell>
          <cell r="V8">
            <v>0</v>
          </cell>
          <cell r="W8">
            <v>0</v>
          </cell>
        </row>
        <row r="9">
          <cell r="E9">
            <v>132210</v>
          </cell>
          <cell r="F9">
            <v>8262005</v>
          </cell>
          <cell r="G9" t="str">
            <v>Brooksward School</v>
          </cell>
          <cell r="H9" t="str">
            <v>Primary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7</v>
          </cell>
          <cell r="N9">
            <v>0</v>
          </cell>
          <cell r="O9">
            <v>0</v>
          </cell>
          <cell r="P9">
            <v>0</v>
          </cell>
          <cell r="Q9">
            <v>329</v>
          </cell>
          <cell r="R9">
            <v>329</v>
          </cell>
          <cell r="S9">
            <v>44</v>
          </cell>
          <cell r="T9">
            <v>285</v>
          </cell>
          <cell r="U9">
            <v>0</v>
          </cell>
          <cell r="V9">
            <v>0</v>
          </cell>
          <cell r="W9">
            <v>0</v>
          </cell>
        </row>
        <row r="10">
          <cell r="E10">
            <v>132786</v>
          </cell>
          <cell r="F10">
            <v>8262006</v>
          </cell>
          <cell r="G10" t="str">
            <v>Howe Park School</v>
          </cell>
          <cell r="H10" t="str">
            <v>Primary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3</v>
          </cell>
          <cell r="N10">
            <v>0</v>
          </cell>
          <cell r="O10">
            <v>0</v>
          </cell>
          <cell r="P10">
            <v>0</v>
          </cell>
          <cell r="Q10">
            <v>173</v>
          </cell>
          <cell r="R10">
            <v>173</v>
          </cell>
          <cell r="S10">
            <v>53</v>
          </cell>
          <cell r="T10">
            <v>120</v>
          </cell>
          <cell r="U10">
            <v>0</v>
          </cell>
          <cell r="V10">
            <v>0</v>
          </cell>
          <cell r="W10">
            <v>0</v>
          </cell>
        </row>
        <row r="11">
          <cell r="E11">
            <v>132787</v>
          </cell>
          <cell r="F11">
            <v>8262007</v>
          </cell>
          <cell r="G11" t="str">
            <v>Long Meadow School</v>
          </cell>
          <cell r="H11" t="str">
            <v>Primary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0</v>
          </cell>
          <cell r="O11">
            <v>0</v>
          </cell>
          <cell r="P11">
            <v>0</v>
          </cell>
          <cell r="Q11">
            <v>389</v>
          </cell>
          <cell r="R11">
            <v>389</v>
          </cell>
          <cell r="S11">
            <v>30</v>
          </cell>
          <cell r="T11">
            <v>359</v>
          </cell>
          <cell r="U11">
            <v>0</v>
          </cell>
          <cell r="V11">
            <v>0</v>
          </cell>
          <cell r="W11">
            <v>0</v>
          </cell>
        </row>
        <row r="12">
          <cell r="E12">
            <v>110213</v>
          </cell>
          <cell r="F12">
            <v>8262015</v>
          </cell>
          <cell r="G12" t="str">
            <v>Castlethorpe First School</v>
          </cell>
          <cell r="H12" t="str">
            <v>Primary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32</v>
          </cell>
          <cell r="R12">
            <v>32</v>
          </cell>
          <cell r="S12">
            <v>9</v>
          </cell>
          <cell r="T12">
            <v>23</v>
          </cell>
          <cell r="U12">
            <v>0</v>
          </cell>
          <cell r="V12">
            <v>0</v>
          </cell>
          <cell r="W12">
            <v>0</v>
          </cell>
        </row>
        <row r="13">
          <cell r="E13">
            <v>134072</v>
          </cell>
          <cell r="F13">
            <v>8262017</v>
          </cell>
          <cell r="G13" t="str">
            <v>Broughton Fields Primary School</v>
          </cell>
          <cell r="H13" t="str">
            <v>Primary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409</v>
          </cell>
          <cell r="R13">
            <v>409</v>
          </cell>
          <cell r="S13">
            <v>54</v>
          </cell>
          <cell r="T13">
            <v>355</v>
          </cell>
          <cell r="U13">
            <v>0</v>
          </cell>
          <cell r="V13">
            <v>0</v>
          </cell>
          <cell r="W13">
            <v>0</v>
          </cell>
        </row>
        <row r="14">
          <cell r="E14">
            <v>110230</v>
          </cell>
          <cell r="F14">
            <v>8262042</v>
          </cell>
          <cell r="G14" t="str">
            <v>Hanslope Primary School</v>
          </cell>
          <cell r="H14" t="str">
            <v>Primary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290.75</v>
          </cell>
          <cell r="R14">
            <v>290.75</v>
          </cell>
          <cell r="S14">
            <v>40.75</v>
          </cell>
          <cell r="T14">
            <v>250</v>
          </cell>
          <cell r="U14">
            <v>0</v>
          </cell>
          <cell r="V14">
            <v>0</v>
          </cell>
          <cell r="W14">
            <v>0</v>
          </cell>
        </row>
        <row r="15">
          <cell r="E15">
            <v>110231</v>
          </cell>
          <cell r="F15">
            <v>8262043</v>
          </cell>
          <cell r="G15" t="str">
            <v>Haversham Village School</v>
          </cell>
          <cell r="H15" t="str">
            <v>Primary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167</v>
          </cell>
          <cell r="R15">
            <v>167</v>
          </cell>
          <cell r="S15">
            <v>20</v>
          </cell>
          <cell r="T15">
            <v>147</v>
          </cell>
          <cell r="U15">
            <v>0</v>
          </cell>
          <cell r="V15">
            <v>0</v>
          </cell>
          <cell r="W15">
            <v>0</v>
          </cell>
        </row>
        <row r="16">
          <cell r="E16">
            <v>110240</v>
          </cell>
          <cell r="F16">
            <v>8262062</v>
          </cell>
          <cell r="G16" t="str">
            <v>Oldbrook First School and Nursery</v>
          </cell>
          <cell r="H16" t="str">
            <v>Primary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  <cell r="O16">
            <v>0</v>
          </cell>
          <cell r="P16">
            <v>0</v>
          </cell>
          <cell r="Q16">
            <v>155</v>
          </cell>
          <cell r="R16">
            <v>155</v>
          </cell>
          <cell r="S16">
            <v>57</v>
          </cell>
          <cell r="T16">
            <v>98</v>
          </cell>
          <cell r="U16">
            <v>0</v>
          </cell>
          <cell r="V16">
            <v>0</v>
          </cell>
          <cell r="W16">
            <v>0</v>
          </cell>
        </row>
        <row r="17">
          <cell r="E17">
            <v>110252</v>
          </cell>
          <cell r="F17">
            <v>8262112</v>
          </cell>
          <cell r="G17" t="str">
            <v>Russell Street School</v>
          </cell>
          <cell r="H17" t="str">
            <v>Primary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  <cell r="O17">
            <v>0</v>
          </cell>
          <cell r="P17">
            <v>0</v>
          </cell>
          <cell r="Q17">
            <v>157</v>
          </cell>
          <cell r="R17">
            <v>157</v>
          </cell>
          <cell r="S17">
            <v>56</v>
          </cell>
          <cell r="T17">
            <v>101</v>
          </cell>
          <cell r="U17">
            <v>0</v>
          </cell>
          <cell r="V17">
            <v>0</v>
          </cell>
          <cell r="W17">
            <v>0</v>
          </cell>
        </row>
        <row r="18">
          <cell r="E18">
            <v>110256</v>
          </cell>
          <cell r="F18">
            <v>8262121</v>
          </cell>
          <cell r="G18" t="str">
            <v>Bushfield School</v>
          </cell>
          <cell r="H18" t="str">
            <v>Primary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4</v>
          </cell>
          <cell r="N18">
            <v>0</v>
          </cell>
          <cell r="O18">
            <v>0</v>
          </cell>
          <cell r="P18">
            <v>0</v>
          </cell>
          <cell r="Q18">
            <v>406</v>
          </cell>
          <cell r="R18">
            <v>406</v>
          </cell>
          <cell r="S18">
            <v>0</v>
          </cell>
          <cell r="T18">
            <v>406</v>
          </cell>
          <cell r="U18">
            <v>0</v>
          </cell>
          <cell r="V18">
            <v>0</v>
          </cell>
          <cell r="W18">
            <v>0</v>
          </cell>
        </row>
        <row r="19">
          <cell r="E19">
            <v>110257</v>
          </cell>
          <cell r="F19">
            <v>8262122</v>
          </cell>
          <cell r="G19" t="str">
            <v>Wyvern School</v>
          </cell>
          <cell r="H19" t="str">
            <v>Primary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276</v>
          </cell>
          <cell r="R19">
            <v>276</v>
          </cell>
          <cell r="S19">
            <v>97</v>
          </cell>
          <cell r="T19">
            <v>179</v>
          </cell>
          <cell r="U19">
            <v>0</v>
          </cell>
          <cell r="V19">
            <v>0</v>
          </cell>
          <cell r="W19">
            <v>0</v>
          </cell>
        </row>
        <row r="20">
          <cell r="E20">
            <v>110327</v>
          </cell>
          <cell r="F20">
            <v>8262238</v>
          </cell>
          <cell r="G20" t="str">
            <v>Barleyhurst Park Primary</v>
          </cell>
          <cell r="H20" t="str">
            <v>Primary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207</v>
          </cell>
          <cell r="R20">
            <v>207</v>
          </cell>
          <cell r="S20">
            <v>29</v>
          </cell>
          <cell r="T20">
            <v>178</v>
          </cell>
          <cell r="U20">
            <v>0</v>
          </cell>
          <cell r="V20">
            <v>0</v>
          </cell>
          <cell r="W20">
            <v>0</v>
          </cell>
        </row>
        <row r="21">
          <cell r="E21">
            <v>110330</v>
          </cell>
          <cell r="F21">
            <v>8262247</v>
          </cell>
          <cell r="G21" t="str">
            <v>Pepper Hill School</v>
          </cell>
          <cell r="H21" t="str">
            <v>Primary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0</v>
          </cell>
          <cell r="P21">
            <v>0</v>
          </cell>
          <cell r="Q21">
            <v>101</v>
          </cell>
          <cell r="R21">
            <v>101</v>
          </cell>
          <cell r="S21">
            <v>26</v>
          </cell>
          <cell r="T21">
            <v>75</v>
          </cell>
          <cell r="U21">
            <v>0</v>
          </cell>
          <cell r="V21">
            <v>0</v>
          </cell>
          <cell r="W21">
            <v>0</v>
          </cell>
        </row>
        <row r="22">
          <cell r="E22">
            <v>110345</v>
          </cell>
          <cell r="F22">
            <v>8262272</v>
          </cell>
          <cell r="G22" t="str">
            <v>Greenleys First School</v>
          </cell>
          <cell r="H22" t="str">
            <v>Primary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0</v>
          </cell>
          <cell r="P22">
            <v>0</v>
          </cell>
          <cell r="Q22">
            <v>110</v>
          </cell>
          <cell r="R22">
            <v>110</v>
          </cell>
          <cell r="S22">
            <v>43</v>
          </cell>
          <cell r="T22">
            <v>67</v>
          </cell>
          <cell r="U22">
            <v>0</v>
          </cell>
          <cell r="V22">
            <v>0</v>
          </cell>
          <cell r="W22">
            <v>0</v>
          </cell>
        </row>
        <row r="23">
          <cell r="E23">
            <v>110355</v>
          </cell>
          <cell r="F23">
            <v>8262285</v>
          </cell>
          <cell r="G23" t="str">
            <v>Falconhurst School</v>
          </cell>
          <cell r="H23" t="str">
            <v>Primary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7</v>
          </cell>
          <cell r="N23">
            <v>0</v>
          </cell>
          <cell r="O23">
            <v>0</v>
          </cell>
          <cell r="P23">
            <v>0</v>
          </cell>
          <cell r="Q23">
            <v>282</v>
          </cell>
          <cell r="R23">
            <v>282</v>
          </cell>
          <cell r="S23">
            <v>28</v>
          </cell>
          <cell r="T23">
            <v>254</v>
          </cell>
          <cell r="U23">
            <v>0</v>
          </cell>
          <cell r="V23">
            <v>0</v>
          </cell>
          <cell r="W23">
            <v>0</v>
          </cell>
        </row>
        <row r="24">
          <cell r="E24">
            <v>110363</v>
          </cell>
          <cell r="F24">
            <v>8262299</v>
          </cell>
          <cell r="G24" t="str">
            <v>Southwood School</v>
          </cell>
          <cell r="H24" t="str">
            <v>Primary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4</v>
          </cell>
          <cell r="N24">
            <v>0</v>
          </cell>
          <cell r="O24">
            <v>0</v>
          </cell>
          <cell r="P24">
            <v>0</v>
          </cell>
          <cell r="Q24">
            <v>191</v>
          </cell>
          <cell r="R24">
            <v>191</v>
          </cell>
          <cell r="S24">
            <v>0</v>
          </cell>
          <cell r="T24">
            <v>191</v>
          </cell>
          <cell r="U24">
            <v>0</v>
          </cell>
          <cell r="V24">
            <v>0</v>
          </cell>
          <cell r="W24">
            <v>0</v>
          </cell>
        </row>
        <row r="25">
          <cell r="E25">
            <v>110365</v>
          </cell>
          <cell r="F25">
            <v>8262301</v>
          </cell>
          <cell r="G25" t="str">
            <v>Stanton School</v>
          </cell>
          <cell r="H25" t="str">
            <v>Primary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4</v>
          </cell>
          <cell r="N25">
            <v>0</v>
          </cell>
          <cell r="O25">
            <v>0</v>
          </cell>
          <cell r="P25">
            <v>0</v>
          </cell>
          <cell r="Q25">
            <v>299</v>
          </cell>
          <cell r="R25">
            <v>299</v>
          </cell>
          <cell r="S25">
            <v>0</v>
          </cell>
          <cell r="T25">
            <v>299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110366</v>
          </cell>
          <cell r="F26">
            <v>8262303</v>
          </cell>
          <cell r="G26" t="str">
            <v>Great Linford Primary School</v>
          </cell>
          <cell r="H26" t="str">
            <v>Primary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7</v>
          </cell>
          <cell r="N26">
            <v>0</v>
          </cell>
          <cell r="O26">
            <v>0</v>
          </cell>
          <cell r="P26">
            <v>0</v>
          </cell>
          <cell r="Q26">
            <v>342</v>
          </cell>
          <cell r="R26">
            <v>342</v>
          </cell>
          <cell r="S26">
            <v>45</v>
          </cell>
          <cell r="T26">
            <v>297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110367</v>
          </cell>
          <cell r="F27">
            <v>8262305</v>
          </cell>
          <cell r="G27" t="str">
            <v>Greenleys Junior School</v>
          </cell>
          <cell r="H27" t="str">
            <v>Primary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0</v>
          </cell>
          <cell r="P27">
            <v>0</v>
          </cell>
          <cell r="Q27">
            <v>227</v>
          </cell>
          <cell r="R27">
            <v>227</v>
          </cell>
          <cell r="S27">
            <v>0</v>
          </cell>
          <cell r="T27">
            <v>227</v>
          </cell>
          <cell r="U27">
            <v>0</v>
          </cell>
          <cell r="V27">
            <v>0</v>
          </cell>
          <cell r="W27">
            <v>0</v>
          </cell>
        </row>
        <row r="28">
          <cell r="E28">
            <v>110368</v>
          </cell>
          <cell r="F28">
            <v>8262306</v>
          </cell>
          <cell r="G28" t="str">
            <v>Wood End Infant &amp; Pre-School</v>
          </cell>
          <cell r="H28" t="str">
            <v>Primary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  <cell r="O28">
            <v>0</v>
          </cell>
          <cell r="P28">
            <v>0</v>
          </cell>
          <cell r="Q28">
            <v>83</v>
          </cell>
          <cell r="R28">
            <v>83</v>
          </cell>
          <cell r="S28">
            <v>29</v>
          </cell>
          <cell r="T28">
            <v>54</v>
          </cell>
          <cell r="U28">
            <v>0</v>
          </cell>
          <cell r="V28">
            <v>0</v>
          </cell>
          <cell r="W28">
            <v>0</v>
          </cell>
        </row>
        <row r="29">
          <cell r="E29">
            <v>110369</v>
          </cell>
          <cell r="F29">
            <v>8262309</v>
          </cell>
          <cell r="G29" t="str">
            <v>Bradwell Village School</v>
          </cell>
          <cell r="H29" t="str">
            <v>Primary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4</v>
          </cell>
          <cell r="N29">
            <v>0</v>
          </cell>
          <cell r="O29">
            <v>0</v>
          </cell>
          <cell r="P29">
            <v>0</v>
          </cell>
          <cell r="Q29">
            <v>200</v>
          </cell>
          <cell r="R29">
            <v>200</v>
          </cell>
          <cell r="S29">
            <v>0</v>
          </cell>
          <cell r="T29">
            <v>200</v>
          </cell>
          <cell r="U29">
            <v>0</v>
          </cell>
          <cell r="V29">
            <v>0</v>
          </cell>
          <cell r="W29">
            <v>0</v>
          </cell>
        </row>
        <row r="30">
          <cell r="E30">
            <v>110372</v>
          </cell>
          <cell r="F30">
            <v>8262313</v>
          </cell>
          <cell r="G30" t="str">
            <v>Downs Barn School</v>
          </cell>
          <cell r="H30" t="str">
            <v>Primary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3</v>
          </cell>
          <cell r="N30">
            <v>0</v>
          </cell>
          <cell r="O30">
            <v>0</v>
          </cell>
          <cell r="P30">
            <v>0</v>
          </cell>
          <cell r="Q30">
            <v>59</v>
          </cell>
          <cell r="R30">
            <v>59</v>
          </cell>
          <cell r="S30">
            <v>21</v>
          </cell>
          <cell r="T30">
            <v>38</v>
          </cell>
          <cell r="U30">
            <v>0</v>
          </cell>
          <cell r="V30">
            <v>0</v>
          </cell>
          <cell r="W30">
            <v>0</v>
          </cell>
        </row>
        <row r="31">
          <cell r="E31">
            <v>110375</v>
          </cell>
          <cell r="F31">
            <v>8262316</v>
          </cell>
          <cell r="G31" t="str">
            <v>Germander Park School</v>
          </cell>
          <cell r="H31" t="str">
            <v>Primary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0</v>
          </cell>
          <cell r="P31">
            <v>0</v>
          </cell>
          <cell r="Q31">
            <v>81</v>
          </cell>
          <cell r="R31">
            <v>81</v>
          </cell>
          <cell r="S31">
            <v>23</v>
          </cell>
          <cell r="T31">
            <v>58</v>
          </cell>
          <cell r="U31">
            <v>0</v>
          </cell>
          <cell r="V31">
            <v>0</v>
          </cell>
          <cell r="W31">
            <v>0</v>
          </cell>
        </row>
        <row r="32">
          <cell r="E32">
            <v>110379</v>
          </cell>
          <cell r="F32">
            <v>8262320</v>
          </cell>
          <cell r="G32" t="str">
            <v>The Willows School and Early Years Centre</v>
          </cell>
          <cell r="H32" t="str">
            <v>Primary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  <cell r="O32">
            <v>0</v>
          </cell>
          <cell r="P32">
            <v>0</v>
          </cell>
          <cell r="Q32">
            <v>112</v>
          </cell>
          <cell r="R32">
            <v>112</v>
          </cell>
          <cell r="S32">
            <v>35</v>
          </cell>
          <cell r="T32">
            <v>77</v>
          </cell>
          <cell r="U32">
            <v>0</v>
          </cell>
          <cell r="V32">
            <v>0</v>
          </cell>
          <cell r="W32">
            <v>0</v>
          </cell>
        </row>
        <row r="33">
          <cell r="E33">
            <v>110380</v>
          </cell>
          <cell r="F33">
            <v>8262322</v>
          </cell>
          <cell r="G33" t="str">
            <v>Priory Common School</v>
          </cell>
          <cell r="H33" t="str">
            <v>Primary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3</v>
          </cell>
          <cell r="N33">
            <v>0</v>
          </cell>
          <cell r="O33">
            <v>0</v>
          </cell>
          <cell r="P33">
            <v>0</v>
          </cell>
          <cell r="Q33">
            <v>73</v>
          </cell>
          <cell r="R33">
            <v>73</v>
          </cell>
          <cell r="S33">
            <v>18</v>
          </cell>
          <cell r="T33">
            <v>55</v>
          </cell>
          <cell r="U33">
            <v>0</v>
          </cell>
          <cell r="V33">
            <v>0</v>
          </cell>
          <cell r="W33">
            <v>0</v>
          </cell>
        </row>
        <row r="34">
          <cell r="E34">
            <v>110381</v>
          </cell>
          <cell r="F34">
            <v>8262323</v>
          </cell>
          <cell r="G34" t="str">
            <v>Giffard Park Primary School</v>
          </cell>
          <cell r="H34" t="str">
            <v>Primary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289</v>
          </cell>
          <cell r="R34">
            <v>289</v>
          </cell>
          <cell r="S34">
            <v>34</v>
          </cell>
          <cell r="T34">
            <v>255</v>
          </cell>
          <cell r="U34">
            <v>0</v>
          </cell>
          <cell r="V34">
            <v>0</v>
          </cell>
          <cell r="W34">
            <v>0</v>
          </cell>
        </row>
        <row r="35">
          <cell r="E35">
            <v>110382</v>
          </cell>
          <cell r="F35">
            <v>8262324</v>
          </cell>
          <cell r="G35" t="str">
            <v>Heelands School</v>
          </cell>
          <cell r="H35" t="str">
            <v>Primary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3</v>
          </cell>
          <cell r="N35">
            <v>0</v>
          </cell>
          <cell r="O35">
            <v>0</v>
          </cell>
          <cell r="P35">
            <v>0</v>
          </cell>
          <cell r="Q35">
            <v>88</v>
          </cell>
          <cell r="R35">
            <v>88</v>
          </cell>
          <cell r="S35">
            <v>30</v>
          </cell>
          <cell r="T35">
            <v>58</v>
          </cell>
          <cell r="U35">
            <v>0</v>
          </cell>
          <cell r="V35">
            <v>0</v>
          </cell>
          <cell r="W35">
            <v>0</v>
          </cell>
        </row>
        <row r="36">
          <cell r="E36">
            <v>110385</v>
          </cell>
          <cell r="F36">
            <v>8262327</v>
          </cell>
          <cell r="G36" t="str">
            <v>Summerfield School</v>
          </cell>
          <cell r="H36" t="str">
            <v>Primary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0</v>
          </cell>
          <cell r="Q36">
            <v>334</v>
          </cell>
          <cell r="R36">
            <v>334</v>
          </cell>
          <cell r="S36">
            <v>44</v>
          </cell>
          <cell r="T36">
            <v>290</v>
          </cell>
          <cell r="U36">
            <v>0</v>
          </cell>
          <cell r="V36">
            <v>0</v>
          </cell>
          <cell r="W36">
            <v>0</v>
          </cell>
        </row>
        <row r="37">
          <cell r="E37">
            <v>110388</v>
          </cell>
          <cell r="F37">
            <v>8262330</v>
          </cell>
          <cell r="G37" t="str">
            <v>Willen Primary School</v>
          </cell>
          <cell r="H37" t="str">
            <v>Primary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7</v>
          </cell>
          <cell r="N37">
            <v>0</v>
          </cell>
          <cell r="O37">
            <v>0</v>
          </cell>
          <cell r="P37">
            <v>0</v>
          </cell>
          <cell r="Q37">
            <v>358</v>
          </cell>
          <cell r="R37">
            <v>358</v>
          </cell>
          <cell r="S37">
            <v>29</v>
          </cell>
          <cell r="T37">
            <v>329</v>
          </cell>
          <cell r="U37">
            <v>0</v>
          </cell>
          <cell r="V37">
            <v>0</v>
          </cell>
          <cell r="W37">
            <v>0</v>
          </cell>
        </row>
        <row r="38">
          <cell r="E38">
            <v>110394</v>
          </cell>
          <cell r="F38">
            <v>8262336</v>
          </cell>
          <cell r="G38" t="str">
            <v>Caroline Haslett Primary School</v>
          </cell>
          <cell r="H38" t="str">
            <v>Primary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7</v>
          </cell>
          <cell r="N38">
            <v>0</v>
          </cell>
          <cell r="O38">
            <v>0</v>
          </cell>
          <cell r="P38">
            <v>0</v>
          </cell>
          <cell r="Q38">
            <v>421</v>
          </cell>
          <cell r="R38">
            <v>421</v>
          </cell>
          <cell r="S38">
            <v>60</v>
          </cell>
          <cell r="T38">
            <v>361</v>
          </cell>
          <cell r="U38">
            <v>0</v>
          </cell>
          <cell r="V38">
            <v>0</v>
          </cell>
          <cell r="W38">
            <v>0</v>
          </cell>
        </row>
        <row r="39">
          <cell r="E39">
            <v>110395</v>
          </cell>
          <cell r="F39">
            <v>8262337</v>
          </cell>
          <cell r="G39" t="str">
            <v>Green Park School</v>
          </cell>
          <cell r="H39" t="str">
            <v>Primary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7</v>
          </cell>
          <cell r="N39">
            <v>0</v>
          </cell>
          <cell r="O39">
            <v>0</v>
          </cell>
          <cell r="P39">
            <v>0</v>
          </cell>
          <cell r="Q39">
            <v>300</v>
          </cell>
          <cell r="R39">
            <v>300</v>
          </cell>
          <cell r="S39">
            <v>37</v>
          </cell>
          <cell r="T39">
            <v>263</v>
          </cell>
          <cell r="U39">
            <v>0</v>
          </cell>
          <cell r="V39">
            <v>0</v>
          </cell>
          <cell r="W39">
            <v>0</v>
          </cell>
        </row>
        <row r="40">
          <cell r="E40">
            <v>110399</v>
          </cell>
          <cell r="F40">
            <v>8262346</v>
          </cell>
          <cell r="G40" t="str">
            <v>Cedars Primary School</v>
          </cell>
          <cell r="H40" t="str">
            <v>Primary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7</v>
          </cell>
          <cell r="N40">
            <v>0</v>
          </cell>
          <cell r="O40">
            <v>0</v>
          </cell>
          <cell r="P40">
            <v>0</v>
          </cell>
          <cell r="Q40">
            <v>239</v>
          </cell>
          <cell r="R40">
            <v>239</v>
          </cell>
          <cell r="S40">
            <v>37</v>
          </cell>
          <cell r="T40">
            <v>202</v>
          </cell>
          <cell r="U40">
            <v>0</v>
          </cell>
          <cell r="V40">
            <v>0</v>
          </cell>
          <cell r="W40">
            <v>0</v>
          </cell>
        </row>
        <row r="41">
          <cell r="E41">
            <v>110400</v>
          </cell>
          <cell r="F41">
            <v>8262347</v>
          </cell>
          <cell r="G41" t="str">
            <v>Glastonbury Thorn School</v>
          </cell>
          <cell r="H41" t="str">
            <v>Primary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3</v>
          </cell>
          <cell r="N41">
            <v>0</v>
          </cell>
          <cell r="O41">
            <v>0</v>
          </cell>
          <cell r="P41">
            <v>0</v>
          </cell>
          <cell r="Q41">
            <v>170</v>
          </cell>
          <cell r="R41">
            <v>170</v>
          </cell>
          <cell r="S41">
            <v>52</v>
          </cell>
          <cell r="T41">
            <v>118</v>
          </cell>
          <cell r="U41">
            <v>0</v>
          </cell>
          <cell r="V41">
            <v>0</v>
          </cell>
          <cell r="W41">
            <v>0</v>
          </cell>
        </row>
        <row r="42">
          <cell r="E42">
            <v>110401</v>
          </cell>
          <cell r="F42">
            <v>8262348</v>
          </cell>
          <cell r="G42" t="str">
            <v>Abbeys Primary School</v>
          </cell>
          <cell r="H42" t="str">
            <v>Primary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7</v>
          </cell>
          <cell r="N42">
            <v>0</v>
          </cell>
          <cell r="O42">
            <v>0</v>
          </cell>
          <cell r="P42">
            <v>0</v>
          </cell>
          <cell r="Q42">
            <v>270</v>
          </cell>
          <cell r="R42">
            <v>270</v>
          </cell>
          <cell r="S42">
            <v>35</v>
          </cell>
          <cell r="T42">
            <v>235</v>
          </cell>
          <cell r="U42">
            <v>0</v>
          </cell>
          <cell r="V42">
            <v>0</v>
          </cell>
          <cell r="W42">
            <v>0</v>
          </cell>
        </row>
        <row r="43">
          <cell r="E43">
            <v>130254</v>
          </cell>
          <cell r="F43">
            <v>8262351</v>
          </cell>
          <cell r="G43" t="str">
            <v>Drayton Park School</v>
          </cell>
          <cell r="H43" t="str">
            <v>Primary</v>
          </cell>
          <cell r="I43">
            <v>0</v>
          </cell>
          <cell r="J43">
            <v>1</v>
          </cell>
          <cell r="K43">
            <v>0</v>
          </cell>
          <cell r="L43">
            <v>0</v>
          </cell>
          <cell r="M43">
            <v>7</v>
          </cell>
          <cell r="N43">
            <v>0</v>
          </cell>
          <cell r="O43">
            <v>0</v>
          </cell>
          <cell r="P43">
            <v>0</v>
          </cell>
          <cell r="Q43">
            <v>317</v>
          </cell>
          <cell r="R43">
            <v>317</v>
          </cell>
          <cell r="S43">
            <v>42</v>
          </cell>
          <cell r="T43">
            <v>275</v>
          </cell>
          <cell r="U43">
            <v>0</v>
          </cell>
          <cell r="V43">
            <v>0</v>
          </cell>
          <cell r="W43">
            <v>0</v>
          </cell>
        </row>
        <row r="44">
          <cell r="E44">
            <v>131190</v>
          </cell>
          <cell r="F44">
            <v>8262353</v>
          </cell>
          <cell r="G44" t="str">
            <v>Emerson Valley School</v>
          </cell>
          <cell r="H44" t="str">
            <v>Primary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0</v>
          </cell>
          <cell r="P44">
            <v>0</v>
          </cell>
          <cell r="Q44">
            <v>470</v>
          </cell>
          <cell r="R44">
            <v>470</v>
          </cell>
          <cell r="S44">
            <v>0</v>
          </cell>
          <cell r="T44">
            <v>470</v>
          </cell>
          <cell r="U44">
            <v>0</v>
          </cell>
          <cell r="V44">
            <v>0</v>
          </cell>
          <cell r="W44">
            <v>0</v>
          </cell>
        </row>
        <row r="45">
          <cell r="E45">
            <v>131348</v>
          </cell>
          <cell r="F45">
            <v>8262506</v>
          </cell>
          <cell r="G45" t="str">
            <v>Loughton Manor First School</v>
          </cell>
          <cell r="H45" t="str">
            <v>Primary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178</v>
          </cell>
          <cell r="R45">
            <v>178</v>
          </cell>
          <cell r="S45">
            <v>59</v>
          </cell>
          <cell r="T45">
            <v>119</v>
          </cell>
          <cell r="U45">
            <v>0</v>
          </cell>
          <cell r="V45">
            <v>0</v>
          </cell>
          <cell r="W45">
            <v>0</v>
          </cell>
        </row>
        <row r="46">
          <cell r="E46">
            <v>110404</v>
          </cell>
          <cell r="F46">
            <v>8263000</v>
          </cell>
          <cell r="G46" t="str">
            <v>Cold Harbour Church of England School</v>
          </cell>
          <cell r="H46" t="str">
            <v>Primary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7</v>
          </cell>
          <cell r="N46">
            <v>0</v>
          </cell>
          <cell r="O46">
            <v>0</v>
          </cell>
          <cell r="P46">
            <v>0</v>
          </cell>
          <cell r="Q46">
            <v>183</v>
          </cell>
          <cell r="R46">
            <v>183</v>
          </cell>
          <cell r="S46">
            <v>15</v>
          </cell>
          <cell r="T46">
            <v>168</v>
          </cell>
          <cell r="U46">
            <v>0</v>
          </cell>
          <cell r="V46">
            <v>0</v>
          </cell>
          <cell r="W46">
            <v>0</v>
          </cell>
        </row>
        <row r="47">
          <cell r="E47">
            <v>110405</v>
          </cell>
          <cell r="F47">
            <v>8263003</v>
          </cell>
          <cell r="G47" t="str">
            <v>Newton Blossomville Church of England School</v>
          </cell>
          <cell r="H47" t="str">
            <v>Primary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3</v>
          </cell>
          <cell r="N47">
            <v>0</v>
          </cell>
          <cell r="O47">
            <v>0</v>
          </cell>
          <cell r="P47">
            <v>0</v>
          </cell>
          <cell r="Q47">
            <v>20</v>
          </cell>
          <cell r="R47">
            <v>20</v>
          </cell>
          <cell r="S47">
            <v>6</v>
          </cell>
          <cell r="T47">
            <v>14</v>
          </cell>
          <cell r="U47">
            <v>0</v>
          </cell>
          <cell r="V47">
            <v>0</v>
          </cell>
          <cell r="W47">
            <v>0</v>
          </cell>
        </row>
        <row r="48">
          <cell r="E48">
            <v>110406</v>
          </cell>
          <cell r="F48">
            <v>8263004</v>
          </cell>
          <cell r="G48" t="str">
            <v>North Crawley CofE School</v>
          </cell>
          <cell r="H48" t="str">
            <v>Primary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3</v>
          </cell>
          <cell r="N48">
            <v>0</v>
          </cell>
          <cell r="O48">
            <v>0</v>
          </cell>
          <cell r="P48">
            <v>0</v>
          </cell>
          <cell r="Q48">
            <v>28</v>
          </cell>
          <cell r="R48">
            <v>28</v>
          </cell>
          <cell r="S48">
            <v>10</v>
          </cell>
          <cell r="T48">
            <v>18</v>
          </cell>
          <cell r="U48">
            <v>0</v>
          </cell>
          <cell r="V48">
            <v>0</v>
          </cell>
          <cell r="W48">
            <v>0</v>
          </cell>
        </row>
        <row r="49">
          <cell r="E49">
            <v>110407</v>
          </cell>
          <cell r="F49">
            <v>8263005</v>
          </cell>
          <cell r="G49" t="str">
            <v>Sherington Church of England School</v>
          </cell>
          <cell r="H49" t="str">
            <v>Primary</v>
          </cell>
          <cell r="I49">
            <v>0</v>
          </cell>
          <cell r="J49">
            <v>1</v>
          </cell>
          <cell r="K49">
            <v>0</v>
          </cell>
          <cell r="L49">
            <v>0</v>
          </cell>
          <cell r="M49">
            <v>3</v>
          </cell>
          <cell r="N49">
            <v>0</v>
          </cell>
          <cell r="O49">
            <v>0</v>
          </cell>
          <cell r="P49">
            <v>0</v>
          </cell>
          <cell r="Q49">
            <v>17</v>
          </cell>
          <cell r="R49">
            <v>17</v>
          </cell>
          <cell r="S49">
            <v>8</v>
          </cell>
          <cell r="T49">
            <v>9</v>
          </cell>
          <cell r="U49">
            <v>0</v>
          </cell>
          <cell r="V49">
            <v>0</v>
          </cell>
          <cell r="W49">
            <v>0</v>
          </cell>
        </row>
        <row r="50">
          <cell r="E50">
            <v>110408</v>
          </cell>
          <cell r="F50">
            <v>8263006</v>
          </cell>
          <cell r="G50" t="str">
            <v>Stoke Goldington Church of England School</v>
          </cell>
          <cell r="H50" t="str">
            <v>Primary</v>
          </cell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3</v>
          </cell>
          <cell r="N50">
            <v>0</v>
          </cell>
          <cell r="O50">
            <v>0</v>
          </cell>
          <cell r="P50">
            <v>0</v>
          </cell>
          <cell r="Q50">
            <v>16</v>
          </cell>
          <cell r="R50">
            <v>16</v>
          </cell>
          <cell r="S50">
            <v>3</v>
          </cell>
          <cell r="T50">
            <v>13</v>
          </cell>
          <cell r="U50">
            <v>0</v>
          </cell>
          <cell r="V50">
            <v>0</v>
          </cell>
          <cell r="W50">
            <v>0</v>
          </cell>
        </row>
        <row r="51">
          <cell r="E51">
            <v>110439</v>
          </cell>
          <cell r="F51">
            <v>8263058</v>
          </cell>
          <cell r="G51" t="str">
            <v>St Mary's Wavendon CofE Primary</v>
          </cell>
          <cell r="H51" t="str">
            <v>Primary</v>
          </cell>
          <cell r="I51">
            <v>0</v>
          </cell>
          <cell r="J51">
            <v>1</v>
          </cell>
          <cell r="K51">
            <v>0</v>
          </cell>
          <cell r="L51">
            <v>0</v>
          </cell>
          <cell r="M51">
            <v>7</v>
          </cell>
          <cell r="N51">
            <v>0</v>
          </cell>
          <cell r="O51">
            <v>0</v>
          </cell>
          <cell r="P51">
            <v>0</v>
          </cell>
          <cell r="Q51">
            <v>395.75</v>
          </cell>
          <cell r="R51">
            <v>395.75</v>
          </cell>
          <cell r="S51">
            <v>62.75</v>
          </cell>
          <cell r="T51">
            <v>333</v>
          </cell>
          <cell r="U51">
            <v>0</v>
          </cell>
          <cell r="V51">
            <v>0</v>
          </cell>
          <cell r="W51">
            <v>0</v>
          </cell>
        </row>
        <row r="52">
          <cell r="E52">
            <v>110443</v>
          </cell>
          <cell r="F52">
            <v>8263066</v>
          </cell>
          <cell r="G52" t="str">
            <v>St Andrew's CofE Infant School</v>
          </cell>
          <cell r="H52" t="str">
            <v>Primary</v>
          </cell>
          <cell r="I52">
            <v>0</v>
          </cell>
          <cell r="J52">
            <v>1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15</v>
          </cell>
          <cell r="R52">
            <v>15</v>
          </cell>
          <cell r="S52">
            <v>5</v>
          </cell>
          <cell r="T52">
            <v>10</v>
          </cell>
          <cell r="U52">
            <v>0</v>
          </cell>
          <cell r="V52">
            <v>0</v>
          </cell>
          <cell r="W52">
            <v>0</v>
          </cell>
        </row>
        <row r="53">
          <cell r="E53">
            <v>110476</v>
          </cell>
          <cell r="F53">
            <v>8263369</v>
          </cell>
          <cell r="G53" t="str">
            <v>St Thomas Aquinas Catholic Primary School</v>
          </cell>
          <cell r="H53" t="str">
            <v>Primary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7</v>
          </cell>
          <cell r="N53">
            <v>0</v>
          </cell>
          <cell r="O53">
            <v>0</v>
          </cell>
          <cell r="P53">
            <v>0</v>
          </cell>
          <cell r="Q53">
            <v>265</v>
          </cell>
          <cell r="R53">
            <v>265</v>
          </cell>
          <cell r="S53">
            <v>29</v>
          </cell>
          <cell r="T53">
            <v>236</v>
          </cell>
          <cell r="U53">
            <v>0</v>
          </cell>
          <cell r="V53">
            <v>0</v>
          </cell>
          <cell r="W53">
            <v>0</v>
          </cell>
        </row>
        <row r="54">
          <cell r="E54">
            <v>134073</v>
          </cell>
          <cell r="F54">
            <v>8263376</v>
          </cell>
          <cell r="G54" t="str">
            <v>Giles Brook Primary School</v>
          </cell>
          <cell r="H54" t="str">
            <v>Primary</v>
          </cell>
          <cell r="I54">
            <v>0</v>
          </cell>
          <cell r="J54">
            <v>1</v>
          </cell>
          <cell r="K54">
            <v>0</v>
          </cell>
          <cell r="L54">
            <v>0</v>
          </cell>
          <cell r="M54">
            <v>7</v>
          </cell>
          <cell r="N54">
            <v>0</v>
          </cell>
          <cell r="O54">
            <v>0</v>
          </cell>
          <cell r="P54">
            <v>0</v>
          </cell>
          <cell r="Q54">
            <v>407</v>
          </cell>
          <cell r="R54">
            <v>407</v>
          </cell>
          <cell r="S54">
            <v>46</v>
          </cell>
          <cell r="T54">
            <v>361</v>
          </cell>
          <cell r="U54">
            <v>0</v>
          </cell>
          <cell r="V54">
            <v>0</v>
          </cell>
          <cell r="W54">
            <v>0</v>
          </cell>
        </row>
        <row r="55">
          <cell r="E55">
            <v>110481</v>
          </cell>
          <cell r="F55">
            <v>8263377</v>
          </cell>
          <cell r="G55" t="str">
            <v>Bishop Parker Catholic School</v>
          </cell>
          <cell r="H55" t="str">
            <v>Primary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156</v>
          </cell>
          <cell r="R55">
            <v>156</v>
          </cell>
          <cell r="S55">
            <v>4</v>
          </cell>
          <cell r="T55">
            <v>152</v>
          </cell>
          <cell r="U55">
            <v>0</v>
          </cell>
          <cell r="V55">
            <v>0</v>
          </cell>
          <cell r="W55">
            <v>0</v>
          </cell>
        </row>
        <row r="56">
          <cell r="E56">
            <v>110482</v>
          </cell>
          <cell r="F56">
            <v>8263378</v>
          </cell>
          <cell r="G56" t="str">
            <v>St Monica's Catholic Primary School</v>
          </cell>
          <cell r="H56" t="str">
            <v>Primary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7</v>
          </cell>
          <cell r="N56">
            <v>0</v>
          </cell>
          <cell r="O56">
            <v>0</v>
          </cell>
          <cell r="P56">
            <v>0</v>
          </cell>
          <cell r="Q56">
            <v>383</v>
          </cell>
          <cell r="R56">
            <v>383</v>
          </cell>
          <cell r="S56">
            <v>58</v>
          </cell>
          <cell r="T56">
            <v>325</v>
          </cell>
          <cell r="U56">
            <v>0</v>
          </cell>
          <cell r="V56">
            <v>0</v>
          </cell>
          <cell r="W56">
            <v>0</v>
          </cell>
        </row>
        <row r="57">
          <cell r="E57">
            <v>110483</v>
          </cell>
          <cell r="F57">
            <v>8263379</v>
          </cell>
          <cell r="G57" t="str">
            <v>St Mary Magdalene Catholic Primary School</v>
          </cell>
          <cell r="H57" t="str">
            <v>Primary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7</v>
          </cell>
          <cell r="N57">
            <v>0</v>
          </cell>
          <cell r="O57">
            <v>0</v>
          </cell>
          <cell r="P57">
            <v>0</v>
          </cell>
          <cell r="Q57">
            <v>353</v>
          </cell>
          <cell r="R57">
            <v>353</v>
          </cell>
          <cell r="S57">
            <v>40</v>
          </cell>
          <cell r="T57">
            <v>313</v>
          </cell>
          <cell r="U57">
            <v>0</v>
          </cell>
          <cell r="V57">
            <v>0</v>
          </cell>
          <cell r="W57">
            <v>0</v>
          </cell>
        </row>
        <row r="58">
          <cell r="E58">
            <v>134318</v>
          </cell>
          <cell r="F58">
            <v>8263383</v>
          </cell>
          <cell r="G58" t="str">
            <v>St Bernadette's Catholic Primary School</v>
          </cell>
          <cell r="H58" t="str">
            <v>Primary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7</v>
          </cell>
          <cell r="N58">
            <v>0</v>
          </cell>
          <cell r="O58">
            <v>0</v>
          </cell>
          <cell r="P58">
            <v>0</v>
          </cell>
          <cell r="Q58">
            <v>393</v>
          </cell>
          <cell r="R58">
            <v>393</v>
          </cell>
          <cell r="S58">
            <v>52</v>
          </cell>
          <cell r="T58">
            <v>341</v>
          </cell>
          <cell r="U58">
            <v>0</v>
          </cell>
          <cell r="V58">
            <v>0</v>
          </cell>
          <cell r="W58">
            <v>0</v>
          </cell>
        </row>
        <row r="59">
          <cell r="E59">
            <v>134423</v>
          </cell>
          <cell r="F59">
            <v>8263384</v>
          </cell>
          <cell r="G59" t="str">
            <v>Bow Brickhill CofE VA Primary School</v>
          </cell>
          <cell r="H59" t="str">
            <v>Primary</v>
          </cell>
          <cell r="I59">
            <v>0</v>
          </cell>
          <cell r="J59">
            <v>1</v>
          </cell>
          <cell r="K59">
            <v>0</v>
          </cell>
          <cell r="L59">
            <v>0</v>
          </cell>
          <cell r="M59">
            <v>7</v>
          </cell>
          <cell r="N59">
            <v>0</v>
          </cell>
          <cell r="O59">
            <v>0</v>
          </cell>
          <cell r="P59">
            <v>0</v>
          </cell>
          <cell r="Q59">
            <v>92</v>
          </cell>
          <cell r="R59">
            <v>92</v>
          </cell>
          <cell r="S59">
            <v>11</v>
          </cell>
          <cell r="T59">
            <v>81</v>
          </cell>
          <cell r="U59">
            <v>0</v>
          </cell>
          <cell r="V59">
            <v>0</v>
          </cell>
          <cell r="W59">
            <v>0</v>
          </cell>
        </row>
        <row r="60">
          <cell r="E60">
            <v>135107</v>
          </cell>
          <cell r="F60">
            <v>8263389</v>
          </cell>
          <cell r="G60" t="str">
            <v>Tickford Park Primary School</v>
          </cell>
          <cell r="H60" t="str">
            <v>Primary</v>
          </cell>
          <cell r="I60">
            <v>0</v>
          </cell>
          <cell r="J60">
            <v>1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0</v>
          </cell>
          <cell r="P60">
            <v>0</v>
          </cell>
          <cell r="Q60">
            <v>359</v>
          </cell>
          <cell r="R60">
            <v>359</v>
          </cell>
          <cell r="S60">
            <v>33</v>
          </cell>
          <cell r="T60">
            <v>326</v>
          </cell>
          <cell r="U60">
            <v>0</v>
          </cell>
          <cell r="V60">
            <v>0</v>
          </cell>
          <cell r="W60">
            <v>0</v>
          </cell>
        </row>
        <row r="61">
          <cell r="E61">
            <v>135270</v>
          </cell>
          <cell r="F61">
            <v>8263390</v>
          </cell>
          <cell r="G61" t="str">
            <v>Newton Leys Primary School</v>
          </cell>
          <cell r="H61" t="str">
            <v>Primary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547</v>
          </cell>
          <cell r="R61">
            <v>547</v>
          </cell>
          <cell r="S61">
            <v>89</v>
          </cell>
          <cell r="T61">
            <v>458</v>
          </cell>
          <cell r="U61">
            <v>0</v>
          </cell>
          <cell r="V61">
            <v>0</v>
          </cell>
          <cell r="W61">
            <v>0</v>
          </cell>
        </row>
        <row r="62">
          <cell r="E62">
            <v>135271</v>
          </cell>
          <cell r="F62">
            <v>8263391</v>
          </cell>
          <cell r="G62" t="str">
            <v>Brooklands Farm Primary School</v>
          </cell>
          <cell r="H62" t="str">
            <v>Primary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7</v>
          </cell>
          <cell r="N62">
            <v>0</v>
          </cell>
          <cell r="O62">
            <v>0</v>
          </cell>
          <cell r="P62">
            <v>0</v>
          </cell>
          <cell r="Q62">
            <v>1219</v>
          </cell>
          <cell r="R62">
            <v>1219</v>
          </cell>
          <cell r="S62">
            <v>161</v>
          </cell>
          <cell r="T62">
            <v>1058</v>
          </cell>
          <cell r="U62">
            <v>0</v>
          </cell>
          <cell r="V62">
            <v>0</v>
          </cell>
          <cell r="W62">
            <v>0</v>
          </cell>
        </row>
        <row r="63">
          <cell r="E63">
            <v>110517</v>
          </cell>
          <cell r="F63">
            <v>8264702</v>
          </cell>
          <cell r="G63" t="str">
            <v>St Paul's Catholic School</v>
          </cell>
          <cell r="H63" t="str">
            <v>Secondary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5</v>
          </cell>
          <cell r="O63">
            <v>3</v>
          </cell>
          <cell r="P63">
            <v>2</v>
          </cell>
          <cell r="Q63">
            <v>1452</v>
          </cell>
          <cell r="R63">
            <v>0</v>
          </cell>
          <cell r="S63">
            <v>0</v>
          </cell>
          <cell r="T63">
            <v>0</v>
          </cell>
          <cell r="U63">
            <v>1452</v>
          </cell>
          <cell r="V63">
            <v>851</v>
          </cell>
          <cell r="W63">
            <v>601</v>
          </cell>
        </row>
        <row r="64">
          <cell r="E64">
            <v>110532</v>
          </cell>
          <cell r="F64">
            <v>8265406</v>
          </cell>
          <cell r="G64" t="str">
            <v>The Radcliffe School</v>
          </cell>
          <cell r="H64" t="str">
            <v>Secondary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5</v>
          </cell>
          <cell r="O64">
            <v>3</v>
          </cell>
          <cell r="P64">
            <v>2</v>
          </cell>
          <cell r="Q64">
            <v>1041</v>
          </cell>
          <cell r="R64">
            <v>0</v>
          </cell>
          <cell r="S64">
            <v>0</v>
          </cell>
          <cell r="T64">
            <v>0</v>
          </cell>
          <cell r="U64">
            <v>1041</v>
          </cell>
          <cell r="V64">
            <v>623</v>
          </cell>
          <cell r="W64">
            <v>418</v>
          </cell>
        </row>
        <row r="65">
          <cell r="E65">
            <v>143265</v>
          </cell>
          <cell r="F65">
            <v>8262003</v>
          </cell>
          <cell r="G65" t="str">
            <v>Chestnuts Primary School</v>
          </cell>
          <cell r="H65" t="str">
            <v>Primary</v>
          </cell>
          <cell r="I65" t="str">
            <v>Recoupment Academy</v>
          </cell>
          <cell r="J65">
            <v>1</v>
          </cell>
          <cell r="K65">
            <v>0</v>
          </cell>
          <cell r="L65">
            <v>0</v>
          </cell>
          <cell r="M65">
            <v>7</v>
          </cell>
          <cell r="N65">
            <v>0</v>
          </cell>
          <cell r="O65">
            <v>0</v>
          </cell>
          <cell r="P65">
            <v>0</v>
          </cell>
          <cell r="Q65">
            <v>391</v>
          </cell>
          <cell r="R65">
            <v>391</v>
          </cell>
          <cell r="S65">
            <v>40</v>
          </cell>
          <cell r="T65">
            <v>351</v>
          </cell>
          <cell r="U65">
            <v>0</v>
          </cell>
          <cell r="V65">
            <v>0</v>
          </cell>
          <cell r="W65">
            <v>0</v>
          </cell>
        </row>
        <row r="66">
          <cell r="E66">
            <v>145043</v>
          </cell>
          <cell r="F66">
            <v>8262004</v>
          </cell>
          <cell r="G66" t="str">
            <v>Jubilee Wood Primary School</v>
          </cell>
          <cell r="H66" t="str">
            <v>Primary</v>
          </cell>
          <cell r="I66" t="str">
            <v>Recoupment Academy</v>
          </cell>
          <cell r="J66">
            <v>1</v>
          </cell>
          <cell r="K66">
            <v>0</v>
          </cell>
          <cell r="L66">
            <v>0</v>
          </cell>
          <cell r="M66">
            <v>7</v>
          </cell>
          <cell r="N66">
            <v>0</v>
          </cell>
          <cell r="O66">
            <v>0</v>
          </cell>
          <cell r="P66">
            <v>0</v>
          </cell>
          <cell r="Q66">
            <v>510</v>
          </cell>
          <cell r="R66">
            <v>510</v>
          </cell>
          <cell r="S66">
            <v>60</v>
          </cell>
          <cell r="T66">
            <v>450</v>
          </cell>
          <cell r="U66">
            <v>0</v>
          </cell>
          <cell r="V66">
            <v>0</v>
          </cell>
          <cell r="W66">
            <v>0</v>
          </cell>
        </row>
        <row r="67">
          <cell r="E67">
            <v>144137</v>
          </cell>
          <cell r="F67">
            <v>8262008</v>
          </cell>
          <cell r="G67" t="str">
            <v>Monkston Primary School</v>
          </cell>
          <cell r="H67" t="str">
            <v>Primary</v>
          </cell>
          <cell r="I67" t="str">
            <v>Recoupment Academy</v>
          </cell>
          <cell r="J67">
            <v>1</v>
          </cell>
          <cell r="K67">
            <v>0</v>
          </cell>
          <cell r="L67">
            <v>0</v>
          </cell>
          <cell r="M67">
            <v>7</v>
          </cell>
          <cell r="N67">
            <v>0</v>
          </cell>
          <cell r="O67">
            <v>0</v>
          </cell>
          <cell r="P67">
            <v>0</v>
          </cell>
          <cell r="Q67">
            <v>412</v>
          </cell>
          <cell r="R67">
            <v>412</v>
          </cell>
          <cell r="S67">
            <v>50</v>
          </cell>
          <cell r="T67">
            <v>362</v>
          </cell>
          <cell r="U67">
            <v>0</v>
          </cell>
          <cell r="V67">
            <v>0</v>
          </cell>
          <cell r="W67">
            <v>0</v>
          </cell>
        </row>
        <row r="68">
          <cell r="E68">
            <v>140734</v>
          </cell>
          <cell r="F68">
            <v>8262016</v>
          </cell>
          <cell r="G68" t="str">
            <v>Middleton Primary School</v>
          </cell>
          <cell r="H68" t="str">
            <v>Primary</v>
          </cell>
          <cell r="I68" t="str">
            <v>Recoupment Academy</v>
          </cell>
          <cell r="J68">
            <v>1</v>
          </cell>
          <cell r="K68">
            <v>0</v>
          </cell>
          <cell r="L68">
            <v>0</v>
          </cell>
          <cell r="M68">
            <v>7</v>
          </cell>
          <cell r="N68">
            <v>0</v>
          </cell>
          <cell r="O68">
            <v>0</v>
          </cell>
          <cell r="P68">
            <v>0</v>
          </cell>
          <cell r="Q68">
            <v>631</v>
          </cell>
          <cell r="R68">
            <v>631</v>
          </cell>
          <cell r="S68">
            <v>90</v>
          </cell>
          <cell r="T68">
            <v>541</v>
          </cell>
          <cell r="U68">
            <v>0</v>
          </cell>
          <cell r="V68">
            <v>0</v>
          </cell>
          <cell r="W68">
            <v>0</v>
          </cell>
        </row>
        <row r="69">
          <cell r="E69">
            <v>138440</v>
          </cell>
          <cell r="F69">
            <v>8262018</v>
          </cell>
          <cell r="G69" t="str">
            <v>Charles Warren Academy</v>
          </cell>
          <cell r="H69" t="str">
            <v>Primary</v>
          </cell>
          <cell r="I69" t="str">
            <v>Recoupment Academy</v>
          </cell>
          <cell r="J69">
            <v>1</v>
          </cell>
          <cell r="K69">
            <v>0</v>
          </cell>
          <cell r="L69">
            <v>0</v>
          </cell>
          <cell r="M69">
            <v>7</v>
          </cell>
          <cell r="N69">
            <v>0</v>
          </cell>
          <cell r="O69">
            <v>0</v>
          </cell>
          <cell r="P69">
            <v>0</v>
          </cell>
          <cell r="Q69">
            <v>201</v>
          </cell>
          <cell r="R69">
            <v>201</v>
          </cell>
          <cell r="S69">
            <v>25</v>
          </cell>
          <cell r="T69">
            <v>176</v>
          </cell>
          <cell r="U69">
            <v>0</v>
          </cell>
          <cell r="V69">
            <v>0</v>
          </cell>
          <cell r="W69">
            <v>0</v>
          </cell>
        </row>
        <row r="70">
          <cell r="E70">
            <v>138605</v>
          </cell>
          <cell r="F70">
            <v>8262019</v>
          </cell>
          <cell r="G70" t="str">
            <v>Orchard Academy</v>
          </cell>
          <cell r="H70" t="str">
            <v>Primary</v>
          </cell>
          <cell r="I70" t="str">
            <v>Recoupment Academy</v>
          </cell>
          <cell r="J70">
            <v>1</v>
          </cell>
          <cell r="K70">
            <v>0</v>
          </cell>
          <cell r="L70">
            <v>0</v>
          </cell>
          <cell r="M70">
            <v>4</v>
          </cell>
          <cell r="N70">
            <v>0</v>
          </cell>
          <cell r="O70">
            <v>0</v>
          </cell>
          <cell r="P70">
            <v>0</v>
          </cell>
          <cell r="Q70">
            <v>352</v>
          </cell>
          <cell r="R70">
            <v>352</v>
          </cell>
          <cell r="S70">
            <v>0</v>
          </cell>
          <cell r="T70">
            <v>352</v>
          </cell>
          <cell r="U70">
            <v>0</v>
          </cell>
          <cell r="V70">
            <v>0</v>
          </cell>
          <cell r="W70">
            <v>0</v>
          </cell>
        </row>
        <row r="71">
          <cell r="E71">
            <v>139057</v>
          </cell>
          <cell r="F71">
            <v>8262020</v>
          </cell>
          <cell r="G71" t="str">
            <v>New Chapter Primary School</v>
          </cell>
          <cell r="H71" t="str">
            <v>Primary</v>
          </cell>
          <cell r="I71" t="str">
            <v>Recoupment Academy</v>
          </cell>
          <cell r="J71">
            <v>1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  <cell r="P71">
            <v>0</v>
          </cell>
          <cell r="Q71">
            <v>254</v>
          </cell>
          <cell r="R71">
            <v>254</v>
          </cell>
          <cell r="S71">
            <v>26</v>
          </cell>
          <cell r="T71">
            <v>228</v>
          </cell>
          <cell r="U71">
            <v>0</v>
          </cell>
          <cell r="V71">
            <v>0</v>
          </cell>
          <cell r="W71">
            <v>0</v>
          </cell>
        </row>
        <row r="72">
          <cell r="E72">
            <v>142907</v>
          </cell>
          <cell r="F72">
            <v>8262021</v>
          </cell>
          <cell r="G72" t="str">
            <v>Whitehouse Primary School</v>
          </cell>
          <cell r="H72" t="str">
            <v>Primary</v>
          </cell>
          <cell r="I72" t="str">
            <v>Recoupment Academy</v>
          </cell>
          <cell r="J72">
            <v>1</v>
          </cell>
          <cell r="K72">
            <v>0</v>
          </cell>
          <cell r="L72">
            <v>0</v>
          </cell>
          <cell r="M72">
            <v>7</v>
          </cell>
          <cell r="N72">
            <v>0</v>
          </cell>
          <cell r="O72">
            <v>0</v>
          </cell>
          <cell r="P72">
            <v>0</v>
          </cell>
          <cell r="Q72">
            <v>617</v>
          </cell>
          <cell r="R72">
            <v>617</v>
          </cell>
          <cell r="S72">
            <v>90</v>
          </cell>
          <cell r="T72">
            <v>527</v>
          </cell>
          <cell r="U72">
            <v>0</v>
          </cell>
          <cell r="V72">
            <v>0</v>
          </cell>
          <cell r="W72">
            <v>0</v>
          </cell>
        </row>
        <row r="73">
          <cell r="E73">
            <v>143766</v>
          </cell>
          <cell r="F73">
            <v>8262024</v>
          </cell>
          <cell r="G73" t="str">
            <v>Fairfields Primary School</v>
          </cell>
          <cell r="H73" t="str">
            <v>Primary</v>
          </cell>
          <cell r="I73" t="str">
            <v>Recoupment Academy</v>
          </cell>
          <cell r="J73">
            <v>1</v>
          </cell>
          <cell r="K73">
            <v>0</v>
          </cell>
          <cell r="L73">
            <v>0</v>
          </cell>
          <cell r="M73">
            <v>7</v>
          </cell>
          <cell r="N73">
            <v>0</v>
          </cell>
          <cell r="O73">
            <v>0</v>
          </cell>
          <cell r="P73">
            <v>0</v>
          </cell>
          <cell r="Q73">
            <v>502.5</v>
          </cell>
          <cell r="R73">
            <v>502.5</v>
          </cell>
          <cell r="S73">
            <v>94.5</v>
          </cell>
          <cell r="T73">
            <v>408</v>
          </cell>
          <cell r="U73">
            <v>0</v>
          </cell>
          <cell r="V73">
            <v>0</v>
          </cell>
          <cell r="W73">
            <v>0</v>
          </cell>
        </row>
        <row r="74">
          <cell r="E74">
            <v>144357</v>
          </cell>
          <cell r="F74">
            <v>8262025</v>
          </cell>
          <cell r="G74" t="str">
            <v>Knowles Primary School</v>
          </cell>
          <cell r="H74" t="str">
            <v>Primary</v>
          </cell>
          <cell r="I74" t="str">
            <v>Recoupment Academy</v>
          </cell>
          <cell r="J74">
            <v>1</v>
          </cell>
          <cell r="K74">
            <v>0</v>
          </cell>
          <cell r="L74">
            <v>0</v>
          </cell>
          <cell r="M74">
            <v>7</v>
          </cell>
          <cell r="N74">
            <v>0</v>
          </cell>
          <cell r="O74">
            <v>0</v>
          </cell>
          <cell r="P74">
            <v>0</v>
          </cell>
          <cell r="Q74">
            <v>305</v>
          </cell>
          <cell r="R74">
            <v>305</v>
          </cell>
          <cell r="S74">
            <v>46</v>
          </cell>
          <cell r="T74">
            <v>259</v>
          </cell>
          <cell r="U74">
            <v>0</v>
          </cell>
          <cell r="V74">
            <v>0</v>
          </cell>
          <cell r="W74">
            <v>0</v>
          </cell>
        </row>
        <row r="75">
          <cell r="E75">
            <v>147112</v>
          </cell>
          <cell r="F75">
            <v>8262026</v>
          </cell>
          <cell r="G75" t="str">
            <v>Langland Community School</v>
          </cell>
          <cell r="H75" t="str">
            <v>Primary</v>
          </cell>
          <cell r="I75" t="str">
            <v>Recoupment Academy</v>
          </cell>
          <cell r="J75">
            <v>1</v>
          </cell>
          <cell r="K75">
            <v>0</v>
          </cell>
          <cell r="L75">
            <v>0</v>
          </cell>
          <cell r="M75">
            <v>7</v>
          </cell>
          <cell r="N75">
            <v>0</v>
          </cell>
          <cell r="O75">
            <v>0</v>
          </cell>
          <cell r="P75">
            <v>0</v>
          </cell>
          <cell r="Q75">
            <v>163</v>
          </cell>
          <cell r="R75">
            <v>163</v>
          </cell>
          <cell r="S75">
            <v>24</v>
          </cell>
          <cell r="T75">
            <v>139</v>
          </cell>
          <cell r="U75">
            <v>0</v>
          </cell>
          <cell r="V75">
            <v>0</v>
          </cell>
          <cell r="W75">
            <v>0</v>
          </cell>
        </row>
        <row r="76">
          <cell r="E76">
            <v>147154</v>
          </cell>
          <cell r="F76">
            <v>8262027</v>
          </cell>
          <cell r="G76" t="str">
            <v>Moorland Primary School</v>
          </cell>
          <cell r="H76" t="str">
            <v>Primary</v>
          </cell>
          <cell r="I76" t="str">
            <v>Recoupment Academy</v>
          </cell>
          <cell r="J76">
            <v>1</v>
          </cell>
          <cell r="K76">
            <v>0</v>
          </cell>
          <cell r="L76">
            <v>0</v>
          </cell>
          <cell r="M76">
            <v>7</v>
          </cell>
          <cell r="N76">
            <v>0</v>
          </cell>
          <cell r="O76">
            <v>0</v>
          </cell>
          <cell r="P76">
            <v>0</v>
          </cell>
          <cell r="Q76">
            <v>195</v>
          </cell>
          <cell r="R76">
            <v>195</v>
          </cell>
          <cell r="S76">
            <v>29</v>
          </cell>
          <cell r="T76">
            <v>166</v>
          </cell>
          <cell r="U76">
            <v>0</v>
          </cell>
          <cell r="V76">
            <v>0</v>
          </cell>
          <cell r="W76">
            <v>0</v>
          </cell>
        </row>
        <row r="77">
          <cell r="E77">
            <v>147269</v>
          </cell>
          <cell r="F77">
            <v>8262028</v>
          </cell>
          <cell r="G77" t="str">
            <v>Christ the Sower Ecumenical Primary School</v>
          </cell>
          <cell r="H77" t="str">
            <v>Primary</v>
          </cell>
          <cell r="I77" t="str">
            <v>Recoupment Academy</v>
          </cell>
          <cell r="J77">
            <v>1</v>
          </cell>
          <cell r="K77">
            <v>0</v>
          </cell>
          <cell r="L77">
            <v>0</v>
          </cell>
          <cell r="M77">
            <v>7</v>
          </cell>
          <cell r="N77">
            <v>0</v>
          </cell>
          <cell r="O77">
            <v>0</v>
          </cell>
          <cell r="P77">
            <v>0</v>
          </cell>
          <cell r="Q77">
            <v>238</v>
          </cell>
          <cell r="R77">
            <v>238</v>
          </cell>
          <cell r="S77">
            <v>22</v>
          </cell>
          <cell r="T77">
            <v>216</v>
          </cell>
          <cell r="U77">
            <v>0</v>
          </cell>
          <cell r="V77">
            <v>0</v>
          </cell>
          <cell r="W77">
            <v>0</v>
          </cell>
        </row>
        <row r="78">
          <cell r="E78">
            <v>147891</v>
          </cell>
          <cell r="F78">
            <v>8262029</v>
          </cell>
          <cell r="G78" t="str">
            <v>St Mary and St Giles Church of England School</v>
          </cell>
          <cell r="H78" t="str">
            <v>Primary</v>
          </cell>
          <cell r="I78" t="str">
            <v>Recoupment Academy</v>
          </cell>
          <cell r="J78">
            <v>1</v>
          </cell>
          <cell r="K78">
            <v>0</v>
          </cell>
          <cell r="L78">
            <v>0</v>
          </cell>
          <cell r="M78">
            <v>7</v>
          </cell>
          <cell r="N78">
            <v>0</v>
          </cell>
          <cell r="O78">
            <v>0</v>
          </cell>
          <cell r="P78">
            <v>0</v>
          </cell>
          <cell r="Q78">
            <v>331</v>
          </cell>
          <cell r="R78">
            <v>331</v>
          </cell>
          <cell r="S78">
            <v>17</v>
          </cell>
          <cell r="T78">
            <v>314</v>
          </cell>
          <cell r="U78">
            <v>0</v>
          </cell>
          <cell r="V78">
            <v>0</v>
          </cell>
          <cell r="W78">
            <v>0</v>
          </cell>
        </row>
        <row r="79">
          <cell r="E79">
            <v>148193</v>
          </cell>
          <cell r="F79">
            <v>8262030</v>
          </cell>
          <cell r="G79" t="str">
            <v>Water Hall Primary School</v>
          </cell>
          <cell r="H79" t="str">
            <v>Primary</v>
          </cell>
          <cell r="I79" t="str">
            <v>Recoupment Academy</v>
          </cell>
          <cell r="J79">
            <v>1</v>
          </cell>
          <cell r="K79">
            <v>0</v>
          </cell>
          <cell r="L79">
            <v>0</v>
          </cell>
          <cell r="M79">
            <v>7</v>
          </cell>
          <cell r="N79">
            <v>0</v>
          </cell>
          <cell r="O79">
            <v>0</v>
          </cell>
          <cell r="P79">
            <v>0</v>
          </cell>
          <cell r="Q79">
            <v>225</v>
          </cell>
          <cell r="R79">
            <v>225</v>
          </cell>
          <cell r="S79">
            <v>24</v>
          </cell>
          <cell r="T79">
            <v>201</v>
          </cell>
          <cell r="U79">
            <v>0</v>
          </cell>
          <cell r="V79">
            <v>0</v>
          </cell>
          <cell r="W79">
            <v>0</v>
          </cell>
        </row>
        <row r="80">
          <cell r="E80">
            <v>148229</v>
          </cell>
          <cell r="F80">
            <v>8262031</v>
          </cell>
          <cell r="G80" t="str">
            <v>Holne Chase Primary School</v>
          </cell>
          <cell r="H80" t="str">
            <v>Primary</v>
          </cell>
          <cell r="I80" t="str">
            <v>Recoupment Academy</v>
          </cell>
          <cell r="J80">
            <v>1</v>
          </cell>
          <cell r="K80">
            <v>0</v>
          </cell>
          <cell r="L80">
            <v>0</v>
          </cell>
          <cell r="M80">
            <v>7</v>
          </cell>
          <cell r="N80">
            <v>0</v>
          </cell>
          <cell r="O80">
            <v>0</v>
          </cell>
          <cell r="P80">
            <v>0</v>
          </cell>
          <cell r="Q80">
            <v>211</v>
          </cell>
          <cell r="R80">
            <v>211</v>
          </cell>
          <cell r="S80">
            <v>29</v>
          </cell>
          <cell r="T80">
            <v>182</v>
          </cell>
          <cell r="U80">
            <v>0</v>
          </cell>
          <cell r="V80">
            <v>0</v>
          </cell>
          <cell r="W80">
            <v>0</v>
          </cell>
        </row>
        <row r="81">
          <cell r="E81">
            <v>149470</v>
          </cell>
          <cell r="F81">
            <v>8262032</v>
          </cell>
          <cell r="G81" t="str">
            <v>Watling Primary School</v>
          </cell>
          <cell r="H81" t="str">
            <v>Primary</v>
          </cell>
          <cell r="I81" t="str">
            <v>Recoupment Academy</v>
          </cell>
          <cell r="J81">
            <v>1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0</v>
          </cell>
          <cell r="P81">
            <v>0</v>
          </cell>
          <cell r="Q81">
            <v>92.5</v>
          </cell>
          <cell r="R81">
            <v>92.5</v>
          </cell>
          <cell r="S81">
            <v>87.5</v>
          </cell>
          <cell r="T81">
            <v>5</v>
          </cell>
          <cell r="U81">
            <v>0</v>
          </cell>
          <cell r="V81">
            <v>0</v>
          </cell>
          <cell r="W81">
            <v>0</v>
          </cell>
        </row>
        <row r="82">
          <cell r="E82">
            <v>144424</v>
          </cell>
          <cell r="F82">
            <v>8262076</v>
          </cell>
          <cell r="G82" t="str">
            <v>New Bradwell Primary School</v>
          </cell>
          <cell r="H82" t="str">
            <v>Primary</v>
          </cell>
          <cell r="I82" t="str">
            <v>Recoupment Academy</v>
          </cell>
          <cell r="J82">
            <v>1</v>
          </cell>
          <cell r="K82">
            <v>0</v>
          </cell>
          <cell r="L82">
            <v>0</v>
          </cell>
          <cell r="M82">
            <v>7</v>
          </cell>
          <cell r="N82">
            <v>0</v>
          </cell>
          <cell r="O82">
            <v>0</v>
          </cell>
          <cell r="P82">
            <v>0</v>
          </cell>
          <cell r="Q82">
            <v>576</v>
          </cell>
          <cell r="R82">
            <v>576</v>
          </cell>
          <cell r="S82">
            <v>85</v>
          </cell>
          <cell r="T82">
            <v>491</v>
          </cell>
          <cell r="U82">
            <v>0</v>
          </cell>
          <cell r="V82">
            <v>0</v>
          </cell>
          <cell r="W82">
            <v>0</v>
          </cell>
        </row>
        <row r="83">
          <cell r="E83">
            <v>136792</v>
          </cell>
          <cell r="F83">
            <v>8262082</v>
          </cell>
          <cell r="G83" t="str">
            <v>Olney Infant Academy</v>
          </cell>
          <cell r="H83" t="str">
            <v>Primary</v>
          </cell>
          <cell r="I83" t="str">
            <v>Recoupment Academy</v>
          </cell>
          <cell r="J83">
            <v>1</v>
          </cell>
          <cell r="K83">
            <v>0</v>
          </cell>
          <cell r="L83">
            <v>0</v>
          </cell>
          <cell r="M83">
            <v>3</v>
          </cell>
          <cell r="N83">
            <v>0</v>
          </cell>
          <cell r="O83">
            <v>0</v>
          </cell>
          <cell r="P83">
            <v>0</v>
          </cell>
          <cell r="Q83">
            <v>248</v>
          </cell>
          <cell r="R83">
            <v>248</v>
          </cell>
          <cell r="S83">
            <v>90</v>
          </cell>
          <cell r="T83">
            <v>158</v>
          </cell>
          <cell r="U83">
            <v>0</v>
          </cell>
          <cell r="V83">
            <v>0</v>
          </cell>
          <cell r="W83">
            <v>0</v>
          </cell>
        </row>
        <row r="84">
          <cell r="E84">
            <v>136275</v>
          </cell>
          <cell r="F84">
            <v>8262133</v>
          </cell>
          <cell r="G84" t="str">
            <v>The Premier Academy</v>
          </cell>
          <cell r="H84" t="str">
            <v>Primary</v>
          </cell>
          <cell r="I84" t="str">
            <v>Recoupment Academy</v>
          </cell>
          <cell r="J84">
            <v>1</v>
          </cell>
          <cell r="K84">
            <v>0</v>
          </cell>
          <cell r="L84">
            <v>0</v>
          </cell>
          <cell r="M84">
            <v>7</v>
          </cell>
          <cell r="N84">
            <v>0</v>
          </cell>
          <cell r="O84">
            <v>0</v>
          </cell>
          <cell r="P84">
            <v>0</v>
          </cell>
          <cell r="Q84">
            <v>631</v>
          </cell>
          <cell r="R84">
            <v>631</v>
          </cell>
          <cell r="S84">
            <v>90</v>
          </cell>
          <cell r="T84">
            <v>541</v>
          </cell>
          <cell r="U84">
            <v>0</v>
          </cell>
          <cell r="V84">
            <v>0</v>
          </cell>
          <cell r="W84">
            <v>0</v>
          </cell>
        </row>
        <row r="85">
          <cell r="E85">
            <v>143263</v>
          </cell>
          <cell r="F85">
            <v>8262281</v>
          </cell>
          <cell r="G85" t="str">
            <v>Olney Middle School</v>
          </cell>
          <cell r="H85" t="str">
            <v>Primary</v>
          </cell>
          <cell r="I85" t="str">
            <v>Recoupment Academy</v>
          </cell>
          <cell r="J85">
            <v>1</v>
          </cell>
          <cell r="K85">
            <v>0</v>
          </cell>
          <cell r="L85">
            <v>0</v>
          </cell>
          <cell r="M85">
            <v>4</v>
          </cell>
          <cell r="N85">
            <v>0</v>
          </cell>
          <cell r="O85">
            <v>0</v>
          </cell>
          <cell r="P85">
            <v>0</v>
          </cell>
          <cell r="Q85">
            <v>364</v>
          </cell>
          <cell r="R85">
            <v>364</v>
          </cell>
          <cell r="S85">
            <v>0</v>
          </cell>
          <cell r="T85">
            <v>364</v>
          </cell>
          <cell r="U85">
            <v>0</v>
          </cell>
          <cell r="V85">
            <v>0</v>
          </cell>
          <cell r="W85">
            <v>0</v>
          </cell>
        </row>
        <row r="86">
          <cell r="E86">
            <v>138715</v>
          </cell>
          <cell r="F86">
            <v>8262319</v>
          </cell>
          <cell r="G86" t="str">
            <v>Shepherdswell Academy</v>
          </cell>
          <cell r="H86" t="str">
            <v>Primary</v>
          </cell>
          <cell r="I86" t="str">
            <v>Recoupment Academy</v>
          </cell>
          <cell r="J86">
            <v>1</v>
          </cell>
          <cell r="K86">
            <v>0</v>
          </cell>
          <cell r="L86">
            <v>0</v>
          </cell>
          <cell r="M86">
            <v>3</v>
          </cell>
          <cell r="N86">
            <v>0</v>
          </cell>
          <cell r="O86">
            <v>0</v>
          </cell>
          <cell r="P86">
            <v>0</v>
          </cell>
          <cell r="Q86">
            <v>118</v>
          </cell>
          <cell r="R86">
            <v>118</v>
          </cell>
          <cell r="S86">
            <v>31</v>
          </cell>
          <cell r="T86">
            <v>87</v>
          </cell>
          <cell r="U86">
            <v>0</v>
          </cell>
          <cell r="V86">
            <v>0</v>
          </cell>
          <cell r="W86">
            <v>0</v>
          </cell>
        </row>
        <row r="87">
          <cell r="E87">
            <v>147380</v>
          </cell>
          <cell r="F87">
            <v>8262326</v>
          </cell>
          <cell r="G87" t="str">
            <v>Ashbrook School</v>
          </cell>
          <cell r="H87" t="str">
            <v>Primary</v>
          </cell>
          <cell r="I87" t="str">
            <v>Recoupment Academy</v>
          </cell>
          <cell r="J87">
            <v>1</v>
          </cell>
          <cell r="K87">
            <v>0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  <cell r="P87">
            <v>0</v>
          </cell>
          <cell r="Q87">
            <v>179</v>
          </cell>
          <cell r="R87">
            <v>179</v>
          </cell>
          <cell r="S87">
            <v>60</v>
          </cell>
          <cell r="T87">
            <v>119</v>
          </cell>
          <cell r="U87">
            <v>0</v>
          </cell>
          <cell r="V87">
            <v>0</v>
          </cell>
          <cell r="W87">
            <v>0</v>
          </cell>
        </row>
        <row r="88">
          <cell r="E88">
            <v>139449</v>
          </cell>
          <cell r="F88">
            <v>8262331</v>
          </cell>
          <cell r="G88" t="str">
            <v>Heronsgate School</v>
          </cell>
          <cell r="H88" t="str">
            <v>Primary</v>
          </cell>
          <cell r="I88" t="str">
            <v>Recoupment Academy</v>
          </cell>
          <cell r="J88">
            <v>1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0</v>
          </cell>
          <cell r="P88">
            <v>0</v>
          </cell>
          <cell r="Q88">
            <v>384</v>
          </cell>
          <cell r="R88">
            <v>384</v>
          </cell>
          <cell r="S88">
            <v>0</v>
          </cell>
          <cell r="T88">
            <v>384</v>
          </cell>
          <cell r="U88">
            <v>0</v>
          </cell>
          <cell r="V88">
            <v>0</v>
          </cell>
          <cell r="W88">
            <v>0</v>
          </cell>
        </row>
        <row r="89">
          <cell r="E89">
            <v>139861</v>
          </cell>
          <cell r="F89">
            <v>8262332</v>
          </cell>
          <cell r="G89" t="str">
            <v>Loughton School</v>
          </cell>
          <cell r="H89" t="str">
            <v>Primary</v>
          </cell>
          <cell r="I89" t="str">
            <v>Recoupment Academy</v>
          </cell>
          <cell r="J89">
            <v>1</v>
          </cell>
          <cell r="K89">
            <v>0</v>
          </cell>
          <cell r="L89">
            <v>0</v>
          </cell>
          <cell r="M89">
            <v>4</v>
          </cell>
          <cell r="N89">
            <v>0</v>
          </cell>
          <cell r="O89">
            <v>0</v>
          </cell>
          <cell r="P89">
            <v>0</v>
          </cell>
          <cell r="Q89">
            <v>464</v>
          </cell>
          <cell r="R89">
            <v>464</v>
          </cell>
          <cell r="S89">
            <v>0</v>
          </cell>
          <cell r="T89">
            <v>464</v>
          </cell>
          <cell r="U89">
            <v>0</v>
          </cell>
          <cell r="V89">
            <v>0</v>
          </cell>
          <cell r="W89">
            <v>0</v>
          </cell>
        </row>
        <row r="90">
          <cell r="E90">
            <v>147381</v>
          </cell>
          <cell r="F90">
            <v>8262334</v>
          </cell>
          <cell r="G90" t="str">
            <v>Holmwood School</v>
          </cell>
          <cell r="H90" t="str">
            <v>Primary</v>
          </cell>
          <cell r="I90" t="str">
            <v>Recoupment Academy</v>
          </cell>
          <cell r="J90">
            <v>1</v>
          </cell>
          <cell r="K90">
            <v>0</v>
          </cell>
          <cell r="L90">
            <v>0</v>
          </cell>
          <cell r="M90">
            <v>3</v>
          </cell>
          <cell r="N90">
            <v>0</v>
          </cell>
          <cell r="O90">
            <v>0</v>
          </cell>
          <cell r="P90">
            <v>0</v>
          </cell>
          <cell r="Q90">
            <v>169</v>
          </cell>
          <cell r="R90">
            <v>169</v>
          </cell>
          <cell r="S90">
            <v>58</v>
          </cell>
          <cell r="T90">
            <v>111</v>
          </cell>
          <cell r="U90">
            <v>0</v>
          </cell>
          <cell r="V90">
            <v>0</v>
          </cell>
          <cell r="W90">
            <v>0</v>
          </cell>
        </row>
        <row r="91">
          <cell r="E91">
            <v>146462</v>
          </cell>
          <cell r="F91">
            <v>8262349</v>
          </cell>
          <cell r="G91" t="str">
            <v>Heronshaw School</v>
          </cell>
          <cell r="H91" t="str">
            <v>Primary</v>
          </cell>
          <cell r="I91" t="str">
            <v>Recoupment Academy</v>
          </cell>
          <cell r="J91">
            <v>1</v>
          </cell>
          <cell r="K91">
            <v>0</v>
          </cell>
          <cell r="L91">
            <v>0</v>
          </cell>
          <cell r="M91">
            <v>3</v>
          </cell>
          <cell r="N91">
            <v>0</v>
          </cell>
          <cell r="O91">
            <v>0</v>
          </cell>
          <cell r="P91">
            <v>0</v>
          </cell>
          <cell r="Q91">
            <v>216</v>
          </cell>
          <cell r="R91">
            <v>216</v>
          </cell>
          <cell r="S91">
            <v>57</v>
          </cell>
          <cell r="T91">
            <v>159</v>
          </cell>
          <cell r="U91">
            <v>0</v>
          </cell>
          <cell r="V91">
            <v>0</v>
          </cell>
          <cell r="W91">
            <v>0</v>
          </cell>
        </row>
        <row r="92">
          <cell r="E92">
            <v>141271</v>
          </cell>
          <cell r="F92">
            <v>8262350</v>
          </cell>
          <cell r="G92" t="str">
            <v>Kents Hill School</v>
          </cell>
          <cell r="H92" t="str">
            <v>Primary</v>
          </cell>
          <cell r="I92" t="str">
            <v>Recoupment Academy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60</v>
          </cell>
          <cell r="R92">
            <v>60</v>
          </cell>
          <cell r="S92">
            <v>16</v>
          </cell>
          <cell r="T92">
            <v>44</v>
          </cell>
          <cell r="U92">
            <v>0</v>
          </cell>
          <cell r="V92">
            <v>0</v>
          </cell>
          <cell r="W92">
            <v>0</v>
          </cell>
        </row>
        <row r="93">
          <cell r="E93">
            <v>136853</v>
          </cell>
          <cell r="F93">
            <v>8263388</v>
          </cell>
          <cell r="G93" t="str">
            <v>Oxley Park Academy</v>
          </cell>
          <cell r="H93" t="str">
            <v>Primary</v>
          </cell>
          <cell r="I93" t="str">
            <v>Recoupment Academy</v>
          </cell>
          <cell r="J93">
            <v>1</v>
          </cell>
          <cell r="K93">
            <v>0</v>
          </cell>
          <cell r="L93">
            <v>0</v>
          </cell>
          <cell r="M93">
            <v>7</v>
          </cell>
          <cell r="N93">
            <v>0</v>
          </cell>
          <cell r="O93">
            <v>0</v>
          </cell>
          <cell r="P93">
            <v>0</v>
          </cell>
          <cell r="Q93">
            <v>668</v>
          </cell>
          <cell r="R93">
            <v>668</v>
          </cell>
          <cell r="S93">
            <v>77</v>
          </cell>
          <cell r="T93">
            <v>591</v>
          </cell>
          <cell r="U93">
            <v>0</v>
          </cell>
          <cell r="V93">
            <v>0</v>
          </cell>
          <cell r="W93">
            <v>0</v>
          </cell>
        </row>
        <row r="94">
          <cell r="E94">
            <v>149460</v>
          </cell>
          <cell r="F94">
            <v>8263392</v>
          </cell>
          <cell r="G94" t="str">
            <v>Priory Rise School</v>
          </cell>
          <cell r="H94" t="str">
            <v>Primary</v>
          </cell>
          <cell r="I94" t="str">
            <v>Recoupment Academy</v>
          </cell>
          <cell r="J94">
            <v>1</v>
          </cell>
          <cell r="K94">
            <v>0</v>
          </cell>
          <cell r="L94">
            <v>0</v>
          </cell>
          <cell r="M94">
            <v>7</v>
          </cell>
          <cell r="N94">
            <v>0</v>
          </cell>
          <cell r="O94">
            <v>0</v>
          </cell>
          <cell r="P94">
            <v>0</v>
          </cell>
          <cell r="Q94">
            <v>622</v>
          </cell>
          <cell r="R94">
            <v>622</v>
          </cell>
          <cell r="S94">
            <v>82</v>
          </cell>
          <cell r="T94">
            <v>540</v>
          </cell>
          <cell r="U94">
            <v>0</v>
          </cell>
          <cell r="V94">
            <v>0</v>
          </cell>
          <cell r="W94">
            <v>0</v>
          </cell>
        </row>
        <row r="95">
          <cell r="E95">
            <v>137061</v>
          </cell>
          <cell r="F95">
            <v>8265207</v>
          </cell>
          <cell r="G95" t="str">
            <v>Two Mile Ash School</v>
          </cell>
          <cell r="H95" t="str">
            <v>Primary</v>
          </cell>
          <cell r="I95" t="str">
            <v>Recoupment Academy</v>
          </cell>
          <cell r="J95">
            <v>1</v>
          </cell>
          <cell r="K95">
            <v>0</v>
          </cell>
          <cell r="L95">
            <v>0</v>
          </cell>
          <cell r="M95">
            <v>4</v>
          </cell>
          <cell r="N95">
            <v>0</v>
          </cell>
          <cell r="O95">
            <v>0</v>
          </cell>
          <cell r="P95">
            <v>0</v>
          </cell>
          <cell r="Q95">
            <v>672</v>
          </cell>
          <cell r="R95">
            <v>672</v>
          </cell>
          <cell r="S95">
            <v>0</v>
          </cell>
          <cell r="T95">
            <v>672</v>
          </cell>
          <cell r="U95">
            <v>0</v>
          </cell>
          <cell r="V95">
            <v>0</v>
          </cell>
          <cell r="W95">
            <v>0</v>
          </cell>
        </row>
        <row r="96">
          <cell r="E96">
            <v>138933</v>
          </cell>
          <cell r="F96">
            <v>8265208</v>
          </cell>
          <cell r="G96" t="str">
            <v>Rickley Park Primary School</v>
          </cell>
          <cell r="H96" t="str">
            <v>Primary</v>
          </cell>
          <cell r="I96" t="str">
            <v>Recoupment Academy</v>
          </cell>
          <cell r="J96">
            <v>1</v>
          </cell>
          <cell r="K96">
            <v>0</v>
          </cell>
          <cell r="L96">
            <v>0</v>
          </cell>
          <cell r="M96">
            <v>7</v>
          </cell>
          <cell r="N96">
            <v>0</v>
          </cell>
          <cell r="O96">
            <v>0</v>
          </cell>
          <cell r="P96">
            <v>0</v>
          </cell>
          <cell r="Q96">
            <v>419</v>
          </cell>
          <cell r="R96">
            <v>419</v>
          </cell>
          <cell r="S96">
            <v>60</v>
          </cell>
          <cell r="T96">
            <v>359</v>
          </cell>
          <cell r="U96">
            <v>0</v>
          </cell>
          <cell r="V96">
            <v>0</v>
          </cell>
          <cell r="W96">
            <v>0</v>
          </cell>
        </row>
        <row r="97">
          <cell r="E97">
            <v>136842</v>
          </cell>
          <cell r="F97">
            <v>8264000</v>
          </cell>
          <cell r="G97" t="str">
            <v>Walton High</v>
          </cell>
          <cell r="H97" t="str">
            <v>Secondary</v>
          </cell>
          <cell r="I97" t="str">
            <v>Recoupment Academy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5</v>
          </cell>
          <cell r="O97">
            <v>3</v>
          </cell>
          <cell r="P97">
            <v>2</v>
          </cell>
          <cell r="Q97">
            <v>2400</v>
          </cell>
          <cell r="R97">
            <v>0</v>
          </cell>
          <cell r="S97">
            <v>0</v>
          </cell>
          <cell r="T97">
            <v>0</v>
          </cell>
          <cell r="U97">
            <v>2400</v>
          </cell>
          <cell r="V97">
            <v>1435</v>
          </cell>
          <cell r="W97">
            <v>965</v>
          </cell>
        </row>
        <row r="98">
          <cell r="E98">
            <v>138439</v>
          </cell>
          <cell r="F98">
            <v>8264002</v>
          </cell>
          <cell r="G98" t="str">
            <v>Sir Herbert Leon Academy</v>
          </cell>
          <cell r="H98" t="str">
            <v>Secondary</v>
          </cell>
          <cell r="I98" t="str">
            <v>Recoupment Academy</v>
          </cell>
          <cell r="J98">
            <v>1</v>
          </cell>
          <cell r="K98">
            <v>0</v>
          </cell>
          <cell r="L98">
            <v>0</v>
          </cell>
          <cell r="M98">
            <v>0</v>
          </cell>
          <cell r="N98">
            <v>5</v>
          </cell>
          <cell r="O98">
            <v>3</v>
          </cell>
          <cell r="P98">
            <v>2</v>
          </cell>
          <cell r="Q98">
            <v>656</v>
          </cell>
          <cell r="R98">
            <v>0</v>
          </cell>
          <cell r="S98">
            <v>0</v>
          </cell>
          <cell r="T98">
            <v>0</v>
          </cell>
          <cell r="U98">
            <v>656</v>
          </cell>
          <cell r="V98">
            <v>386</v>
          </cell>
          <cell r="W98">
            <v>270</v>
          </cell>
        </row>
        <row r="99">
          <cell r="E99">
            <v>145736</v>
          </cell>
          <cell r="F99">
            <v>8264005</v>
          </cell>
          <cell r="G99" t="str">
            <v>Lord Grey Academy</v>
          </cell>
          <cell r="H99" t="str">
            <v>Secondary</v>
          </cell>
          <cell r="I99" t="str">
            <v>Recoupment Academy</v>
          </cell>
          <cell r="J99">
            <v>1</v>
          </cell>
          <cell r="K99">
            <v>0</v>
          </cell>
          <cell r="L99">
            <v>0</v>
          </cell>
          <cell r="M99">
            <v>0</v>
          </cell>
          <cell r="N99">
            <v>5</v>
          </cell>
          <cell r="O99">
            <v>3</v>
          </cell>
          <cell r="P99">
            <v>2</v>
          </cell>
          <cell r="Q99">
            <v>1257</v>
          </cell>
          <cell r="R99">
            <v>0</v>
          </cell>
          <cell r="S99">
            <v>0</v>
          </cell>
          <cell r="T99">
            <v>0</v>
          </cell>
          <cell r="U99">
            <v>1257</v>
          </cell>
          <cell r="V99">
            <v>747</v>
          </cell>
          <cell r="W99">
            <v>510</v>
          </cell>
        </row>
        <row r="100">
          <cell r="E100">
            <v>147860</v>
          </cell>
          <cell r="F100">
            <v>8264007</v>
          </cell>
          <cell r="G100" t="str">
            <v>Watling Academy</v>
          </cell>
          <cell r="H100" t="str">
            <v>Secondary</v>
          </cell>
          <cell r="I100" t="str">
            <v>Recoupment Academy</v>
          </cell>
          <cell r="J100">
            <v>1</v>
          </cell>
          <cell r="K100">
            <v>0</v>
          </cell>
          <cell r="L100">
            <v>0</v>
          </cell>
          <cell r="M100">
            <v>0</v>
          </cell>
          <cell r="N100">
            <v>5</v>
          </cell>
          <cell r="O100">
            <v>3</v>
          </cell>
          <cell r="P100">
            <v>2</v>
          </cell>
          <cell r="Q100">
            <v>1376</v>
          </cell>
          <cell r="R100">
            <v>0</v>
          </cell>
          <cell r="S100">
            <v>0</v>
          </cell>
          <cell r="T100">
            <v>0</v>
          </cell>
          <cell r="U100">
            <v>1376</v>
          </cell>
          <cell r="V100">
            <v>1195</v>
          </cell>
          <cell r="W100">
            <v>181</v>
          </cell>
        </row>
        <row r="101">
          <cell r="E101">
            <v>148835</v>
          </cell>
          <cell r="F101">
            <v>8264008</v>
          </cell>
          <cell r="G101" t="str">
            <v>Stantonbury School</v>
          </cell>
          <cell r="H101" t="str">
            <v>Secondary</v>
          </cell>
          <cell r="I101" t="str">
            <v>Recoupment Academy</v>
          </cell>
          <cell r="J101">
            <v>1</v>
          </cell>
          <cell r="K101">
            <v>0</v>
          </cell>
          <cell r="L101">
            <v>0</v>
          </cell>
          <cell r="M101">
            <v>0</v>
          </cell>
          <cell r="N101">
            <v>5</v>
          </cell>
          <cell r="O101">
            <v>3</v>
          </cell>
          <cell r="P101">
            <v>2</v>
          </cell>
          <cell r="Q101">
            <v>1401</v>
          </cell>
          <cell r="R101">
            <v>0</v>
          </cell>
          <cell r="S101">
            <v>0</v>
          </cell>
          <cell r="T101">
            <v>0</v>
          </cell>
          <cell r="U101">
            <v>1401</v>
          </cell>
          <cell r="V101">
            <v>765</v>
          </cell>
          <cell r="W101">
            <v>636</v>
          </cell>
        </row>
        <row r="102">
          <cell r="E102">
            <v>137052</v>
          </cell>
          <cell r="F102">
            <v>8264018</v>
          </cell>
          <cell r="G102" t="str">
            <v>Ousedale School</v>
          </cell>
          <cell r="H102" t="str">
            <v>Secondary</v>
          </cell>
          <cell r="I102" t="str">
            <v>Recoupment Academy</v>
          </cell>
          <cell r="J102">
            <v>1</v>
          </cell>
          <cell r="K102">
            <v>0</v>
          </cell>
          <cell r="L102">
            <v>0</v>
          </cell>
          <cell r="M102">
            <v>0</v>
          </cell>
          <cell r="N102">
            <v>5</v>
          </cell>
          <cell r="O102">
            <v>3</v>
          </cell>
          <cell r="P102">
            <v>2</v>
          </cell>
          <cell r="Q102">
            <v>1836</v>
          </cell>
          <cell r="R102">
            <v>0</v>
          </cell>
          <cell r="S102">
            <v>0</v>
          </cell>
          <cell r="T102">
            <v>0</v>
          </cell>
          <cell r="U102">
            <v>1836</v>
          </cell>
          <cell r="V102">
            <v>1107</v>
          </cell>
          <cell r="W102">
            <v>729</v>
          </cell>
        </row>
        <row r="103">
          <cell r="E103">
            <v>136730</v>
          </cell>
          <cell r="F103">
            <v>8264097</v>
          </cell>
          <cell r="G103" t="str">
            <v>Shenley Brook End School</v>
          </cell>
          <cell r="H103" t="str">
            <v>Secondary</v>
          </cell>
          <cell r="I103" t="str">
            <v>Recoupment Academy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5</v>
          </cell>
          <cell r="O103">
            <v>3</v>
          </cell>
          <cell r="P103">
            <v>2</v>
          </cell>
          <cell r="Q103">
            <v>1496</v>
          </cell>
          <cell r="R103">
            <v>0</v>
          </cell>
          <cell r="S103">
            <v>0</v>
          </cell>
          <cell r="T103">
            <v>0</v>
          </cell>
          <cell r="U103">
            <v>1496</v>
          </cell>
          <cell r="V103">
            <v>895</v>
          </cell>
          <cell r="W103">
            <v>601</v>
          </cell>
        </row>
        <row r="104">
          <cell r="E104">
            <v>136844</v>
          </cell>
          <cell r="F104">
            <v>8264704</v>
          </cell>
          <cell r="G104" t="str">
            <v>The Hazeley Academy</v>
          </cell>
          <cell r="H104" t="str">
            <v>Secondary</v>
          </cell>
          <cell r="I104" t="str">
            <v>Recoupment Academy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5</v>
          </cell>
          <cell r="O104">
            <v>3</v>
          </cell>
          <cell r="P104">
            <v>2</v>
          </cell>
          <cell r="Q104">
            <v>1235</v>
          </cell>
          <cell r="R104">
            <v>0</v>
          </cell>
          <cell r="S104">
            <v>0</v>
          </cell>
          <cell r="T104">
            <v>0</v>
          </cell>
          <cell r="U104">
            <v>1235</v>
          </cell>
          <cell r="V104">
            <v>721</v>
          </cell>
          <cell r="W104">
            <v>514</v>
          </cell>
        </row>
        <row r="105">
          <cell r="E105">
            <v>136468</v>
          </cell>
          <cell r="F105">
            <v>8265410</v>
          </cell>
          <cell r="G105" t="str">
            <v>Denbigh School</v>
          </cell>
          <cell r="H105" t="str">
            <v>Secondary</v>
          </cell>
          <cell r="I105" t="str">
            <v>Recoupment Academy</v>
          </cell>
          <cell r="J105">
            <v>1</v>
          </cell>
          <cell r="K105">
            <v>0</v>
          </cell>
          <cell r="L105">
            <v>0</v>
          </cell>
          <cell r="M105">
            <v>0</v>
          </cell>
          <cell r="N105">
            <v>5</v>
          </cell>
          <cell r="O105">
            <v>3</v>
          </cell>
          <cell r="P105">
            <v>2</v>
          </cell>
          <cell r="Q105">
            <v>1299</v>
          </cell>
          <cell r="R105">
            <v>0</v>
          </cell>
          <cell r="S105">
            <v>0</v>
          </cell>
          <cell r="T105">
            <v>0</v>
          </cell>
          <cell r="U105">
            <v>1299</v>
          </cell>
          <cell r="V105">
            <v>778</v>
          </cell>
          <cell r="W105">
            <v>521</v>
          </cell>
        </row>
        <row r="106">
          <cell r="E106">
            <v>135665</v>
          </cell>
          <cell r="F106">
            <v>8266905</v>
          </cell>
          <cell r="G106" t="str">
            <v>The Milton Keynes Academy</v>
          </cell>
          <cell r="H106" t="str">
            <v>Secondary</v>
          </cell>
          <cell r="I106" t="str">
            <v>Recoupment Academy</v>
          </cell>
          <cell r="J106">
            <v>1</v>
          </cell>
          <cell r="K106">
            <v>0</v>
          </cell>
          <cell r="L106">
            <v>0</v>
          </cell>
          <cell r="M106">
            <v>0</v>
          </cell>
          <cell r="N106">
            <v>5</v>
          </cell>
          <cell r="O106">
            <v>3</v>
          </cell>
          <cell r="P106">
            <v>2</v>
          </cell>
          <cell r="Q106">
            <v>1074</v>
          </cell>
          <cell r="R106">
            <v>0</v>
          </cell>
          <cell r="S106">
            <v>0</v>
          </cell>
          <cell r="T106">
            <v>0</v>
          </cell>
          <cell r="U106">
            <v>1074</v>
          </cell>
          <cell r="V106">
            <v>603</v>
          </cell>
          <cell r="W106">
            <v>471</v>
          </cell>
        </row>
        <row r="107">
          <cell r="E107">
            <v>145063</v>
          </cell>
          <cell r="F107">
            <v>8264004</v>
          </cell>
          <cell r="G107" t="str">
            <v>Kents Hill Park all-through school</v>
          </cell>
          <cell r="H107" t="str">
            <v>All-through</v>
          </cell>
          <cell r="I107" t="str">
            <v>Recoupment Academy</v>
          </cell>
          <cell r="J107">
            <v>1</v>
          </cell>
          <cell r="K107">
            <v>0</v>
          </cell>
          <cell r="L107">
            <v>0</v>
          </cell>
          <cell r="M107">
            <v>7</v>
          </cell>
          <cell r="N107">
            <v>5</v>
          </cell>
          <cell r="O107">
            <v>3</v>
          </cell>
          <cell r="P107">
            <v>2</v>
          </cell>
          <cell r="Q107">
            <v>998.5</v>
          </cell>
          <cell r="R107">
            <v>252.5</v>
          </cell>
          <cell r="S107">
            <v>44.5</v>
          </cell>
          <cell r="T107">
            <v>208</v>
          </cell>
          <cell r="U107">
            <v>746</v>
          </cell>
          <cell r="V107">
            <v>447</v>
          </cell>
          <cell r="W107">
            <v>299</v>
          </cell>
        </row>
        <row r="108">
          <cell r="E108">
            <v>149106</v>
          </cell>
          <cell r="F108">
            <v>8264009</v>
          </cell>
          <cell r="G108" t="str">
            <v>Glebe Farm School</v>
          </cell>
          <cell r="H108" t="str">
            <v>All-through</v>
          </cell>
          <cell r="I108" t="str">
            <v>Recoupment Academy</v>
          </cell>
          <cell r="J108">
            <v>1</v>
          </cell>
          <cell r="K108">
            <v>0</v>
          </cell>
          <cell r="L108">
            <v>0</v>
          </cell>
          <cell r="M108">
            <v>5</v>
          </cell>
          <cell r="N108">
            <v>2</v>
          </cell>
          <cell r="O108">
            <v>2</v>
          </cell>
          <cell r="P108">
            <v>0</v>
          </cell>
          <cell r="Q108">
            <v>608.58333333333337</v>
          </cell>
          <cell r="R108">
            <v>235.58333333333334</v>
          </cell>
          <cell r="S108">
            <v>95</v>
          </cell>
          <cell r="T108">
            <v>140.58333333333334</v>
          </cell>
          <cell r="U108">
            <v>373</v>
          </cell>
          <cell r="V108">
            <v>373</v>
          </cell>
          <cell r="W108">
            <v>0</v>
          </cell>
        </row>
        <row r="109">
          <cell r="E109">
            <v>136454</v>
          </cell>
          <cell r="F109">
            <v>8264703</v>
          </cell>
          <cell r="G109" t="str">
            <v>Oakgrove School</v>
          </cell>
          <cell r="H109" t="str">
            <v>All-through</v>
          </cell>
          <cell r="I109" t="str">
            <v>Recoupment Academy</v>
          </cell>
          <cell r="J109">
            <v>1</v>
          </cell>
          <cell r="K109">
            <v>0</v>
          </cell>
          <cell r="L109">
            <v>0</v>
          </cell>
          <cell r="M109">
            <v>7</v>
          </cell>
          <cell r="N109">
            <v>5</v>
          </cell>
          <cell r="O109">
            <v>3</v>
          </cell>
          <cell r="P109">
            <v>2</v>
          </cell>
          <cell r="Q109">
            <v>2080.5</v>
          </cell>
          <cell r="R109">
            <v>564.5</v>
          </cell>
          <cell r="S109">
            <v>105.5</v>
          </cell>
          <cell r="T109">
            <v>459</v>
          </cell>
          <cell r="U109">
            <v>1516</v>
          </cell>
          <cell r="V109">
            <v>904</v>
          </cell>
          <cell r="W109">
            <v>612</v>
          </cell>
        </row>
        <row r="110">
          <cell r="E110">
            <v>110242</v>
          </cell>
          <cell r="F110">
            <v>8262067</v>
          </cell>
          <cell r="G110" t="str">
            <v>Lavendon School</v>
          </cell>
          <cell r="H110" t="str">
            <v>Primary</v>
          </cell>
          <cell r="I110" t="str">
            <v>Recoupment Academy</v>
          </cell>
          <cell r="J110">
            <v>1</v>
          </cell>
          <cell r="K110">
            <v>0</v>
          </cell>
          <cell r="L110">
            <v>0</v>
          </cell>
          <cell r="M110">
            <v>7</v>
          </cell>
          <cell r="N110">
            <v>0</v>
          </cell>
          <cell r="O110">
            <v>0</v>
          </cell>
          <cell r="P110">
            <v>0</v>
          </cell>
          <cell r="Q110">
            <v>152</v>
          </cell>
          <cell r="R110">
            <v>152</v>
          </cell>
          <cell r="S110">
            <v>18</v>
          </cell>
          <cell r="T110">
            <v>134</v>
          </cell>
          <cell r="U110">
            <v>0</v>
          </cell>
          <cell r="V110">
            <v>0</v>
          </cell>
          <cell r="W110">
            <v>0</v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</row>
        <row r="214"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</row>
        <row r="215"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</row>
        <row r="216"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</row>
        <row r="217"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</row>
        <row r="223"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</row>
        <row r="224"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</row>
        <row r="225"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</row>
        <row r="226"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</row>
        <row r="227"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</row>
        <row r="228"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</row>
        <row r="229"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</row>
        <row r="230"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</row>
        <row r="231"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</row>
        <row r="233"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</row>
        <row r="234"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</row>
        <row r="235"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</row>
        <row r="236"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</row>
        <row r="237"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</row>
        <row r="238"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</row>
        <row r="239"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</row>
        <row r="240"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</row>
        <row r="241"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</row>
        <row r="242"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</row>
        <row r="243"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</row>
        <row r="244"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</row>
        <row r="245"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</row>
        <row r="246"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</row>
        <row r="247"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</row>
        <row r="248"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</row>
        <row r="249"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</row>
        <row r="250"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</row>
        <row r="251"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</row>
        <row r="252"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</row>
        <row r="253"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</row>
        <row r="254"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</row>
        <row r="255"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</row>
        <row r="256"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</row>
        <row r="257"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</row>
        <row r="258"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</row>
        <row r="259"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</row>
        <row r="260"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</row>
        <row r="261"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</row>
        <row r="262"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</row>
        <row r="263"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/>
          <cell r="C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G1"/>
          <cell r="BH1"/>
          <cell r="BI1"/>
          <cell r="BJ1"/>
          <cell r="BK1"/>
          <cell r="BN1"/>
          <cell r="BO1"/>
          <cell r="BP1"/>
          <cell r="BQ1"/>
          <cell r="BR1"/>
          <cell r="BT1"/>
          <cell r="BU1"/>
          <cell r="BV1"/>
          <cell r="BW1"/>
          <cell r="BX1"/>
          <cell r="BY1"/>
        </row>
        <row r="2">
          <cell r="B2"/>
          <cell r="C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G2"/>
          <cell r="BH2"/>
          <cell r="BI2"/>
          <cell r="BJ2"/>
          <cell r="BK2"/>
          <cell r="BN2"/>
          <cell r="BO2"/>
          <cell r="BP2"/>
          <cell r="BQ2"/>
          <cell r="BR2"/>
          <cell r="BU2"/>
          <cell r="BV2"/>
          <cell r="BW2"/>
          <cell r="BX2"/>
          <cell r="BY2"/>
        </row>
        <row r="3">
          <cell r="B3"/>
          <cell r="C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G3"/>
          <cell r="BH3"/>
          <cell r="BI3"/>
          <cell r="BJ3"/>
          <cell r="BK3"/>
          <cell r="BM3"/>
          <cell r="BN3"/>
          <cell r="BO3"/>
          <cell r="BP3"/>
          <cell r="BQ3"/>
          <cell r="BR3"/>
          <cell r="BT3"/>
          <cell r="BU3"/>
          <cell r="BV3"/>
          <cell r="BW3"/>
          <cell r="BX3"/>
          <cell r="BY3"/>
        </row>
        <row r="4">
          <cell r="B4" t="str">
            <v>URN</v>
          </cell>
          <cell r="C4" t="str">
            <v>LAESTAB</v>
          </cell>
          <cell r="D4" t="str">
            <v>School Name</v>
          </cell>
          <cell r="E4" t="str">
            <v>NOR (from Adjusted Factors column O)</v>
          </cell>
          <cell r="F4" t="str">
            <v>NOR Primary (from Adjusted Factors column P)</v>
          </cell>
          <cell r="G4" t="str">
            <v>NOR Secondary (from Adjusted Factors column S)</v>
          </cell>
          <cell r="H4" t="str">
            <v>Basic Entitlement (Primary)</v>
          </cell>
          <cell r="I4" t="str">
            <v>Basic Entitlement (KS3)</v>
          </cell>
          <cell r="J4" t="str">
            <v>Basic Entitlement (KS4)</v>
          </cell>
          <cell r="K4" t="str">
            <v>Free School Meals (Primary)</v>
          </cell>
          <cell r="L4" t="str">
            <v>Free School Meals (Secondary)</v>
          </cell>
          <cell r="M4" t="str">
            <v>Free School Meals Ever 6 (Primary)</v>
          </cell>
          <cell r="N4" t="str">
            <v>Free School Meals Ever 6 (Secondary)</v>
          </cell>
          <cell r="O4" t="str">
            <v>IDACI (P F)</v>
          </cell>
          <cell r="P4" t="str">
            <v>IDACI (P E)</v>
          </cell>
          <cell r="Q4" t="str">
            <v>IDACI (P D)</v>
          </cell>
          <cell r="R4" t="str">
            <v>IDACI (P C)</v>
          </cell>
          <cell r="S4" t="str">
            <v>IDACI (P B)</v>
          </cell>
          <cell r="T4" t="str">
            <v>IDACI (P A)</v>
          </cell>
          <cell r="U4" t="str">
            <v>IDACI (S F)</v>
          </cell>
          <cell r="V4" t="str">
            <v>IDACI (S E)</v>
          </cell>
          <cell r="W4" t="str">
            <v>IDACI (S D)</v>
          </cell>
          <cell r="X4" t="str">
            <v>IDACI (S C)</v>
          </cell>
          <cell r="Y4" t="str">
            <v>IDACI (S B)</v>
          </cell>
          <cell r="Z4" t="str">
            <v>IDACI (S A)</v>
          </cell>
          <cell r="AA4" t="str">
            <v>EAL (P)</v>
          </cell>
          <cell r="AB4" t="str">
            <v>EAL (S)</v>
          </cell>
          <cell r="AC4" t="str">
            <v>Low Prior Attainment (P)</v>
          </cell>
          <cell r="AD4" t="str">
            <v>Low Prior Attainment (S)</v>
          </cell>
          <cell r="AE4" t="str">
            <v>Mobility (P)</v>
          </cell>
          <cell r="AF4" t="str">
            <v>Mobility (S)</v>
          </cell>
          <cell r="AG4" t="str">
            <v>Lump Sum</v>
          </cell>
          <cell r="AH4" t="str">
            <v>Sparsity Funding</v>
          </cell>
          <cell r="AI4" t="str">
            <v>London Fringe</v>
          </cell>
          <cell r="AJ4" t="str">
            <v>Split Sites</v>
          </cell>
          <cell r="AK4" t="str">
            <v>Rates</v>
          </cell>
          <cell r="AL4" t="str">
            <v>PFI</v>
          </cell>
          <cell r="AM4" t="str">
            <v>24-25 Approved Exceptional Circumstance 1: Reserved for Additional lump sum for schools amalgamated during FY23-24</v>
          </cell>
          <cell r="AN4" t="str">
            <v>24-25 Approved Exceptional Circumstance 2: Reserved for additional sparsity lump sum</v>
          </cell>
          <cell r="AO4" t="str">
            <v>24-25 Approved Exceptional Circumstance 3</v>
          </cell>
          <cell r="AP4" t="str">
            <v>24-25 Approved Exceptional Circumstance 4</v>
          </cell>
          <cell r="AQ4" t="str">
            <v>24-25 Approved Exceptional Circumstance 5</v>
          </cell>
          <cell r="AR4" t="str">
            <v>24-25 Approved Exceptional Circumstance 6</v>
          </cell>
          <cell r="AS4" t="str">
            <v>24-25 Approved Exceptional Circumstance 7</v>
          </cell>
          <cell r="AT4" t="str">
            <v>Basic Entitlement Total</v>
          </cell>
          <cell r="AU4" t="str">
            <v>AEN Total</v>
          </cell>
          <cell r="AV4" t="str">
            <v>School Factors total</v>
          </cell>
          <cell r="AW4" t="str">
            <v>Notional SEN Budget</v>
          </cell>
          <cell r="AX4" t="str">
            <v>Total Allocation</v>
          </cell>
          <cell r="AY4" t="str">
            <v>Minimum per pupil funding: adjusted total allocation (excluding premises costs)</v>
          </cell>
          <cell r="AZ4" t="str">
            <v>Minimum per pupil funding: minimum per pupil rate</v>
          </cell>
          <cell r="BA4" t="str">
            <v>Minimum per pupil funding: minimum funding level</v>
          </cell>
          <cell r="BB4" t="str">
            <v>Minimum per pupil funding: additional funding to meet the primary minimum funding level</v>
          </cell>
          <cell r="BC4" t="str">
            <v>Minimum per pupil funding: additional funding to meet the secondary minimum funding level</v>
          </cell>
          <cell r="BD4" t="str">
            <v>Total allocation including minimum funding level adjustment</v>
          </cell>
          <cell r="BE4" t="str">
            <v>Primary Funding</v>
          </cell>
          <cell r="BF4" t="str">
            <v>Secondary Funding</v>
          </cell>
          <cell r="BG4" t="str">
            <v>24-25 MFG budget using minimum funding level</v>
          </cell>
          <cell r="BH4" t="str">
            <v>Minimum allocation after capping/scaling</v>
          </cell>
          <cell r="BI4" t="str">
            <v>24-25 MFG Budget</v>
          </cell>
          <cell r="BJ4" t="str">
            <v>24-25 MFG Unit Value</v>
          </cell>
          <cell r="BK4" t="str">
            <v>23-24 MFG Unit Value</v>
          </cell>
          <cell r="BL4" t="str">
            <v>MFG % change</v>
          </cell>
          <cell r="BM4" t="str">
            <v>MFG Value adjustment</v>
          </cell>
          <cell r="BN4" t="str">
            <v>24-25 MFG Adjustment</v>
          </cell>
          <cell r="BO4" t="str">
            <v>24-25 Post MFG Budget</v>
          </cell>
          <cell r="BP4" t="str">
            <v>Minimum per pupil funding: post MFG minimum funding per pupil rate</v>
          </cell>
          <cell r="BQ4" t="str">
            <v>Minimum per pupil funding: per pupil rate is greater than or equal to the minimum entered on the Proforma sheet?</v>
          </cell>
          <cell r="BR4" t="str">
            <v>24-25 Post MFG per pupil Budget</v>
          </cell>
          <cell r="BS4" t="str">
            <v>Year on year % Change</v>
          </cell>
          <cell r="BT4" t="str">
            <v>De-delegation</v>
          </cell>
          <cell r="BU4" t="str">
            <v>Post De-delegation budget</v>
          </cell>
          <cell r="BV4" t="str">
            <v>Education functions for maintained schools</v>
          </cell>
          <cell r="BW4" t="str">
            <v>Post De-delegation and Education functions budget</v>
          </cell>
          <cell r="BX4" t="str">
            <v>24-25 NFF NNDR allocation</v>
          </cell>
          <cell r="BY4" t="str">
            <v>Post De-delegation and Education functions budget after deduction of 24-25 NFF NNDR allocation</v>
          </cell>
          <cell r="BZ4"/>
          <cell r="CA4"/>
          <cell r="CB4"/>
          <cell r="CC4"/>
          <cell r="CD4"/>
          <cell r="CE4"/>
          <cell r="CF4"/>
        </row>
        <row r="5">
          <cell r="B5" t="str">
            <v>Total</v>
          </cell>
          <cell r="C5"/>
          <cell r="D5"/>
          <cell r="E5">
            <v>46356.083333333336</v>
          </cell>
          <cell r="F5">
            <v>27198.083333333332</v>
          </cell>
          <cell r="G5">
            <v>19158</v>
          </cell>
          <cell r="H5">
            <v>97668620.78061001</v>
          </cell>
          <cell r="I5">
            <v>59894089.255000003</v>
          </cell>
          <cell r="J5">
            <v>41821701.127359986</v>
          </cell>
          <cell r="K5">
            <v>3114145.2673752853</v>
          </cell>
          <cell r="L5">
            <v>2274814.106606062</v>
          </cell>
          <cell r="M5">
            <v>5339300.1025827024</v>
          </cell>
          <cell r="N5">
            <v>6145806.6929313857</v>
          </cell>
          <cell r="O5">
            <v>633412.81122502405</v>
          </cell>
          <cell r="P5">
            <v>746213.46830105362</v>
          </cell>
          <cell r="Q5">
            <v>650091.24230923608</v>
          </cell>
          <cell r="R5">
            <v>386360.32256299007</v>
          </cell>
          <cell r="S5">
            <v>311900.358901267</v>
          </cell>
          <cell r="T5">
            <v>171946.5088733389</v>
          </cell>
          <cell r="U5">
            <v>638161.14434233599</v>
          </cell>
          <cell r="V5">
            <v>872581.50984264002</v>
          </cell>
          <cell r="W5">
            <v>626848.40850075055</v>
          </cell>
          <cell r="X5">
            <v>454737.47673455841</v>
          </cell>
          <cell r="Y5">
            <v>358636.71334782505</v>
          </cell>
          <cell r="Z5">
            <v>183526.37953120924</v>
          </cell>
          <cell r="AA5">
            <v>3321312.9925788282</v>
          </cell>
          <cell r="AB5">
            <v>1774274.8622222997</v>
          </cell>
          <cell r="AC5">
            <v>9561780.1661996003</v>
          </cell>
          <cell r="AD5">
            <v>7769366.5357850259</v>
          </cell>
          <cell r="AE5">
            <v>809372.67077016691</v>
          </cell>
          <cell r="AF5">
            <v>261812.9637589592</v>
          </cell>
          <cell r="AG5">
            <v>14532114.449999988</v>
          </cell>
          <cell r="AH5">
            <v>291794.33998749999</v>
          </cell>
          <cell r="AI5">
            <v>0</v>
          </cell>
          <cell r="AJ5">
            <v>660987.91831727291</v>
          </cell>
          <cell r="AK5">
            <v>3086870.1985000009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199384411.16297004</v>
          </cell>
          <cell r="AU5">
            <v>46406402.705282539</v>
          </cell>
          <cell r="AV5">
            <v>18571766.90680477</v>
          </cell>
          <cell r="AW5">
            <v>23253896.348202843</v>
          </cell>
          <cell r="AX5">
            <v>264362580.77505729</v>
          </cell>
          <cell r="AY5">
            <v>260614722.65823999</v>
          </cell>
          <cell r="AZ5"/>
          <cell r="BA5">
            <v>238564614.5357143</v>
          </cell>
          <cell r="BB5">
            <v>1410171.9810574159</v>
          </cell>
          <cell r="BC5">
            <v>0</v>
          </cell>
          <cell r="BD5">
            <v>265772752.75611472</v>
          </cell>
          <cell r="BE5">
            <v>139495839.50018328</v>
          </cell>
          <cell r="BF5">
            <v>126276913.25593147</v>
          </cell>
          <cell r="BG5">
            <v>242312472.65253159</v>
          </cell>
          <cell r="BH5"/>
          <cell r="BI5">
            <v>247861973.76762721</v>
          </cell>
          <cell r="BJ5">
            <v>511223.29414167325</v>
          </cell>
          <cell r="BK5">
            <v>501382.9493768689</v>
          </cell>
          <cell r="BL5"/>
          <cell r="BM5"/>
          <cell r="BN5">
            <v>58318.616582847018</v>
          </cell>
          <cell r="BO5">
            <v>265831071.37269762</v>
          </cell>
          <cell r="BP5"/>
          <cell r="BQ5"/>
          <cell r="BR5"/>
          <cell r="BS5"/>
          <cell r="BT5">
            <v>-352589.79999999993</v>
          </cell>
          <cell r="BU5">
            <v>265478481.57269758</v>
          </cell>
          <cell r="BV5">
            <v>0</v>
          </cell>
          <cell r="BW5">
            <v>265478481.57269758</v>
          </cell>
          <cell r="BX5">
            <v>3086870.1985000009</v>
          </cell>
          <cell r="BY5">
            <v>262391611.37419754</v>
          </cell>
          <cell r="BZ5"/>
          <cell r="CA5" t="str">
            <v>URN</v>
          </cell>
          <cell r="CB5" t="str">
            <v>LAESTAB</v>
          </cell>
          <cell r="CC5" t="str">
            <v>School Name</v>
          </cell>
          <cell r="CD5" t="str">
            <v>NOR (from Adjusted Factors column O)</v>
          </cell>
          <cell r="CE5" t="str">
            <v>NOR Primary (from Adjusted Factors column P)</v>
          </cell>
          <cell r="CF5" t="str">
            <v>NOR Secondary (from Adjusted Factors column S)</v>
          </cell>
          <cell r="CG5" t="str">
            <v>Basic Entitlement (Primary)</v>
          </cell>
          <cell r="CH5" t="str">
            <v>Basic Entitlement (KS3)</v>
          </cell>
          <cell r="CI5" t="str">
            <v>Basic Entitlement (KS4)</v>
          </cell>
          <cell r="CJ5" t="str">
            <v>Free School Meals (Primary)</v>
          </cell>
          <cell r="CK5" t="str">
            <v>Free School Meals (Secondary)</v>
          </cell>
          <cell r="CL5" t="str">
            <v>Free School Meals Ever 6 (Primary)</v>
          </cell>
          <cell r="CM5" t="str">
            <v>Free School Meals Ever 6 (Secondary)</v>
          </cell>
          <cell r="CN5" t="str">
            <v>IDACI (P F)</v>
          </cell>
          <cell r="CO5" t="str">
            <v>IDACI (P E)</v>
          </cell>
          <cell r="CP5" t="str">
            <v>IDACI (P D)</v>
          </cell>
          <cell r="CQ5" t="str">
            <v>IDACI (P C)</v>
          </cell>
          <cell r="CR5" t="str">
            <v>IDACI (P B)</v>
          </cell>
          <cell r="CS5" t="str">
            <v>IDACI (P A)</v>
          </cell>
          <cell r="CT5" t="str">
            <v>IDACI (S F)</v>
          </cell>
          <cell r="CU5" t="str">
            <v>IDACI (S E)</v>
          </cell>
          <cell r="CV5" t="str">
            <v>IDACI (S D)</v>
          </cell>
          <cell r="CW5" t="str">
            <v>IDACI (S C)</v>
          </cell>
          <cell r="CX5" t="str">
            <v>IDACI (S B)</v>
          </cell>
          <cell r="CY5" t="str">
            <v>IDACI (S A)</v>
          </cell>
          <cell r="CZ5" t="str">
            <v>EAL (P)</v>
          </cell>
          <cell r="DA5" t="str">
            <v>EAL (S)</v>
          </cell>
          <cell r="DB5" t="str">
            <v>Low Prior Attainment (P)</v>
          </cell>
          <cell r="DC5" t="str">
            <v>Low Prior Attainment (S)</v>
          </cell>
          <cell r="DD5" t="str">
            <v>Mobility (P)</v>
          </cell>
          <cell r="DE5" t="str">
            <v>Mobility (S)</v>
          </cell>
          <cell r="DF5" t="str">
            <v>Lump Sum</v>
          </cell>
          <cell r="DG5" t="str">
            <v>Sparsity Funding</v>
          </cell>
          <cell r="DH5" t="str">
            <v>London Fringe</v>
          </cell>
          <cell r="DI5" t="str">
            <v>Split Sites</v>
          </cell>
          <cell r="DJ5" t="str">
            <v>Rates</v>
          </cell>
          <cell r="DK5" t="str">
            <v>PFI</v>
          </cell>
          <cell r="DL5" t="str">
            <v>{cy} Approved Exceptional Circumstance 1: Reserved for Additional lump sum for schools amalgamated during FY{py}</v>
          </cell>
          <cell r="DM5" t="str">
            <v>{cy} Approved Exceptional Circumstance 2: Reserved for additional sparsity lump sum</v>
          </cell>
          <cell r="DN5" t="str">
            <v>{cy} Approved Exceptional Circumstance 3</v>
          </cell>
          <cell r="DO5" t="str">
            <v>{cy} Approved Exceptional Circumstance 4</v>
          </cell>
          <cell r="DP5" t="str">
            <v>{cy} Approved Exceptional Circumstance 5</v>
          </cell>
          <cell r="DQ5" t="str">
            <v>{cy} Approved Exceptional Circumstance 6</v>
          </cell>
          <cell r="DR5" t="str">
            <v>{cy} Approved Exceptional Circumstance 7</v>
          </cell>
          <cell r="DS5" t="str">
            <v>Basic Entitlement Total</v>
          </cell>
          <cell r="DT5" t="str">
            <v>AEN Total</v>
          </cell>
          <cell r="DU5" t="str">
            <v>School Factors total</v>
          </cell>
          <cell r="DV5" t="str">
            <v>Notional SEN Budget</v>
          </cell>
          <cell r="DW5" t="str">
            <v>Total Allocation</v>
          </cell>
          <cell r="DX5" t="str">
            <v>Minimum per pupil funding: adjusted total allocation (excluding premises costs)</v>
          </cell>
          <cell r="DY5" t="str">
            <v>Minimum per pupil funding: minimum per pupil rate</v>
          </cell>
          <cell r="DZ5" t="str">
            <v>Minimum per pupil funding: minimum funding level</v>
          </cell>
          <cell r="EA5" t="str">
            <v>Minimum per pupil funding: additional funding to meet the primary minimum funding level</v>
          </cell>
          <cell r="EB5" t="str">
            <v>Minimum per pupil funding: additional funding to meet the secondary minimum funding level</v>
          </cell>
          <cell r="EC5" t="str">
            <v>Total allocation including minimum funding level adjustment</v>
          </cell>
          <cell r="ED5" t="str">
            <v>Primary Funding</v>
          </cell>
          <cell r="EE5" t="str">
            <v>Secondary Funding</v>
          </cell>
          <cell r="EF5" t="str">
            <v>{cy} MFG budget using minimum funding level</v>
          </cell>
          <cell r="EG5" t="str">
            <v>Minimum allocation after capping/scaling</v>
          </cell>
          <cell r="EH5" t="str">
            <v>{cy} MFG Budget</v>
          </cell>
          <cell r="EI5" t="str">
            <v>{cy} MFG Unit Value</v>
          </cell>
          <cell r="EJ5" t="str">
            <v>{py} MFG Unit Value</v>
          </cell>
          <cell r="EK5" t="str">
            <v>MFG % change</v>
          </cell>
          <cell r="EL5" t="str">
            <v>MFG Value adjustment</v>
          </cell>
          <cell r="EM5" t="str">
            <v>{cy} MFG Adjustment</v>
          </cell>
          <cell r="EN5" t="str">
            <v>{cy} Post MFG Budget</v>
          </cell>
          <cell r="EO5" t="str">
            <v>Minimum per pupil funding: post MFG minimum funding per pupil rate</v>
          </cell>
          <cell r="EP5" t="str">
            <v>Minimum per pupil funding: per pupil rate is greater than or equal to the minimum entered on the Proforma sheet?</v>
          </cell>
          <cell r="EQ5" t="str">
            <v>{cy} Post MFG per pupil Budget</v>
          </cell>
          <cell r="ER5" t="str">
            <v>Year on year % Change</v>
          </cell>
          <cell r="ES5" t="str">
            <v>De-delegation</v>
          </cell>
          <cell r="ET5" t="str">
            <v>Post De-delegation budget</v>
          </cell>
          <cell r="EU5" t="str">
            <v>Education functions for maintained schools</v>
          </cell>
          <cell r="EV5" t="str">
            <v>Post De-delegation and Education functions budget</v>
          </cell>
          <cell r="EW5" t="str">
            <v>{cy} NFF NNDR allocation</v>
          </cell>
          <cell r="EX5" t="str">
            <v>Post De-delegation and Education functions budget after deduction of {cy} NFF NNDR allocation</v>
          </cell>
        </row>
        <row r="6">
          <cell r="B6">
            <v>131397</v>
          </cell>
          <cell r="C6">
            <v>8262000</v>
          </cell>
          <cell r="D6" t="str">
            <v>Wavendon Gate School</v>
          </cell>
          <cell r="E6">
            <v>406</v>
          </cell>
          <cell r="F6">
            <v>406</v>
          </cell>
          <cell r="G6">
            <v>0</v>
          </cell>
          <cell r="H6">
            <v>1457950.5309600001</v>
          </cell>
          <cell r="I6">
            <v>0</v>
          </cell>
          <cell r="J6">
            <v>0</v>
          </cell>
          <cell r="K6">
            <v>44908.510000000097</v>
          </cell>
          <cell r="L6">
            <v>0</v>
          </cell>
          <cell r="M6">
            <v>80218.94999999991</v>
          </cell>
          <cell r="N6">
            <v>0</v>
          </cell>
          <cell r="O6">
            <v>3153.7679012345716</v>
          </cell>
          <cell r="P6">
            <v>25301.599209876582</v>
          </cell>
          <cell r="Q6">
            <v>459.3814814814823</v>
          </cell>
          <cell r="R6">
            <v>500.67318518518607</v>
          </cell>
          <cell r="S6">
            <v>3721.4761975308538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26478.631864406878</v>
          </cell>
          <cell r="AB6">
            <v>0</v>
          </cell>
          <cell r="AC6">
            <v>100826.54285474759</v>
          </cell>
          <cell r="AD6">
            <v>0</v>
          </cell>
          <cell r="AE6">
            <v>11507.071200000019</v>
          </cell>
          <cell r="AF6">
            <v>0</v>
          </cell>
          <cell r="AG6">
            <v>138401.09</v>
          </cell>
          <cell r="AH6">
            <v>0</v>
          </cell>
          <cell r="AI6">
            <v>0</v>
          </cell>
          <cell r="AJ6">
            <v>0</v>
          </cell>
          <cell r="AK6">
            <v>58613.760000000002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1457950.5309600001</v>
          </cell>
          <cell r="AU6">
            <v>297076.60389446316</v>
          </cell>
          <cell r="AV6">
            <v>197014.85</v>
          </cell>
          <cell r="AW6">
            <v>145643.59246902028</v>
          </cell>
          <cell r="AX6">
            <v>1952041.9848544635</v>
          </cell>
          <cell r="AY6">
            <v>1893428.2248544635</v>
          </cell>
          <cell r="AZ6">
            <v>4610</v>
          </cell>
          <cell r="BA6">
            <v>1871660</v>
          </cell>
          <cell r="BB6">
            <v>0</v>
          </cell>
          <cell r="BC6">
            <v>0</v>
          </cell>
          <cell r="BD6">
            <v>1952041.9848544635</v>
          </cell>
          <cell r="BE6">
            <v>1952041.9848544633</v>
          </cell>
          <cell r="BF6">
            <v>0</v>
          </cell>
          <cell r="BG6">
            <v>1930273.76</v>
          </cell>
          <cell r="BH6">
            <v>1733258.91</v>
          </cell>
          <cell r="BI6">
            <v>1755027.1348544634</v>
          </cell>
          <cell r="BJ6">
            <v>4322.7269331390726</v>
          </cell>
          <cell r="BK6">
            <v>4273.3504709832132</v>
          </cell>
          <cell r="BL6">
            <v>1.1554507988786333E-2</v>
          </cell>
          <cell r="BM6">
            <v>0</v>
          </cell>
          <cell r="BN6">
            <v>0</v>
          </cell>
          <cell r="BO6">
            <v>1952041.9848544635</v>
          </cell>
          <cell r="BP6">
            <v>4663.6163173755258</v>
          </cell>
          <cell r="BQ6" t="str">
            <v>Y</v>
          </cell>
          <cell r="BR6">
            <v>4807.9851843706001</v>
          </cell>
          <cell r="BS6">
            <v>1.5329009479486233E-2</v>
          </cell>
          <cell r="BT6">
            <v>-9823.3974129353246</v>
          </cell>
          <cell r="BU6">
            <v>1942218.5874415282</v>
          </cell>
          <cell r="BV6">
            <v>0</v>
          </cell>
          <cell r="BW6">
            <v>1942218.5874415282</v>
          </cell>
          <cell r="BX6">
            <v>58613.760000000002</v>
          </cell>
          <cell r="BY6">
            <v>1883604.8274415282</v>
          </cell>
          <cell r="BZ6"/>
          <cell r="CA6">
            <v>131397</v>
          </cell>
          <cell r="CB6">
            <v>8262000</v>
          </cell>
          <cell r="CC6" t="str">
            <v>Wavendon Gate School</v>
          </cell>
          <cell r="CD6">
            <v>406</v>
          </cell>
          <cell r="CE6">
            <v>406</v>
          </cell>
          <cell r="CF6">
            <v>0</v>
          </cell>
          <cell r="CG6">
            <v>1457950.5309600001</v>
          </cell>
          <cell r="CH6">
            <v>0</v>
          </cell>
          <cell r="CI6">
            <v>0</v>
          </cell>
          <cell r="CJ6">
            <v>44908.510000000097</v>
          </cell>
          <cell r="CK6">
            <v>0</v>
          </cell>
          <cell r="CL6">
            <v>80218.94999999991</v>
          </cell>
          <cell r="CM6">
            <v>0</v>
          </cell>
          <cell r="CN6">
            <v>3153.7679012345716</v>
          </cell>
          <cell r="CO6">
            <v>25301.599209876582</v>
          </cell>
          <cell r="CP6">
            <v>459.3814814814823</v>
          </cell>
          <cell r="CQ6">
            <v>500.67318518518607</v>
          </cell>
          <cell r="CR6">
            <v>3721.4761975308538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26478.631864406878</v>
          </cell>
          <cell r="DA6">
            <v>0</v>
          </cell>
          <cell r="DB6">
            <v>100826.54285474759</v>
          </cell>
          <cell r="DC6">
            <v>0</v>
          </cell>
          <cell r="DD6">
            <v>11507.071200000019</v>
          </cell>
          <cell r="DE6">
            <v>0</v>
          </cell>
          <cell r="DF6">
            <v>138401.09</v>
          </cell>
          <cell r="DG6">
            <v>0</v>
          </cell>
          <cell r="DH6">
            <v>0</v>
          </cell>
          <cell r="DI6">
            <v>0</v>
          </cell>
          <cell r="DJ6">
            <v>58613.760000000002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1457950.5309600001</v>
          </cell>
          <cell r="DT6">
            <v>297076.60389446316</v>
          </cell>
          <cell r="DU6">
            <v>197014.85</v>
          </cell>
          <cell r="DV6">
            <v>145643.59246902028</v>
          </cell>
          <cell r="DW6">
            <v>1952041.9848544635</v>
          </cell>
          <cell r="DX6">
            <v>1893428.2248544635</v>
          </cell>
          <cell r="DY6">
            <v>4610</v>
          </cell>
          <cell r="DZ6">
            <v>1871660</v>
          </cell>
          <cell r="EA6">
            <v>0</v>
          </cell>
          <cell r="EB6">
            <v>0</v>
          </cell>
          <cell r="EC6">
            <v>1952041.9848544635</v>
          </cell>
          <cell r="ED6">
            <v>1952041.9848544633</v>
          </cell>
          <cell r="EE6">
            <v>0</v>
          </cell>
          <cell r="EF6">
            <v>1930273.76</v>
          </cell>
          <cell r="EG6">
            <v>1733258.91</v>
          </cell>
          <cell r="EH6">
            <v>1755027.1348544634</v>
          </cell>
          <cell r="EI6">
            <v>4322.7269331390726</v>
          </cell>
          <cell r="EJ6">
            <v>4273.3504709832132</v>
          </cell>
          <cell r="EK6">
            <v>1.1554507988786333E-2</v>
          </cell>
          <cell r="EL6">
            <v>0</v>
          </cell>
          <cell r="EM6">
            <v>0</v>
          </cell>
          <cell r="EN6">
            <v>1952041.9848544635</v>
          </cell>
          <cell r="EO6">
            <v>4663.6163173755258</v>
          </cell>
          <cell r="EP6" t="str">
            <v>Y</v>
          </cell>
          <cell r="EQ6">
            <v>4807.9851843706001</v>
          </cell>
          <cell r="ER6">
            <v>1.5329009479486233E-2</v>
          </cell>
          <cell r="ES6">
            <v>-9823.3974129353246</v>
          </cell>
          <cell r="ET6">
            <v>1942218.5874415282</v>
          </cell>
          <cell r="EU6">
            <v>0</v>
          </cell>
          <cell r="EV6">
            <v>1942218.5874415282</v>
          </cell>
          <cell r="EW6">
            <v>58613.760000000002</v>
          </cell>
          <cell r="EX6">
            <v>1883604.8274415282</v>
          </cell>
          <cell r="EY6"/>
        </row>
        <row r="7">
          <cell r="B7">
            <v>131670</v>
          </cell>
          <cell r="C7">
            <v>8262001</v>
          </cell>
          <cell r="D7" t="str">
            <v>Merebrook Infant School</v>
          </cell>
          <cell r="E7">
            <v>136</v>
          </cell>
          <cell r="F7">
            <v>136</v>
          </cell>
          <cell r="G7">
            <v>0</v>
          </cell>
          <cell r="H7">
            <v>488377.51776000002</v>
          </cell>
          <cell r="I7">
            <v>0</v>
          </cell>
          <cell r="J7">
            <v>0</v>
          </cell>
          <cell r="K7">
            <v>8578.0299999999988</v>
          </cell>
          <cell r="L7">
            <v>0</v>
          </cell>
          <cell r="M7">
            <v>14354.97</v>
          </cell>
          <cell r="N7">
            <v>0</v>
          </cell>
          <cell r="O7">
            <v>1706.5481481481497</v>
          </cell>
          <cell r="P7">
            <v>886.96177777777689</v>
          </cell>
          <cell r="Q7">
            <v>461.64444444444462</v>
          </cell>
          <cell r="R7">
            <v>0</v>
          </cell>
          <cell r="S7">
            <v>1068.5167407407398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38784.646530612255</v>
          </cell>
          <cell r="AB7">
            <v>0</v>
          </cell>
          <cell r="AC7">
            <v>50573.111111111124</v>
          </cell>
          <cell r="AD7">
            <v>0</v>
          </cell>
          <cell r="AE7">
            <v>10716.207199999979</v>
          </cell>
          <cell r="AF7">
            <v>0</v>
          </cell>
          <cell r="AG7">
            <v>138401.09</v>
          </cell>
          <cell r="AH7">
            <v>0</v>
          </cell>
          <cell r="AI7">
            <v>0</v>
          </cell>
          <cell r="AJ7">
            <v>0</v>
          </cell>
          <cell r="AK7">
            <v>27556.0275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488377.51776000002</v>
          </cell>
          <cell r="AU7">
            <v>127130.63595283448</v>
          </cell>
          <cell r="AV7">
            <v>165957.11749999999</v>
          </cell>
          <cell r="AW7">
            <v>49746.714932622228</v>
          </cell>
          <cell r="AX7">
            <v>781465.2712128344</v>
          </cell>
          <cell r="AY7">
            <v>753909.24371283443</v>
          </cell>
          <cell r="AZ7">
            <v>4610</v>
          </cell>
          <cell r="BA7">
            <v>626960</v>
          </cell>
          <cell r="BB7">
            <v>0</v>
          </cell>
          <cell r="BC7">
            <v>0</v>
          </cell>
          <cell r="BD7">
            <v>781465.2712128344</v>
          </cell>
          <cell r="BE7">
            <v>781465.2712128344</v>
          </cell>
          <cell r="BF7">
            <v>0</v>
          </cell>
          <cell r="BG7">
            <v>654516.02749999997</v>
          </cell>
          <cell r="BH7">
            <v>488558.91</v>
          </cell>
          <cell r="BI7">
            <v>615508.15371283446</v>
          </cell>
          <cell r="BJ7">
            <v>4525.795247888489</v>
          </cell>
          <cell r="BK7">
            <v>4388.1024641221375</v>
          </cell>
          <cell r="BL7">
            <v>3.1378661936942193E-2</v>
          </cell>
          <cell r="BM7">
            <v>0</v>
          </cell>
          <cell r="BN7">
            <v>0</v>
          </cell>
          <cell r="BO7">
            <v>781465.2712128344</v>
          </cell>
          <cell r="BP7">
            <v>5543.4503214179003</v>
          </cell>
          <cell r="BQ7" t="str">
            <v>Y</v>
          </cell>
          <cell r="BR7">
            <v>5746.0681706826063</v>
          </cell>
          <cell r="BS7">
            <v>1.9872386112324891E-2</v>
          </cell>
          <cell r="BT7">
            <v>-3290.5961777320294</v>
          </cell>
          <cell r="BU7">
            <v>778174.67503510241</v>
          </cell>
          <cell r="BV7">
            <v>0</v>
          </cell>
          <cell r="BW7">
            <v>778174.67503510241</v>
          </cell>
          <cell r="BX7">
            <v>27556.0275</v>
          </cell>
          <cell r="BY7">
            <v>750618.64753510244</v>
          </cell>
          <cell r="CA7">
            <v>131670</v>
          </cell>
          <cell r="CB7">
            <v>8262001</v>
          </cell>
          <cell r="CC7" t="str">
            <v>Merebrook Infant School</v>
          </cell>
          <cell r="CD7">
            <v>136</v>
          </cell>
          <cell r="CE7">
            <v>136</v>
          </cell>
          <cell r="CF7">
            <v>0</v>
          </cell>
          <cell r="CG7">
            <v>488377.51776000002</v>
          </cell>
          <cell r="CH7">
            <v>0</v>
          </cell>
          <cell r="CI7">
            <v>0</v>
          </cell>
          <cell r="CJ7">
            <v>8578.0299999999988</v>
          </cell>
          <cell r="CK7">
            <v>0</v>
          </cell>
          <cell r="CL7">
            <v>14354.97</v>
          </cell>
          <cell r="CM7">
            <v>0</v>
          </cell>
          <cell r="CN7">
            <v>1706.5481481481497</v>
          </cell>
          <cell r="CO7">
            <v>886.96177777777689</v>
          </cell>
          <cell r="CP7">
            <v>461.64444444444462</v>
          </cell>
          <cell r="CQ7">
            <v>0</v>
          </cell>
          <cell r="CR7">
            <v>1068.5167407407398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38784.646530612255</v>
          </cell>
          <cell r="DA7">
            <v>0</v>
          </cell>
          <cell r="DB7">
            <v>50573.111111111124</v>
          </cell>
          <cell r="DC7">
            <v>0</v>
          </cell>
          <cell r="DD7">
            <v>10716.207199999979</v>
          </cell>
          <cell r="DE7">
            <v>0</v>
          </cell>
          <cell r="DF7">
            <v>138401.09</v>
          </cell>
          <cell r="DG7">
            <v>0</v>
          </cell>
          <cell r="DH7">
            <v>0</v>
          </cell>
          <cell r="DI7">
            <v>0</v>
          </cell>
          <cell r="DJ7">
            <v>27556.0275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488377.51776000002</v>
          </cell>
          <cell r="DT7">
            <v>127130.63595283448</v>
          </cell>
          <cell r="DU7">
            <v>165957.11749999999</v>
          </cell>
          <cell r="DV7">
            <v>49746.714932622228</v>
          </cell>
          <cell r="DW7">
            <v>781465.2712128344</v>
          </cell>
          <cell r="DX7">
            <v>753909.24371283443</v>
          </cell>
          <cell r="DY7">
            <v>4610</v>
          </cell>
          <cell r="DZ7">
            <v>626960</v>
          </cell>
          <cell r="EA7">
            <v>0</v>
          </cell>
          <cell r="EB7">
            <v>0</v>
          </cell>
          <cell r="EC7">
            <v>781465.2712128344</v>
          </cell>
          <cell r="ED7">
            <v>781465.2712128344</v>
          </cell>
          <cell r="EE7">
            <v>0</v>
          </cell>
          <cell r="EF7">
            <v>654516.02749999997</v>
          </cell>
          <cell r="EG7">
            <v>488558.91</v>
          </cell>
          <cell r="EH7">
            <v>615508.15371283446</v>
          </cell>
          <cell r="EI7">
            <v>4525.795247888489</v>
          </cell>
          <cell r="EJ7">
            <v>4388.1024641221375</v>
          </cell>
          <cell r="EK7">
            <v>3.1378661936942193E-2</v>
          </cell>
          <cell r="EL7">
            <v>0</v>
          </cell>
          <cell r="EM7">
            <v>0</v>
          </cell>
          <cell r="EN7">
            <v>781465.2712128344</v>
          </cell>
          <cell r="EO7">
            <v>5543.4503214179003</v>
          </cell>
          <cell r="EP7" t="str">
            <v>Y</v>
          </cell>
          <cell r="EQ7">
            <v>5746.0681706826063</v>
          </cell>
          <cell r="ER7">
            <v>1.9872386112324891E-2</v>
          </cell>
          <cell r="ES7">
            <v>-3290.5961777320294</v>
          </cell>
          <cell r="ET7">
            <v>778174.67503510241</v>
          </cell>
          <cell r="EU7">
            <v>0</v>
          </cell>
          <cell r="EV7">
            <v>778174.67503510241</v>
          </cell>
          <cell r="EW7">
            <v>27556.0275</v>
          </cell>
          <cell r="EX7">
            <v>750618.64753510244</v>
          </cell>
        </row>
        <row r="8">
          <cell r="B8">
            <v>131718</v>
          </cell>
          <cell r="C8">
            <v>8262002</v>
          </cell>
          <cell r="D8" t="str">
            <v>Portfields Primary School</v>
          </cell>
          <cell r="E8">
            <v>597</v>
          </cell>
          <cell r="F8">
            <v>597</v>
          </cell>
          <cell r="G8">
            <v>0</v>
          </cell>
          <cell r="H8">
            <v>2143833.6625199998</v>
          </cell>
          <cell r="I8">
            <v>0</v>
          </cell>
          <cell r="J8">
            <v>0</v>
          </cell>
          <cell r="K8">
            <v>39862.609999999942</v>
          </cell>
          <cell r="L8">
            <v>0</v>
          </cell>
          <cell r="M8">
            <v>66708.389999999898</v>
          </cell>
          <cell r="N8">
            <v>0</v>
          </cell>
          <cell r="O8">
            <v>1454.4362416107338</v>
          </cell>
          <cell r="P8">
            <v>2351.7793288590592</v>
          </cell>
          <cell r="Q8">
            <v>1377.0566275167796</v>
          </cell>
          <cell r="R8">
            <v>500.27798657718165</v>
          </cell>
          <cell r="S8">
            <v>1062.4396308724843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16644.588298279148</v>
          </cell>
          <cell r="AB8">
            <v>0</v>
          </cell>
          <cell r="AC8">
            <v>158087.66966856417</v>
          </cell>
          <cell r="AD8">
            <v>0</v>
          </cell>
          <cell r="AE8">
            <v>5120.8443999999754</v>
          </cell>
          <cell r="AF8">
            <v>0</v>
          </cell>
          <cell r="AG8">
            <v>138401.09</v>
          </cell>
          <cell r="AH8">
            <v>0</v>
          </cell>
          <cell r="AI8">
            <v>0</v>
          </cell>
          <cell r="AJ8">
            <v>0</v>
          </cell>
          <cell r="AK8">
            <v>12744.704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2143833.6625199998</v>
          </cell>
          <cell r="AU8">
            <v>293170.09218227939</v>
          </cell>
          <cell r="AV8">
            <v>151145.79399999999</v>
          </cell>
          <cell r="AW8">
            <v>184404.44666197142</v>
          </cell>
          <cell r="AX8">
            <v>2588149.5487022791</v>
          </cell>
          <cell r="AY8">
            <v>2575404.8447022792</v>
          </cell>
          <cell r="AZ8">
            <v>4610</v>
          </cell>
          <cell r="BA8">
            <v>2752170</v>
          </cell>
          <cell r="BB8">
            <v>176765.1552977208</v>
          </cell>
          <cell r="BC8">
            <v>0</v>
          </cell>
          <cell r="BD8">
            <v>2764914.7039999999</v>
          </cell>
          <cell r="BE8">
            <v>2764914.7039999999</v>
          </cell>
          <cell r="BF8">
            <v>0</v>
          </cell>
          <cell r="BG8">
            <v>2764914.7039999999</v>
          </cell>
          <cell r="BH8">
            <v>2613768.91</v>
          </cell>
          <cell r="BI8">
            <v>2613768.91</v>
          </cell>
          <cell r="BJ8">
            <v>4378.1723785594641</v>
          </cell>
          <cell r="BK8">
            <v>4328.3448652380948</v>
          </cell>
          <cell r="BL8">
            <v>1.1511909256941406E-2</v>
          </cell>
          <cell r="BM8">
            <v>0</v>
          </cell>
          <cell r="BN8">
            <v>0</v>
          </cell>
          <cell r="BO8">
            <v>2764914.7039999999</v>
          </cell>
          <cell r="BP8">
            <v>4610</v>
          </cell>
          <cell r="BQ8" t="str">
            <v>Y</v>
          </cell>
          <cell r="BR8">
            <v>4631.3479128978224</v>
          </cell>
          <cell r="BS8">
            <v>1.371870044462864E-2</v>
          </cell>
          <cell r="BT8">
            <v>-14444.749397838395</v>
          </cell>
          <cell r="BU8">
            <v>2750469.9546021614</v>
          </cell>
          <cell r="BV8">
            <v>0</v>
          </cell>
          <cell r="BW8">
            <v>2750469.9546021614</v>
          </cell>
          <cell r="BX8">
            <v>12744.704</v>
          </cell>
          <cell r="BY8">
            <v>2737725.2506021615</v>
          </cell>
          <cell r="BZ8"/>
          <cell r="CA8">
            <v>131718</v>
          </cell>
          <cell r="CB8">
            <v>8262002</v>
          </cell>
          <cell r="CC8" t="str">
            <v>Portfields Primary School</v>
          </cell>
          <cell r="CD8">
            <v>597</v>
          </cell>
          <cell r="CE8">
            <v>597</v>
          </cell>
          <cell r="CF8">
            <v>0</v>
          </cell>
          <cell r="CG8">
            <v>2143833.6625199998</v>
          </cell>
          <cell r="CH8">
            <v>0</v>
          </cell>
          <cell r="CI8">
            <v>0</v>
          </cell>
          <cell r="CJ8">
            <v>39862.609999999942</v>
          </cell>
          <cell r="CK8">
            <v>0</v>
          </cell>
          <cell r="CL8">
            <v>66708.389999999898</v>
          </cell>
          <cell r="CM8">
            <v>0</v>
          </cell>
          <cell r="CN8">
            <v>1454.4362416107338</v>
          </cell>
          <cell r="CO8">
            <v>2351.7793288590592</v>
          </cell>
          <cell r="CP8">
            <v>1377.0566275167796</v>
          </cell>
          <cell r="CQ8">
            <v>500.27798657718165</v>
          </cell>
          <cell r="CR8">
            <v>1062.4396308724843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16644.588298279148</v>
          </cell>
          <cell r="DA8">
            <v>0</v>
          </cell>
          <cell r="DB8">
            <v>158087.66966856417</v>
          </cell>
          <cell r="DC8">
            <v>0</v>
          </cell>
          <cell r="DD8">
            <v>5120.8443999999754</v>
          </cell>
          <cell r="DE8">
            <v>0</v>
          </cell>
          <cell r="DF8">
            <v>138401.09</v>
          </cell>
          <cell r="DG8">
            <v>0</v>
          </cell>
          <cell r="DH8">
            <v>0</v>
          </cell>
          <cell r="DI8">
            <v>0</v>
          </cell>
          <cell r="DJ8">
            <v>12744.704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2143833.6625199998</v>
          </cell>
          <cell r="DT8">
            <v>293170.09218227939</v>
          </cell>
          <cell r="DU8">
            <v>151145.79399999999</v>
          </cell>
          <cell r="DV8">
            <v>184404.44666197142</v>
          </cell>
          <cell r="DW8">
            <v>2588149.5487022791</v>
          </cell>
          <cell r="DX8">
            <v>2575404.8447022792</v>
          </cell>
          <cell r="DY8">
            <v>4610</v>
          </cell>
          <cell r="DZ8">
            <v>2752170</v>
          </cell>
          <cell r="EA8">
            <v>176765.1552977208</v>
          </cell>
          <cell r="EB8">
            <v>0</v>
          </cell>
          <cell r="EC8">
            <v>2764914.7039999999</v>
          </cell>
          <cell r="ED8">
            <v>2764914.7039999999</v>
          </cell>
          <cell r="EE8">
            <v>0</v>
          </cell>
          <cell r="EF8">
            <v>2764914.7039999999</v>
          </cell>
          <cell r="EG8">
            <v>2613768.91</v>
          </cell>
          <cell r="EH8">
            <v>2613768.91</v>
          </cell>
          <cell r="EI8">
            <v>4378.1723785594641</v>
          </cell>
          <cell r="EJ8">
            <v>4328.3448652380948</v>
          </cell>
          <cell r="EK8">
            <v>1.1511909256941406E-2</v>
          </cell>
          <cell r="EL8">
            <v>0</v>
          </cell>
          <cell r="EM8">
            <v>0</v>
          </cell>
          <cell r="EN8">
            <v>2764914.7039999999</v>
          </cell>
          <cell r="EO8">
            <v>4610</v>
          </cell>
          <cell r="EP8" t="str">
            <v>Y</v>
          </cell>
          <cell r="EQ8">
            <v>4631.3479128978224</v>
          </cell>
          <cell r="ER8">
            <v>1.371870044462864E-2</v>
          </cell>
          <cell r="ES8">
            <v>-14444.749397838395</v>
          </cell>
          <cell r="ET8">
            <v>2750469.9546021614</v>
          </cell>
          <cell r="EU8">
            <v>0</v>
          </cell>
          <cell r="EV8">
            <v>2750469.9546021614</v>
          </cell>
          <cell r="EW8">
            <v>12744.704</v>
          </cell>
          <cell r="EX8">
            <v>2737725.2506021615</v>
          </cell>
        </row>
        <row r="9">
          <cell r="B9">
            <v>132210</v>
          </cell>
          <cell r="C9">
            <v>8262005</v>
          </cell>
          <cell r="D9" t="str">
            <v>Brooksward School</v>
          </cell>
          <cell r="E9">
            <v>329</v>
          </cell>
          <cell r="F9">
            <v>329</v>
          </cell>
          <cell r="G9">
            <v>0</v>
          </cell>
          <cell r="H9">
            <v>1181442.6716400001</v>
          </cell>
          <cell r="I9">
            <v>0</v>
          </cell>
          <cell r="J9">
            <v>0</v>
          </cell>
          <cell r="K9">
            <v>32293.759999999962</v>
          </cell>
          <cell r="L9">
            <v>0</v>
          </cell>
          <cell r="M9">
            <v>54042.23999999994</v>
          </cell>
          <cell r="N9">
            <v>0</v>
          </cell>
          <cell r="O9">
            <v>18876.000000000007</v>
          </cell>
          <cell r="P9">
            <v>9097.8800000000047</v>
          </cell>
          <cell r="Q9">
            <v>1833</v>
          </cell>
          <cell r="R9">
            <v>998.88</v>
          </cell>
          <cell r="S9">
            <v>530.33000000000004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59615.492631578993</v>
          </cell>
          <cell r="AB9">
            <v>0</v>
          </cell>
          <cell r="AC9">
            <v>108216.8190401031</v>
          </cell>
          <cell r="AD9">
            <v>0</v>
          </cell>
          <cell r="AE9">
            <v>16074.310800000065</v>
          </cell>
          <cell r="AF9">
            <v>0</v>
          </cell>
          <cell r="AG9">
            <v>138401.09</v>
          </cell>
          <cell r="AH9">
            <v>0</v>
          </cell>
          <cell r="AI9">
            <v>0</v>
          </cell>
          <cell r="AJ9">
            <v>0</v>
          </cell>
          <cell r="AK9">
            <v>6522.88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1181442.6716400001</v>
          </cell>
          <cell r="AU9">
            <v>301578.71247168211</v>
          </cell>
          <cell r="AV9">
            <v>144923.97</v>
          </cell>
          <cell r="AW9">
            <v>129488.05231444843</v>
          </cell>
          <cell r="AX9">
            <v>1627945.3541116822</v>
          </cell>
          <cell r="AY9">
            <v>1621422.4741116823</v>
          </cell>
          <cell r="AZ9">
            <v>4610</v>
          </cell>
          <cell r="BA9">
            <v>1516690</v>
          </cell>
          <cell r="BB9">
            <v>0</v>
          </cell>
          <cell r="BC9">
            <v>0</v>
          </cell>
          <cell r="BD9">
            <v>1627945.3541116822</v>
          </cell>
          <cell r="BE9">
            <v>1627945.3541116824</v>
          </cell>
          <cell r="BF9">
            <v>0</v>
          </cell>
          <cell r="BG9">
            <v>1523212.88</v>
          </cell>
          <cell r="BH9">
            <v>1378288.91</v>
          </cell>
          <cell r="BI9">
            <v>1483021.3841116822</v>
          </cell>
          <cell r="BJ9">
            <v>4507.6637814944743</v>
          </cell>
          <cell r="BK9">
            <v>4354.2109645367418</v>
          </cell>
          <cell r="BL9">
            <v>3.5242393675350731E-2</v>
          </cell>
          <cell r="BM9">
            <v>0</v>
          </cell>
          <cell r="BN9">
            <v>0</v>
          </cell>
          <cell r="BO9">
            <v>1627945.3541116822</v>
          </cell>
          <cell r="BP9">
            <v>4928.3357875735028</v>
          </cell>
          <cell r="BQ9" t="str">
            <v>Y</v>
          </cell>
          <cell r="BR9">
            <v>4948.1621705522257</v>
          </cell>
          <cell r="BS9">
            <v>2.6741344996891847E-2</v>
          </cell>
          <cell r="BT9">
            <v>-7960.3392828958658</v>
          </cell>
          <cell r="BU9">
            <v>1619985.0148287863</v>
          </cell>
          <cell r="BV9">
            <v>0</v>
          </cell>
          <cell r="BW9">
            <v>1619985.0148287863</v>
          </cell>
          <cell r="BX9">
            <v>6522.88</v>
          </cell>
          <cell r="BY9">
            <v>1613462.1348287864</v>
          </cell>
          <cell r="BZ9"/>
          <cell r="CA9">
            <v>132210</v>
          </cell>
          <cell r="CB9">
            <v>8262005</v>
          </cell>
          <cell r="CC9" t="str">
            <v>Brooksward School</v>
          </cell>
          <cell r="CD9">
            <v>329</v>
          </cell>
          <cell r="CE9">
            <v>329</v>
          </cell>
          <cell r="CF9">
            <v>0</v>
          </cell>
          <cell r="CG9">
            <v>1181442.6716400001</v>
          </cell>
          <cell r="CH9">
            <v>0</v>
          </cell>
          <cell r="CI9">
            <v>0</v>
          </cell>
          <cell r="CJ9">
            <v>32293.759999999962</v>
          </cell>
          <cell r="CK9">
            <v>0</v>
          </cell>
          <cell r="CL9">
            <v>54042.23999999994</v>
          </cell>
          <cell r="CM9">
            <v>0</v>
          </cell>
          <cell r="CN9">
            <v>18876.000000000007</v>
          </cell>
          <cell r="CO9">
            <v>9097.8800000000047</v>
          </cell>
          <cell r="CP9">
            <v>1833</v>
          </cell>
          <cell r="CQ9">
            <v>998.88</v>
          </cell>
          <cell r="CR9">
            <v>530.33000000000004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59615.492631578993</v>
          </cell>
          <cell r="DA9">
            <v>0</v>
          </cell>
          <cell r="DB9">
            <v>108216.8190401031</v>
          </cell>
          <cell r="DC9">
            <v>0</v>
          </cell>
          <cell r="DD9">
            <v>16074.310800000065</v>
          </cell>
          <cell r="DE9">
            <v>0</v>
          </cell>
          <cell r="DF9">
            <v>138401.09</v>
          </cell>
          <cell r="DG9">
            <v>0</v>
          </cell>
          <cell r="DH9">
            <v>0</v>
          </cell>
          <cell r="DI9">
            <v>0</v>
          </cell>
          <cell r="DJ9">
            <v>6522.88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1181442.6716400001</v>
          </cell>
          <cell r="DT9">
            <v>301578.71247168211</v>
          </cell>
          <cell r="DU9">
            <v>144923.97</v>
          </cell>
          <cell r="DV9">
            <v>129488.05231444843</v>
          </cell>
          <cell r="DW9">
            <v>1627945.3541116822</v>
          </cell>
          <cell r="DX9">
            <v>1621422.4741116823</v>
          </cell>
          <cell r="DY9">
            <v>4610</v>
          </cell>
          <cell r="DZ9">
            <v>1516690</v>
          </cell>
          <cell r="EA9">
            <v>0</v>
          </cell>
          <cell r="EB9">
            <v>0</v>
          </cell>
          <cell r="EC9">
            <v>1627945.3541116822</v>
          </cell>
          <cell r="ED9">
            <v>1627945.3541116824</v>
          </cell>
          <cell r="EE9">
            <v>0</v>
          </cell>
          <cell r="EF9">
            <v>1523212.88</v>
          </cell>
          <cell r="EG9">
            <v>1378288.91</v>
          </cell>
          <cell r="EH9">
            <v>1483021.3841116822</v>
          </cell>
          <cell r="EI9">
            <v>4507.6637814944743</v>
          </cell>
          <cell r="EJ9">
            <v>4354.2109645367418</v>
          </cell>
          <cell r="EK9">
            <v>3.5242393675350731E-2</v>
          </cell>
          <cell r="EL9">
            <v>0</v>
          </cell>
          <cell r="EM9">
            <v>0</v>
          </cell>
          <cell r="EN9">
            <v>1627945.3541116822</v>
          </cell>
          <cell r="EO9">
            <v>4928.3357875735028</v>
          </cell>
          <cell r="EP9" t="str">
            <v>Y</v>
          </cell>
          <cell r="EQ9">
            <v>4948.1621705522257</v>
          </cell>
          <cell r="ER9">
            <v>2.6741344996891847E-2</v>
          </cell>
          <cell r="ES9">
            <v>-7960.3392828958658</v>
          </cell>
          <cell r="ET9">
            <v>1619985.0148287863</v>
          </cell>
          <cell r="EU9">
            <v>0</v>
          </cell>
          <cell r="EV9">
            <v>1619985.0148287863</v>
          </cell>
          <cell r="EW9">
            <v>6522.88</v>
          </cell>
          <cell r="EX9">
            <v>1613462.1348287864</v>
          </cell>
        </row>
        <row r="10">
          <cell r="B10">
            <v>132786</v>
          </cell>
          <cell r="C10">
            <v>8262006</v>
          </cell>
          <cell r="D10" t="str">
            <v>Howe Park School</v>
          </cell>
          <cell r="E10">
            <v>173</v>
          </cell>
          <cell r="F10">
            <v>173</v>
          </cell>
          <cell r="G10">
            <v>0</v>
          </cell>
          <cell r="H10">
            <v>621244.93067999999</v>
          </cell>
          <cell r="I10">
            <v>0</v>
          </cell>
          <cell r="J10">
            <v>0</v>
          </cell>
          <cell r="K10">
            <v>13119.339999999958</v>
          </cell>
          <cell r="L10">
            <v>0</v>
          </cell>
          <cell r="M10">
            <v>21954.659999999931</v>
          </cell>
          <cell r="N10">
            <v>0</v>
          </cell>
          <cell r="O10">
            <v>243.40697674418595</v>
          </cell>
          <cell r="P10">
            <v>2066.3039534883746</v>
          </cell>
          <cell r="Q10">
            <v>921.82848837209406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35911.859000000033</v>
          </cell>
          <cell r="AB10">
            <v>0</v>
          </cell>
          <cell r="AC10">
            <v>48386.833392857137</v>
          </cell>
          <cell r="AD10">
            <v>0</v>
          </cell>
          <cell r="AE10">
            <v>0</v>
          </cell>
          <cell r="AF10">
            <v>0</v>
          </cell>
          <cell r="AG10">
            <v>138401.09</v>
          </cell>
          <cell r="AH10">
            <v>0</v>
          </cell>
          <cell r="AI10">
            <v>0</v>
          </cell>
          <cell r="AJ10">
            <v>0</v>
          </cell>
          <cell r="AK10">
            <v>28984.32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621244.93067999999</v>
          </cell>
          <cell r="AU10">
            <v>122604.23181146171</v>
          </cell>
          <cell r="AV10">
            <v>167385.41</v>
          </cell>
          <cell r="AW10">
            <v>56060.601660214918</v>
          </cell>
          <cell r="AX10">
            <v>911234.57249146176</v>
          </cell>
          <cell r="AY10">
            <v>882250.25249146181</v>
          </cell>
          <cell r="AZ10">
            <v>4610</v>
          </cell>
          <cell r="BA10">
            <v>797530</v>
          </cell>
          <cell r="BB10">
            <v>0</v>
          </cell>
          <cell r="BC10">
            <v>0</v>
          </cell>
          <cell r="BD10">
            <v>911234.57249146176</v>
          </cell>
          <cell r="BE10">
            <v>911234.57249146176</v>
          </cell>
          <cell r="BF10">
            <v>0</v>
          </cell>
          <cell r="BG10">
            <v>826514.32</v>
          </cell>
          <cell r="BH10">
            <v>659128.91</v>
          </cell>
          <cell r="BI10">
            <v>743849.16249146184</v>
          </cell>
          <cell r="BJ10">
            <v>4299.7061415691433</v>
          </cell>
          <cell r="BK10">
            <v>4303.8673846590909</v>
          </cell>
          <cell r="BL10">
            <v>-9.668613639863085E-4</v>
          </cell>
          <cell r="BM10">
            <v>9.668613639863085E-4</v>
          </cell>
          <cell r="BN10">
            <v>719.89505456094776</v>
          </cell>
          <cell r="BO10">
            <v>911954.46754602273</v>
          </cell>
          <cell r="BP10">
            <v>5103.8736852371258</v>
          </cell>
          <cell r="BQ10" t="str">
            <v>Y</v>
          </cell>
          <cell r="BR10">
            <v>5271.4131072024438</v>
          </cell>
          <cell r="BS10">
            <v>6.2635534888488831E-3</v>
          </cell>
          <cell r="BT10">
            <v>-4185.831902556185</v>
          </cell>
          <cell r="BU10">
            <v>907768.63564346649</v>
          </cell>
          <cell r="BV10">
            <v>0</v>
          </cell>
          <cell r="BW10">
            <v>907768.63564346649</v>
          </cell>
          <cell r="BX10">
            <v>28984.32</v>
          </cell>
          <cell r="BY10">
            <v>878784.31564346654</v>
          </cell>
          <cell r="BZ10"/>
          <cell r="CA10">
            <v>132786</v>
          </cell>
          <cell r="CB10">
            <v>8262006</v>
          </cell>
          <cell r="CC10" t="str">
            <v>Howe Park School</v>
          </cell>
          <cell r="CD10">
            <v>173</v>
          </cell>
          <cell r="CE10">
            <v>173</v>
          </cell>
          <cell r="CF10">
            <v>0</v>
          </cell>
          <cell r="CG10">
            <v>621244.93067999999</v>
          </cell>
          <cell r="CH10">
            <v>0</v>
          </cell>
          <cell r="CI10">
            <v>0</v>
          </cell>
          <cell r="CJ10">
            <v>13119.339999999958</v>
          </cell>
          <cell r="CK10">
            <v>0</v>
          </cell>
          <cell r="CL10">
            <v>21954.659999999931</v>
          </cell>
          <cell r="CM10">
            <v>0</v>
          </cell>
          <cell r="CN10">
            <v>243.40697674418595</v>
          </cell>
          <cell r="CO10">
            <v>2066.3039534883746</v>
          </cell>
          <cell r="CP10">
            <v>921.82848837209406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35911.859000000033</v>
          </cell>
          <cell r="DA10">
            <v>0</v>
          </cell>
          <cell r="DB10">
            <v>48386.833392857137</v>
          </cell>
          <cell r="DC10">
            <v>0</v>
          </cell>
          <cell r="DD10">
            <v>0</v>
          </cell>
          <cell r="DE10">
            <v>0</v>
          </cell>
          <cell r="DF10">
            <v>138401.09</v>
          </cell>
          <cell r="DG10">
            <v>0</v>
          </cell>
          <cell r="DH10">
            <v>0</v>
          </cell>
          <cell r="DI10">
            <v>0</v>
          </cell>
          <cell r="DJ10">
            <v>28984.32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621244.93067999999</v>
          </cell>
          <cell r="DT10">
            <v>122604.23181146171</v>
          </cell>
          <cell r="DU10">
            <v>167385.41</v>
          </cell>
          <cell r="DV10">
            <v>56060.601660214918</v>
          </cell>
          <cell r="DW10">
            <v>911234.57249146176</v>
          </cell>
          <cell r="DX10">
            <v>882250.25249146181</v>
          </cell>
          <cell r="DY10">
            <v>4610</v>
          </cell>
          <cell r="DZ10">
            <v>797530</v>
          </cell>
          <cell r="EA10">
            <v>0</v>
          </cell>
          <cell r="EB10">
            <v>0</v>
          </cell>
          <cell r="EC10">
            <v>911234.57249146176</v>
          </cell>
          <cell r="ED10">
            <v>911234.57249146176</v>
          </cell>
          <cell r="EE10">
            <v>0</v>
          </cell>
          <cell r="EF10">
            <v>826514.32</v>
          </cell>
          <cell r="EG10">
            <v>659128.91</v>
          </cell>
          <cell r="EH10">
            <v>743849.16249146184</v>
          </cell>
          <cell r="EI10">
            <v>4299.7061415691433</v>
          </cell>
          <cell r="EJ10">
            <v>4303.8673846590909</v>
          </cell>
          <cell r="EK10">
            <v>-9.668613639863085E-4</v>
          </cell>
          <cell r="EL10">
            <v>9.668613639863085E-4</v>
          </cell>
          <cell r="EM10">
            <v>719.89505456094776</v>
          </cell>
          <cell r="EN10">
            <v>911954.46754602273</v>
          </cell>
          <cell r="EO10">
            <v>5103.8736852371258</v>
          </cell>
          <cell r="EP10" t="str">
            <v>Y</v>
          </cell>
          <cell r="EQ10">
            <v>5271.4131072024438</v>
          </cell>
          <cell r="ER10">
            <v>6.2635534888488831E-3</v>
          </cell>
          <cell r="ES10">
            <v>-4185.831902556185</v>
          </cell>
          <cell r="ET10">
            <v>907768.63564346649</v>
          </cell>
          <cell r="EU10">
            <v>0</v>
          </cell>
          <cell r="EV10">
            <v>907768.63564346649</v>
          </cell>
          <cell r="EW10">
            <v>28984.32</v>
          </cell>
          <cell r="EX10">
            <v>878784.31564346654</v>
          </cell>
        </row>
        <row r="11">
          <cell r="B11">
            <v>132787</v>
          </cell>
          <cell r="C11">
            <v>8262007</v>
          </cell>
          <cell r="D11" t="str">
            <v>Long Meadow School</v>
          </cell>
          <cell r="E11">
            <v>389</v>
          </cell>
          <cell r="F11">
            <v>389</v>
          </cell>
          <cell r="G11">
            <v>0</v>
          </cell>
          <cell r="H11">
            <v>1396903.34124</v>
          </cell>
          <cell r="I11">
            <v>0</v>
          </cell>
          <cell r="J11">
            <v>0</v>
          </cell>
          <cell r="K11">
            <v>23211.140000000083</v>
          </cell>
          <cell r="L11">
            <v>0</v>
          </cell>
          <cell r="M11">
            <v>38842.860000000146</v>
          </cell>
          <cell r="N11">
            <v>0</v>
          </cell>
          <cell r="O11">
            <v>1210.0000000000005</v>
          </cell>
          <cell r="P11">
            <v>1467.4000000000005</v>
          </cell>
          <cell r="Q11">
            <v>2291.2500000000009</v>
          </cell>
          <cell r="R11">
            <v>499.44000000000023</v>
          </cell>
          <cell r="S11">
            <v>530.33000000000027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55299.806573816153</v>
          </cell>
          <cell r="AB11">
            <v>0</v>
          </cell>
          <cell r="AC11">
            <v>117880.48923375431</v>
          </cell>
          <cell r="AD11">
            <v>0</v>
          </cell>
          <cell r="AE11">
            <v>14492.582800000015</v>
          </cell>
          <cell r="AF11">
            <v>0</v>
          </cell>
          <cell r="AG11">
            <v>138401.09</v>
          </cell>
          <cell r="AH11">
            <v>0</v>
          </cell>
          <cell r="AI11">
            <v>0</v>
          </cell>
          <cell r="AJ11">
            <v>0</v>
          </cell>
          <cell r="AK11">
            <v>63078.400000000001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1396903.34124</v>
          </cell>
          <cell r="AU11">
            <v>255725.29860757073</v>
          </cell>
          <cell r="AV11">
            <v>201479.49</v>
          </cell>
          <cell r="AW11">
            <v>126390.05258946458</v>
          </cell>
          <cell r="AX11">
            <v>1854108.1298475708</v>
          </cell>
          <cell r="AY11">
            <v>1791029.7298475709</v>
          </cell>
          <cell r="AZ11">
            <v>4610</v>
          </cell>
          <cell r="BA11">
            <v>1793290</v>
          </cell>
          <cell r="BB11">
            <v>2260.2701524291188</v>
          </cell>
          <cell r="BC11">
            <v>0</v>
          </cell>
          <cell r="BD11">
            <v>1856368.4</v>
          </cell>
          <cell r="BE11">
            <v>1856368.3999999997</v>
          </cell>
          <cell r="BF11">
            <v>0</v>
          </cell>
          <cell r="BG11">
            <v>1856368.4</v>
          </cell>
          <cell r="BH11">
            <v>1654888.91</v>
          </cell>
          <cell r="BI11">
            <v>1654888.91</v>
          </cell>
          <cell r="BJ11">
            <v>4254.2131362467862</v>
          </cell>
          <cell r="BK11">
            <v>4211.6468363636359</v>
          </cell>
          <cell r="BL11">
            <v>1.010680656213387E-2</v>
          </cell>
          <cell r="BM11">
            <v>0</v>
          </cell>
          <cell r="BN11">
            <v>0</v>
          </cell>
          <cell r="BO11">
            <v>1856368.4</v>
          </cell>
          <cell r="BP11">
            <v>4610</v>
          </cell>
          <cell r="BQ11" t="str">
            <v>Y</v>
          </cell>
          <cell r="BR11">
            <v>4772.1552699228787</v>
          </cell>
          <cell r="BS11">
            <v>1.6954861933424326E-2</v>
          </cell>
          <cell r="BT11">
            <v>-9412.0728907188204</v>
          </cell>
          <cell r="BU11">
            <v>1846956.327109281</v>
          </cell>
          <cell r="BV11">
            <v>0</v>
          </cell>
          <cell r="BW11">
            <v>1846956.327109281</v>
          </cell>
          <cell r="BX11">
            <v>63078.400000000001</v>
          </cell>
          <cell r="BY11">
            <v>1783877.9271092811</v>
          </cell>
          <cell r="BZ11"/>
          <cell r="CA11">
            <v>132787</v>
          </cell>
          <cell r="CB11">
            <v>8262007</v>
          </cell>
          <cell r="CC11" t="str">
            <v>Long Meadow School</v>
          </cell>
          <cell r="CD11">
            <v>389</v>
          </cell>
          <cell r="CE11">
            <v>389</v>
          </cell>
          <cell r="CF11">
            <v>0</v>
          </cell>
          <cell r="CG11">
            <v>1396903.34124</v>
          </cell>
          <cell r="CH11">
            <v>0</v>
          </cell>
          <cell r="CI11">
            <v>0</v>
          </cell>
          <cell r="CJ11">
            <v>23211.140000000083</v>
          </cell>
          <cell r="CK11">
            <v>0</v>
          </cell>
          <cell r="CL11">
            <v>38842.860000000146</v>
          </cell>
          <cell r="CM11">
            <v>0</v>
          </cell>
          <cell r="CN11">
            <v>1210.0000000000005</v>
          </cell>
          <cell r="CO11">
            <v>1467.4000000000005</v>
          </cell>
          <cell r="CP11">
            <v>2291.2500000000009</v>
          </cell>
          <cell r="CQ11">
            <v>499.44000000000023</v>
          </cell>
          <cell r="CR11">
            <v>530.33000000000027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55299.806573816153</v>
          </cell>
          <cell r="DA11">
            <v>0</v>
          </cell>
          <cell r="DB11">
            <v>117880.48923375431</v>
          </cell>
          <cell r="DC11">
            <v>0</v>
          </cell>
          <cell r="DD11">
            <v>14492.582800000015</v>
          </cell>
          <cell r="DE11">
            <v>0</v>
          </cell>
          <cell r="DF11">
            <v>138401.09</v>
          </cell>
          <cell r="DG11">
            <v>0</v>
          </cell>
          <cell r="DH11">
            <v>0</v>
          </cell>
          <cell r="DI11">
            <v>0</v>
          </cell>
          <cell r="DJ11">
            <v>63078.400000000001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1396903.34124</v>
          </cell>
          <cell r="DT11">
            <v>255725.29860757073</v>
          </cell>
          <cell r="DU11">
            <v>201479.49</v>
          </cell>
          <cell r="DV11">
            <v>126390.05258946458</v>
          </cell>
          <cell r="DW11">
            <v>1854108.1298475708</v>
          </cell>
          <cell r="DX11">
            <v>1791029.7298475709</v>
          </cell>
          <cell r="DY11">
            <v>4610</v>
          </cell>
          <cell r="DZ11">
            <v>1793290</v>
          </cell>
          <cell r="EA11">
            <v>2260.2701524291188</v>
          </cell>
          <cell r="EB11">
            <v>0</v>
          </cell>
          <cell r="EC11">
            <v>1856368.4</v>
          </cell>
          <cell r="ED11">
            <v>1856368.3999999997</v>
          </cell>
          <cell r="EE11">
            <v>0</v>
          </cell>
          <cell r="EF11">
            <v>1856368.4</v>
          </cell>
          <cell r="EG11">
            <v>1654888.91</v>
          </cell>
          <cell r="EH11">
            <v>1654888.91</v>
          </cell>
          <cell r="EI11">
            <v>4254.2131362467862</v>
          </cell>
          <cell r="EJ11">
            <v>4211.6468363636359</v>
          </cell>
          <cell r="EK11">
            <v>1.010680656213387E-2</v>
          </cell>
          <cell r="EL11">
            <v>0</v>
          </cell>
          <cell r="EM11">
            <v>0</v>
          </cell>
          <cell r="EN11">
            <v>1856368.4</v>
          </cell>
          <cell r="EO11">
            <v>4610</v>
          </cell>
          <cell r="EP11" t="str">
            <v>Y</v>
          </cell>
          <cell r="EQ11">
            <v>4772.1552699228787</v>
          </cell>
          <cell r="ER11">
            <v>1.6954861933424326E-2</v>
          </cell>
          <cell r="ES11">
            <v>-9412.0728907188204</v>
          </cell>
          <cell r="ET11">
            <v>1846956.327109281</v>
          </cell>
          <cell r="EU11">
            <v>0</v>
          </cell>
          <cell r="EV11">
            <v>1846956.327109281</v>
          </cell>
          <cell r="EW11">
            <v>63078.400000000001</v>
          </cell>
          <cell r="EX11">
            <v>1783877.9271092811</v>
          </cell>
        </row>
        <row r="12">
          <cell r="B12">
            <v>110213</v>
          </cell>
          <cell r="C12">
            <v>8262015</v>
          </cell>
          <cell r="D12" t="str">
            <v>Castlethorpe First School</v>
          </cell>
          <cell r="E12">
            <v>32</v>
          </cell>
          <cell r="F12">
            <v>32</v>
          </cell>
          <cell r="G12">
            <v>0</v>
          </cell>
          <cell r="H12">
            <v>114912.35712</v>
          </cell>
          <cell r="I12">
            <v>0</v>
          </cell>
          <cell r="J12">
            <v>0</v>
          </cell>
          <cell r="K12">
            <v>2018.36</v>
          </cell>
          <cell r="L12">
            <v>0</v>
          </cell>
          <cell r="M12">
            <v>3377.64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8381.4260869565242</v>
          </cell>
          <cell r="AD12">
            <v>0</v>
          </cell>
          <cell r="AE12">
            <v>0</v>
          </cell>
          <cell r="AF12">
            <v>0</v>
          </cell>
          <cell r="AG12">
            <v>138401.09</v>
          </cell>
          <cell r="AH12">
            <v>56594.87198750001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114912.35712</v>
          </cell>
          <cell r="AU12">
            <v>13777.426086956524</v>
          </cell>
          <cell r="AV12">
            <v>194995.96198750002</v>
          </cell>
          <cell r="AW12">
            <v>9614.9645456695653</v>
          </cell>
          <cell r="AX12">
            <v>323685.74519445654</v>
          </cell>
          <cell r="AY12">
            <v>323685.74519445654</v>
          </cell>
          <cell r="AZ12">
            <v>4610</v>
          </cell>
          <cell r="BA12">
            <v>147520</v>
          </cell>
          <cell r="BB12">
            <v>0</v>
          </cell>
          <cell r="BC12">
            <v>0</v>
          </cell>
          <cell r="BD12">
            <v>323685.74519445654</v>
          </cell>
          <cell r="BE12">
            <v>323685.74519445654</v>
          </cell>
          <cell r="BF12">
            <v>0</v>
          </cell>
          <cell r="BG12">
            <v>147520</v>
          </cell>
          <cell r="BH12">
            <v>-47475.961987500021</v>
          </cell>
          <cell r="BI12">
            <v>128689.78320695652</v>
          </cell>
          <cell r="BJ12">
            <v>4021.5557252173912</v>
          </cell>
          <cell r="BK12">
            <v>3638.3756225694442</v>
          </cell>
          <cell r="BL12">
            <v>0.10531625714261542</v>
          </cell>
          <cell r="BM12">
            <v>0</v>
          </cell>
          <cell r="BN12">
            <v>0</v>
          </cell>
          <cell r="BO12">
            <v>323685.74519445654</v>
          </cell>
          <cell r="BP12">
            <v>10115.179537326767</v>
          </cell>
          <cell r="BQ12" t="str">
            <v>Y</v>
          </cell>
          <cell r="BR12">
            <v>10115.179537326767</v>
          </cell>
          <cell r="BS12">
            <v>0.11709084452264595</v>
          </cell>
          <cell r="BT12">
            <v>-774.25792417224227</v>
          </cell>
          <cell r="BU12">
            <v>322911.48727028427</v>
          </cell>
          <cell r="BV12">
            <v>0</v>
          </cell>
          <cell r="BW12">
            <v>322911.48727028427</v>
          </cell>
          <cell r="BX12">
            <v>0</v>
          </cell>
          <cell r="BY12">
            <v>322911.48727028427</v>
          </cell>
          <cell r="BZ12"/>
          <cell r="CA12">
            <v>110213</v>
          </cell>
          <cell r="CB12">
            <v>8262015</v>
          </cell>
          <cell r="CC12" t="str">
            <v>Castlethorpe First School</v>
          </cell>
          <cell r="CD12">
            <v>32</v>
          </cell>
          <cell r="CE12">
            <v>32</v>
          </cell>
          <cell r="CF12">
            <v>0</v>
          </cell>
          <cell r="CG12">
            <v>114912.35712</v>
          </cell>
          <cell r="CH12">
            <v>0</v>
          </cell>
          <cell r="CI12">
            <v>0</v>
          </cell>
          <cell r="CJ12">
            <v>2018.36</v>
          </cell>
          <cell r="CK12">
            <v>0</v>
          </cell>
          <cell r="CL12">
            <v>3377.64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8381.4260869565242</v>
          </cell>
          <cell r="DC12">
            <v>0</v>
          </cell>
          <cell r="DD12">
            <v>0</v>
          </cell>
          <cell r="DE12">
            <v>0</v>
          </cell>
          <cell r="DF12">
            <v>138401.09</v>
          </cell>
          <cell r="DG12">
            <v>56594.87198750001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114912.35712</v>
          </cell>
          <cell r="DT12">
            <v>13777.426086956524</v>
          </cell>
          <cell r="DU12">
            <v>194995.96198750002</v>
          </cell>
          <cell r="DV12">
            <v>9614.9645456695653</v>
          </cell>
          <cell r="DW12">
            <v>323685.74519445654</v>
          </cell>
          <cell r="DX12">
            <v>323685.74519445654</v>
          </cell>
          <cell r="DY12">
            <v>4610</v>
          </cell>
          <cell r="DZ12">
            <v>147520</v>
          </cell>
          <cell r="EA12">
            <v>0</v>
          </cell>
          <cell r="EB12">
            <v>0</v>
          </cell>
          <cell r="EC12">
            <v>323685.74519445654</v>
          </cell>
          <cell r="ED12">
            <v>323685.74519445654</v>
          </cell>
          <cell r="EE12">
            <v>0</v>
          </cell>
          <cell r="EF12">
            <v>147520</v>
          </cell>
          <cell r="EG12">
            <v>-47475.961987500021</v>
          </cell>
          <cell r="EH12">
            <v>128689.78320695652</v>
          </cell>
          <cell r="EI12">
            <v>4021.5557252173912</v>
          </cell>
          <cell r="EJ12">
            <v>3638.3756225694442</v>
          </cell>
          <cell r="EK12">
            <v>0.10531625714261542</v>
          </cell>
          <cell r="EL12">
            <v>0</v>
          </cell>
          <cell r="EM12">
            <v>0</v>
          </cell>
          <cell r="EN12">
            <v>323685.74519445654</v>
          </cell>
          <cell r="EO12">
            <v>10115.179537326767</v>
          </cell>
          <cell r="EP12" t="str">
            <v>Y</v>
          </cell>
          <cell r="EQ12">
            <v>10115.179537326767</v>
          </cell>
          <cell r="ER12">
            <v>0.11709084452264595</v>
          </cell>
          <cell r="ES12">
            <v>-774.25792417224227</v>
          </cell>
          <cell r="ET12">
            <v>322911.48727028427</v>
          </cell>
          <cell r="EU12">
            <v>0</v>
          </cell>
          <cell r="EV12">
            <v>322911.48727028427</v>
          </cell>
          <cell r="EW12">
            <v>0</v>
          </cell>
          <cell r="EX12">
            <v>322911.48727028427</v>
          </cell>
        </row>
        <row r="13">
          <cell r="B13">
            <v>134072</v>
          </cell>
          <cell r="C13">
            <v>8262017</v>
          </cell>
          <cell r="D13" t="str">
            <v>Broughton Fields Primary School</v>
          </cell>
          <cell r="E13">
            <v>409</v>
          </cell>
          <cell r="F13">
            <v>409</v>
          </cell>
          <cell r="G13">
            <v>0</v>
          </cell>
          <cell r="H13">
            <v>1468723.5644400001</v>
          </cell>
          <cell r="I13">
            <v>0</v>
          </cell>
          <cell r="J13">
            <v>0</v>
          </cell>
          <cell r="K13">
            <v>44403.920000000006</v>
          </cell>
          <cell r="L13">
            <v>0</v>
          </cell>
          <cell r="M13">
            <v>74308.080000000016</v>
          </cell>
          <cell r="N13">
            <v>0</v>
          </cell>
          <cell r="O13">
            <v>2668.5245098039227</v>
          </cell>
          <cell r="P13">
            <v>2353.5945098039215</v>
          </cell>
          <cell r="Q13">
            <v>918.74632352941262</v>
          </cell>
          <cell r="R13">
            <v>1001.3282352941185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39845.662390670484</v>
          </cell>
          <cell r="AB13">
            <v>0</v>
          </cell>
          <cell r="AC13">
            <v>140542.87468023255</v>
          </cell>
          <cell r="AD13">
            <v>0</v>
          </cell>
          <cell r="AE13">
            <v>454.74679999999415</v>
          </cell>
          <cell r="AF13">
            <v>0</v>
          </cell>
          <cell r="AG13">
            <v>138401.09</v>
          </cell>
          <cell r="AH13">
            <v>0</v>
          </cell>
          <cell r="AI13">
            <v>0</v>
          </cell>
          <cell r="AJ13">
            <v>0</v>
          </cell>
          <cell r="AK13">
            <v>71864.320000000007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1468723.5644400001</v>
          </cell>
          <cell r="AU13">
            <v>306497.47744933446</v>
          </cell>
          <cell r="AV13">
            <v>210265.41</v>
          </cell>
          <cell r="AW13">
            <v>151670.48078760342</v>
          </cell>
          <cell r="AX13">
            <v>1985486.4518893345</v>
          </cell>
          <cell r="AY13">
            <v>1913622.1318893344</v>
          </cell>
          <cell r="AZ13">
            <v>4610</v>
          </cell>
          <cell r="BA13">
            <v>1885490</v>
          </cell>
          <cell r="BB13">
            <v>0</v>
          </cell>
          <cell r="BC13">
            <v>0</v>
          </cell>
          <cell r="BD13">
            <v>1985486.4518893345</v>
          </cell>
          <cell r="BE13">
            <v>1985486.4518893345</v>
          </cell>
          <cell r="BF13">
            <v>0</v>
          </cell>
          <cell r="BG13">
            <v>1957354.32</v>
          </cell>
          <cell r="BH13">
            <v>1747088.91</v>
          </cell>
          <cell r="BI13">
            <v>1775221.0418893343</v>
          </cell>
          <cell r="BJ13">
            <v>4340.393745450695</v>
          </cell>
          <cell r="BK13">
            <v>4293.0732315662644</v>
          </cell>
          <cell r="BL13">
            <v>1.102252659854263E-2</v>
          </cell>
          <cell r="BM13">
            <v>0</v>
          </cell>
          <cell r="BN13">
            <v>0</v>
          </cell>
          <cell r="BO13">
            <v>1985486.4518893345</v>
          </cell>
          <cell r="BP13">
            <v>4678.7827185558299</v>
          </cell>
          <cell r="BQ13" t="str">
            <v>Y</v>
          </cell>
          <cell r="BR13">
            <v>4854.4901024189103</v>
          </cell>
          <cell r="BS13">
            <v>1.6465825292782954E-2</v>
          </cell>
          <cell r="BT13">
            <v>-9895.9840933264713</v>
          </cell>
          <cell r="BU13">
            <v>1975590.4677960081</v>
          </cell>
          <cell r="BV13">
            <v>0</v>
          </cell>
          <cell r="BW13">
            <v>1975590.4677960081</v>
          </cell>
          <cell r="BX13">
            <v>71864.320000000007</v>
          </cell>
          <cell r="BY13">
            <v>1903726.147796008</v>
          </cell>
          <cell r="BZ13"/>
          <cell r="CA13">
            <v>134072</v>
          </cell>
          <cell r="CB13">
            <v>8262017</v>
          </cell>
          <cell r="CC13" t="str">
            <v>Broughton Fields Primary School</v>
          </cell>
          <cell r="CD13">
            <v>409</v>
          </cell>
          <cell r="CE13">
            <v>409</v>
          </cell>
          <cell r="CF13">
            <v>0</v>
          </cell>
          <cell r="CG13">
            <v>1468723.5644400001</v>
          </cell>
          <cell r="CH13">
            <v>0</v>
          </cell>
          <cell r="CI13">
            <v>0</v>
          </cell>
          <cell r="CJ13">
            <v>44403.920000000006</v>
          </cell>
          <cell r="CK13">
            <v>0</v>
          </cell>
          <cell r="CL13">
            <v>74308.080000000016</v>
          </cell>
          <cell r="CM13">
            <v>0</v>
          </cell>
          <cell r="CN13">
            <v>2668.5245098039227</v>
          </cell>
          <cell r="CO13">
            <v>2353.5945098039215</v>
          </cell>
          <cell r="CP13">
            <v>918.74632352941262</v>
          </cell>
          <cell r="CQ13">
            <v>1001.3282352941185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39845.662390670484</v>
          </cell>
          <cell r="DA13">
            <v>0</v>
          </cell>
          <cell r="DB13">
            <v>140542.87468023255</v>
          </cell>
          <cell r="DC13">
            <v>0</v>
          </cell>
          <cell r="DD13">
            <v>454.74679999999415</v>
          </cell>
          <cell r="DE13">
            <v>0</v>
          </cell>
          <cell r="DF13">
            <v>138401.09</v>
          </cell>
          <cell r="DG13">
            <v>0</v>
          </cell>
          <cell r="DH13">
            <v>0</v>
          </cell>
          <cell r="DI13">
            <v>0</v>
          </cell>
          <cell r="DJ13">
            <v>71864.320000000007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1468723.5644400001</v>
          </cell>
          <cell r="DT13">
            <v>306497.47744933446</v>
          </cell>
          <cell r="DU13">
            <v>210265.41</v>
          </cell>
          <cell r="DV13">
            <v>151670.48078760342</v>
          </cell>
          <cell r="DW13">
            <v>1985486.4518893345</v>
          </cell>
          <cell r="DX13">
            <v>1913622.1318893344</v>
          </cell>
          <cell r="DY13">
            <v>4610</v>
          </cell>
          <cell r="DZ13">
            <v>1885490</v>
          </cell>
          <cell r="EA13">
            <v>0</v>
          </cell>
          <cell r="EB13">
            <v>0</v>
          </cell>
          <cell r="EC13">
            <v>1985486.4518893345</v>
          </cell>
          <cell r="ED13">
            <v>1985486.4518893345</v>
          </cell>
          <cell r="EE13">
            <v>0</v>
          </cell>
          <cell r="EF13">
            <v>1957354.32</v>
          </cell>
          <cell r="EG13">
            <v>1747088.91</v>
          </cell>
          <cell r="EH13">
            <v>1775221.0418893343</v>
          </cell>
          <cell r="EI13">
            <v>4340.393745450695</v>
          </cell>
          <cell r="EJ13">
            <v>4293.0732315662644</v>
          </cell>
          <cell r="EK13">
            <v>1.102252659854263E-2</v>
          </cell>
          <cell r="EL13">
            <v>0</v>
          </cell>
          <cell r="EM13">
            <v>0</v>
          </cell>
          <cell r="EN13">
            <v>1985486.4518893345</v>
          </cell>
          <cell r="EO13">
            <v>4678.7827185558299</v>
          </cell>
          <cell r="EP13" t="str">
            <v>Y</v>
          </cell>
          <cell r="EQ13">
            <v>4854.4901024189103</v>
          </cell>
          <cell r="ER13">
            <v>1.6465825292782954E-2</v>
          </cell>
          <cell r="ES13">
            <v>-9895.9840933264713</v>
          </cell>
          <cell r="ET13">
            <v>1975590.4677960081</v>
          </cell>
          <cell r="EU13">
            <v>0</v>
          </cell>
          <cell r="EV13">
            <v>1975590.4677960081</v>
          </cell>
          <cell r="EW13">
            <v>71864.320000000007</v>
          </cell>
          <cell r="EX13">
            <v>1903726.147796008</v>
          </cell>
        </row>
        <row r="14">
          <cell r="B14">
            <v>110230</v>
          </cell>
          <cell r="C14">
            <v>8262042</v>
          </cell>
          <cell r="D14" t="str">
            <v>Hanslope Primary School</v>
          </cell>
          <cell r="E14">
            <v>290.75</v>
          </cell>
          <cell r="F14">
            <v>290.75</v>
          </cell>
          <cell r="G14">
            <v>0</v>
          </cell>
          <cell r="H14">
            <v>1044086.49477</v>
          </cell>
          <cell r="I14">
            <v>0</v>
          </cell>
          <cell r="J14">
            <v>0</v>
          </cell>
          <cell r="K14">
            <v>28613.563253546126</v>
          </cell>
          <cell r="L14">
            <v>0</v>
          </cell>
          <cell r="M14">
            <v>51366.029228723317</v>
          </cell>
          <cell r="N14">
            <v>0</v>
          </cell>
          <cell r="O14">
            <v>0</v>
          </cell>
          <cell r="P14">
            <v>302.58620567375874</v>
          </cell>
          <cell r="Q14">
            <v>472.46874999999977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7772.5150799999992</v>
          </cell>
          <cell r="AB14">
            <v>0</v>
          </cell>
          <cell r="AC14">
            <v>92883.104850906675</v>
          </cell>
          <cell r="AD14">
            <v>0</v>
          </cell>
          <cell r="AE14">
            <v>1100.7943468084979</v>
          </cell>
          <cell r="AF14">
            <v>0</v>
          </cell>
          <cell r="AG14">
            <v>138401.09</v>
          </cell>
          <cell r="AH14">
            <v>0</v>
          </cell>
          <cell r="AI14">
            <v>0</v>
          </cell>
          <cell r="AJ14">
            <v>0</v>
          </cell>
          <cell r="AK14">
            <v>25149.599999999999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1044086.49477</v>
          </cell>
          <cell r="AU14">
            <v>182511.06171565838</v>
          </cell>
          <cell r="AV14">
            <v>163550.69</v>
          </cell>
          <cell r="AW14">
            <v>101763.21229723321</v>
          </cell>
          <cell r="AX14">
            <v>1390148.2464856582</v>
          </cell>
          <cell r="AY14">
            <v>1364998.6464856581</v>
          </cell>
          <cell r="AZ14">
            <v>4610</v>
          </cell>
          <cell r="BA14">
            <v>1340357.5</v>
          </cell>
          <cell r="BB14">
            <v>0</v>
          </cell>
          <cell r="BC14">
            <v>0</v>
          </cell>
          <cell r="BD14">
            <v>1390148.2464856582</v>
          </cell>
          <cell r="BE14">
            <v>1390148.2464856585</v>
          </cell>
          <cell r="BF14">
            <v>0</v>
          </cell>
          <cell r="BG14">
            <v>1365507.1</v>
          </cell>
          <cell r="BH14">
            <v>1201956.4099999999</v>
          </cell>
          <cell r="BI14">
            <v>1226597.556485658</v>
          </cell>
          <cell r="BJ14">
            <v>4218.7362217907412</v>
          </cell>
          <cell r="BK14">
            <v>4182.7114442307693</v>
          </cell>
          <cell r="BL14">
            <v>8.6127809771962636E-3</v>
          </cell>
          <cell r="BM14">
            <v>0</v>
          </cell>
          <cell r="BN14">
            <v>0</v>
          </cell>
          <cell r="BO14">
            <v>1390148.2464856582</v>
          </cell>
          <cell r="BP14">
            <v>4694.7502888586696</v>
          </cell>
          <cell r="BQ14" t="str">
            <v>Y</v>
          </cell>
          <cell r="BR14">
            <v>4781.2493430289187</v>
          </cell>
          <cell r="BS14">
            <v>1.7660416434017279E-2</v>
          </cell>
          <cell r="BT14">
            <v>-7034.8591079087328</v>
          </cell>
          <cell r="BU14">
            <v>1383113.3873777494</v>
          </cell>
          <cell r="BV14">
            <v>0</v>
          </cell>
          <cell r="BW14">
            <v>1383113.3873777494</v>
          </cell>
          <cell r="BX14">
            <v>25149.599999999999</v>
          </cell>
          <cell r="BY14">
            <v>1357963.7873777493</v>
          </cell>
          <cell r="BZ14"/>
          <cell r="CA14">
            <v>110230</v>
          </cell>
          <cell r="CB14">
            <v>8262042</v>
          </cell>
          <cell r="CC14" t="str">
            <v>Hanslope Primary School</v>
          </cell>
          <cell r="CD14">
            <v>290.75</v>
          </cell>
          <cell r="CE14">
            <v>290.75</v>
          </cell>
          <cell r="CF14">
            <v>0</v>
          </cell>
          <cell r="CG14">
            <v>1044086.49477</v>
          </cell>
          <cell r="CH14">
            <v>0</v>
          </cell>
          <cell r="CI14">
            <v>0</v>
          </cell>
          <cell r="CJ14">
            <v>28613.563253546126</v>
          </cell>
          <cell r="CK14">
            <v>0</v>
          </cell>
          <cell r="CL14">
            <v>51366.029228723317</v>
          </cell>
          <cell r="CM14">
            <v>0</v>
          </cell>
          <cell r="CN14">
            <v>0</v>
          </cell>
          <cell r="CO14">
            <v>302.58620567375874</v>
          </cell>
          <cell r="CP14">
            <v>472.46874999999977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7772.5150799999992</v>
          </cell>
          <cell r="DA14">
            <v>0</v>
          </cell>
          <cell r="DB14">
            <v>92883.104850906675</v>
          </cell>
          <cell r="DC14">
            <v>0</v>
          </cell>
          <cell r="DD14">
            <v>1100.7943468084979</v>
          </cell>
          <cell r="DE14">
            <v>0</v>
          </cell>
          <cell r="DF14">
            <v>138401.09</v>
          </cell>
          <cell r="DG14">
            <v>0</v>
          </cell>
          <cell r="DH14">
            <v>0</v>
          </cell>
          <cell r="DI14">
            <v>0</v>
          </cell>
          <cell r="DJ14">
            <v>25149.599999999999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1044086.49477</v>
          </cell>
          <cell r="DT14">
            <v>182511.06171565838</v>
          </cell>
          <cell r="DU14">
            <v>163550.69</v>
          </cell>
          <cell r="DV14">
            <v>101763.21229723321</v>
          </cell>
          <cell r="DW14">
            <v>1390148.2464856582</v>
          </cell>
          <cell r="DX14">
            <v>1364998.6464856581</v>
          </cell>
          <cell r="DY14">
            <v>4610</v>
          </cell>
          <cell r="DZ14">
            <v>1340357.5</v>
          </cell>
          <cell r="EA14">
            <v>0</v>
          </cell>
          <cell r="EB14">
            <v>0</v>
          </cell>
          <cell r="EC14">
            <v>1390148.2464856582</v>
          </cell>
          <cell r="ED14">
            <v>1390148.2464856585</v>
          </cell>
          <cell r="EE14">
            <v>0</v>
          </cell>
          <cell r="EF14">
            <v>1365507.1</v>
          </cell>
          <cell r="EG14">
            <v>1201956.4099999999</v>
          </cell>
          <cell r="EH14">
            <v>1226597.556485658</v>
          </cell>
          <cell r="EI14">
            <v>4218.7362217907412</v>
          </cell>
          <cell r="EJ14">
            <v>4182.7114442307693</v>
          </cell>
          <cell r="EK14">
            <v>8.6127809771962636E-3</v>
          </cell>
          <cell r="EL14">
            <v>0</v>
          </cell>
          <cell r="EM14">
            <v>0</v>
          </cell>
          <cell r="EN14">
            <v>1390148.2464856582</v>
          </cell>
          <cell r="EO14">
            <v>4694.7502888586696</v>
          </cell>
          <cell r="EP14" t="str">
            <v>Y</v>
          </cell>
          <cell r="EQ14">
            <v>4781.2493430289187</v>
          </cell>
          <cell r="ER14">
            <v>1.7660416434017279E-2</v>
          </cell>
          <cell r="ES14">
            <v>-7034.8591079087328</v>
          </cell>
          <cell r="ET14">
            <v>1383113.3873777494</v>
          </cell>
          <cell r="EU14">
            <v>0</v>
          </cell>
          <cell r="EV14">
            <v>1383113.3873777494</v>
          </cell>
          <cell r="EW14">
            <v>25149.599999999999</v>
          </cell>
          <cell r="EX14">
            <v>1357963.7873777493</v>
          </cell>
        </row>
        <row r="15">
          <cell r="B15">
            <v>110231</v>
          </cell>
          <cell r="C15">
            <v>8262043</v>
          </cell>
          <cell r="D15" t="str">
            <v>Haversham Village School</v>
          </cell>
          <cell r="E15">
            <v>167</v>
          </cell>
          <cell r="F15">
            <v>167</v>
          </cell>
          <cell r="G15">
            <v>0</v>
          </cell>
          <cell r="H15">
            <v>599698.86372000002</v>
          </cell>
          <cell r="I15">
            <v>0</v>
          </cell>
          <cell r="J15">
            <v>0</v>
          </cell>
          <cell r="K15">
            <v>3532.1300000000028</v>
          </cell>
          <cell r="L15">
            <v>0</v>
          </cell>
          <cell r="M15">
            <v>5910.8700000000053</v>
          </cell>
          <cell r="N15">
            <v>0</v>
          </cell>
          <cell r="O15">
            <v>1694.0000000000016</v>
          </cell>
          <cell r="P15">
            <v>4402.1999999999989</v>
          </cell>
          <cell r="Q15">
            <v>916.49999999999875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3498.7075862069014</v>
          </cell>
          <cell r="AB15">
            <v>0</v>
          </cell>
          <cell r="AC15">
            <v>55087.717762237742</v>
          </cell>
          <cell r="AD15">
            <v>0</v>
          </cell>
          <cell r="AE15">
            <v>0</v>
          </cell>
          <cell r="AF15">
            <v>0</v>
          </cell>
          <cell r="AG15">
            <v>138401.09</v>
          </cell>
          <cell r="AH15">
            <v>0</v>
          </cell>
          <cell r="AI15">
            <v>0</v>
          </cell>
          <cell r="AJ15">
            <v>0</v>
          </cell>
          <cell r="AK15">
            <v>25966.712500000001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599698.86372000002</v>
          </cell>
          <cell r="AU15">
            <v>75042.12534844465</v>
          </cell>
          <cell r="AV15">
            <v>164367.80249999999</v>
          </cell>
          <cell r="AW15">
            <v>54923.496897051737</v>
          </cell>
          <cell r="AX15">
            <v>839108.79156844469</v>
          </cell>
          <cell r="AY15">
            <v>813142.07906844467</v>
          </cell>
          <cell r="AZ15">
            <v>4610</v>
          </cell>
          <cell r="BA15">
            <v>769870</v>
          </cell>
          <cell r="BB15">
            <v>0</v>
          </cell>
          <cell r="BC15">
            <v>0</v>
          </cell>
          <cell r="BD15">
            <v>839108.79156844469</v>
          </cell>
          <cell r="BE15">
            <v>839108.79156844458</v>
          </cell>
          <cell r="BF15">
            <v>0</v>
          </cell>
          <cell r="BG15">
            <v>795836.71250000002</v>
          </cell>
          <cell r="BH15">
            <v>631468.91</v>
          </cell>
          <cell r="BI15">
            <v>674740.9890684447</v>
          </cell>
          <cell r="BJ15">
            <v>4040.3652040026627</v>
          </cell>
          <cell r="BK15">
            <v>4026.3302315151518</v>
          </cell>
          <cell r="BL15">
            <v>3.4857976570464764E-3</v>
          </cell>
          <cell r="BM15">
            <v>0</v>
          </cell>
          <cell r="BN15">
            <v>0</v>
          </cell>
          <cell r="BO15">
            <v>839108.79156844469</v>
          </cell>
          <cell r="BP15">
            <v>4869.1142459188304</v>
          </cell>
          <cell r="BQ15" t="str">
            <v>Y</v>
          </cell>
          <cell r="BR15">
            <v>5024.6035423260164</v>
          </cell>
          <cell r="BS15">
            <v>1.1531146410365567E-2</v>
          </cell>
          <cell r="BT15">
            <v>-4040.6585417738893</v>
          </cell>
          <cell r="BU15">
            <v>835068.13302667078</v>
          </cell>
          <cell r="BV15">
            <v>0</v>
          </cell>
          <cell r="BW15">
            <v>835068.13302667078</v>
          </cell>
          <cell r="BX15">
            <v>25966.712500000001</v>
          </cell>
          <cell r="BY15">
            <v>809101.42052667076</v>
          </cell>
          <cell r="BZ15"/>
          <cell r="CA15">
            <v>110231</v>
          </cell>
          <cell r="CB15">
            <v>8262043</v>
          </cell>
          <cell r="CC15" t="str">
            <v>Haversham Village School</v>
          </cell>
          <cell r="CD15">
            <v>167</v>
          </cell>
          <cell r="CE15">
            <v>167</v>
          </cell>
          <cell r="CF15">
            <v>0</v>
          </cell>
          <cell r="CG15">
            <v>599698.86372000002</v>
          </cell>
          <cell r="CH15">
            <v>0</v>
          </cell>
          <cell r="CI15">
            <v>0</v>
          </cell>
          <cell r="CJ15">
            <v>3532.1300000000028</v>
          </cell>
          <cell r="CK15">
            <v>0</v>
          </cell>
          <cell r="CL15">
            <v>5910.8700000000053</v>
          </cell>
          <cell r="CM15">
            <v>0</v>
          </cell>
          <cell r="CN15">
            <v>1694.0000000000016</v>
          </cell>
          <cell r="CO15">
            <v>4402.1999999999989</v>
          </cell>
          <cell r="CP15">
            <v>916.49999999999875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3498.7075862069014</v>
          </cell>
          <cell r="DA15">
            <v>0</v>
          </cell>
          <cell r="DB15">
            <v>55087.717762237742</v>
          </cell>
          <cell r="DC15">
            <v>0</v>
          </cell>
          <cell r="DD15">
            <v>0</v>
          </cell>
          <cell r="DE15">
            <v>0</v>
          </cell>
          <cell r="DF15">
            <v>138401.09</v>
          </cell>
          <cell r="DG15">
            <v>0</v>
          </cell>
          <cell r="DH15">
            <v>0</v>
          </cell>
          <cell r="DI15">
            <v>0</v>
          </cell>
          <cell r="DJ15">
            <v>25966.712500000001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599698.86372000002</v>
          </cell>
          <cell r="DT15">
            <v>75042.12534844465</v>
          </cell>
          <cell r="DU15">
            <v>164367.80249999999</v>
          </cell>
          <cell r="DV15">
            <v>54923.496897051737</v>
          </cell>
          <cell r="DW15">
            <v>839108.79156844469</v>
          </cell>
          <cell r="DX15">
            <v>813142.07906844467</v>
          </cell>
          <cell r="DY15">
            <v>4610</v>
          </cell>
          <cell r="DZ15">
            <v>769870</v>
          </cell>
          <cell r="EA15">
            <v>0</v>
          </cell>
          <cell r="EB15">
            <v>0</v>
          </cell>
          <cell r="EC15">
            <v>839108.79156844469</v>
          </cell>
          <cell r="ED15">
            <v>839108.79156844458</v>
          </cell>
          <cell r="EE15">
            <v>0</v>
          </cell>
          <cell r="EF15">
            <v>795836.71250000002</v>
          </cell>
          <cell r="EG15">
            <v>631468.91</v>
          </cell>
          <cell r="EH15">
            <v>674740.9890684447</v>
          </cell>
          <cell r="EI15">
            <v>4040.3652040026627</v>
          </cell>
          <cell r="EJ15">
            <v>4026.3302315151518</v>
          </cell>
          <cell r="EK15">
            <v>3.4857976570464764E-3</v>
          </cell>
          <cell r="EL15">
            <v>0</v>
          </cell>
          <cell r="EM15">
            <v>0</v>
          </cell>
          <cell r="EN15">
            <v>839108.79156844469</v>
          </cell>
          <cell r="EO15">
            <v>4869.1142459188304</v>
          </cell>
          <cell r="EP15" t="str">
            <v>Y</v>
          </cell>
          <cell r="EQ15">
            <v>5024.6035423260164</v>
          </cell>
          <cell r="ER15">
            <v>1.1531146410365567E-2</v>
          </cell>
          <cell r="ES15">
            <v>-4040.6585417738893</v>
          </cell>
          <cell r="ET15">
            <v>835068.13302667078</v>
          </cell>
          <cell r="EU15">
            <v>0</v>
          </cell>
          <cell r="EV15">
            <v>835068.13302667078</v>
          </cell>
          <cell r="EW15">
            <v>25966.712500000001</v>
          </cell>
          <cell r="EX15">
            <v>809101.42052667076</v>
          </cell>
        </row>
        <row r="16">
          <cell r="B16">
            <v>110240</v>
          </cell>
          <cell r="C16">
            <v>8262062</v>
          </cell>
          <cell r="D16" t="str">
            <v>Oldbrook First School and Nursery</v>
          </cell>
          <cell r="E16">
            <v>155</v>
          </cell>
          <cell r="F16">
            <v>155</v>
          </cell>
          <cell r="G16">
            <v>0</v>
          </cell>
          <cell r="H16">
            <v>556606.72979999997</v>
          </cell>
          <cell r="I16">
            <v>0</v>
          </cell>
          <cell r="J16">
            <v>0</v>
          </cell>
          <cell r="K16">
            <v>25229.499999999975</v>
          </cell>
          <cell r="L16">
            <v>0</v>
          </cell>
          <cell r="M16">
            <v>42220.499999999956</v>
          </cell>
          <cell r="N16">
            <v>0</v>
          </cell>
          <cell r="O16">
            <v>3388.0000000000005</v>
          </cell>
          <cell r="P16">
            <v>13500.079999999996</v>
          </cell>
          <cell r="Q16">
            <v>4582.5000000000027</v>
          </cell>
          <cell r="R16">
            <v>1498.3199999999983</v>
          </cell>
          <cell r="S16">
            <v>530.33000000000027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49968.71020408161</v>
          </cell>
          <cell r="AB16">
            <v>0</v>
          </cell>
          <cell r="AC16">
            <v>80345.349418604659</v>
          </cell>
          <cell r="AD16">
            <v>0</v>
          </cell>
          <cell r="AE16">
            <v>0</v>
          </cell>
          <cell r="AF16">
            <v>0</v>
          </cell>
          <cell r="AG16">
            <v>138401.09</v>
          </cell>
          <cell r="AH16">
            <v>0</v>
          </cell>
          <cell r="AI16">
            <v>0</v>
          </cell>
          <cell r="AJ16">
            <v>0</v>
          </cell>
          <cell r="AK16">
            <v>32696.32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556606.72979999997</v>
          </cell>
          <cell r="AU16">
            <v>221263.28962268619</v>
          </cell>
          <cell r="AV16">
            <v>171097.41</v>
          </cell>
          <cell r="AW16">
            <v>84091.236918744165</v>
          </cell>
          <cell r="AX16">
            <v>948967.42942268623</v>
          </cell>
          <cell r="AY16">
            <v>916271.10942268628</v>
          </cell>
          <cell r="AZ16">
            <v>4610</v>
          </cell>
          <cell r="BA16">
            <v>714550</v>
          </cell>
          <cell r="BB16">
            <v>0</v>
          </cell>
          <cell r="BC16">
            <v>0</v>
          </cell>
          <cell r="BD16">
            <v>948967.42942268623</v>
          </cell>
          <cell r="BE16">
            <v>948967.42942268611</v>
          </cell>
          <cell r="BF16">
            <v>0</v>
          </cell>
          <cell r="BG16">
            <v>747246.32</v>
          </cell>
          <cell r="BH16">
            <v>576148.91</v>
          </cell>
          <cell r="BI16">
            <v>777870.01942268631</v>
          </cell>
          <cell r="BJ16">
            <v>5018.5162543399119</v>
          </cell>
          <cell r="BK16">
            <v>4894.1034298507466</v>
          </cell>
          <cell r="BL16">
            <v>2.5420963466021299E-2</v>
          </cell>
          <cell r="BM16">
            <v>0</v>
          </cell>
          <cell r="BN16">
            <v>0</v>
          </cell>
          <cell r="BO16">
            <v>948967.42942268623</v>
          </cell>
          <cell r="BP16">
            <v>5911.4265124044277</v>
          </cell>
          <cell r="BQ16" t="str">
            <v>Y</v>
          </cell>
          <cell r="BR16">
            <v>6122.3705124044272</v>
          </cell>
          <cell r="BS16">
            <v>-6.7283342033340743E-3</v>
          </cell>
          <cell r="BT16">
            <v>-3750.3118202092983</v>
          </cell>
          <cell r="BU16">
            <v>945217.11760247697</v>
          </cell>
          <cell r="BV16">
            <v>0</v>
          </cell>
          <cell r="BW16">
            <v>945217.11760247697</v>
          </cell>
          <cell r="BX16">
            <v>32696.32</v>
          </cell>
          <cell r="BY16">
            <v>912520.79760247702</v>
          </cell>
          <cell r="BZ16"/>
          <cell r="CA16">
            <v>110240</v>
          </cell>
          <cell r="CB16">
            <v>8262062</v>
          </cell>
          <cell r="CC16" t="str">
            <v>Oldbrook First School and Nursery</v>
          </cell>
          <cell r="CD16">
            <v>155</v>
          </cell>
          <cell r="CE16">
            <v>155</v>
          </cell>
          <cell r="CF16">
            <v>0</v>
          </cell>
          <cell r="CG16">
            <v>556606.72979999997</v>
          </cell>
          <cell r="CH16">
            <v>0</v>
          </cell>
          <cell r="CI16">
            <v>0</v>
          </cell>
          <cell r="CJ16">
            <v>25229.499999999975</v>
          </cell>
          <cell r="CK16">
            <v>0</v>
          </cell>
          <cell r="CL16">
            <v>42220.499999999956</v>
          </cell>
          <cell r="CM16">
            <v>0</v>
          </cell>
          <cell r="CN16">
            <v>3388.0000000000005</v>
          </cell>
          <cell r="CO16">
            <v>13500.079999999996</v>
          </cell>
          <cell r="CP16">
            <v>4582.5000000000027</v>
          </cell>
          <cell r="CQ16">
            <v>1498.3199999999983</v>
          </cell>
          <cell r="CR16">
            <v>530.33000000000027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49968.71020408161</v>
          </cell>
          <cell r="DA16">
            <v>0</v>
          </cell>
          <cell r="DB16">
            <v>80345.349418604659</v>
          </cell>
          <cell r="DC16">
            <v>0</v>
          </cell>
          <cell r="DD16">
            <v>0</v>
          </cell>
          <cell r="DE16">
            <v>0</v>
          </cell>
          <cell r="DF16">
            <v>138401.09</v>
          </cell>
          <cell r="DG16">
            <v>0</v>
          </cell>
          <cell r="DH16">
            <v>0</v>
          </cell>
          <cell r="DI16">
            <v>0</v>
          </cell>
          <cell r="DJ16">
            <v>32696.32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556606.72979999997</v>
          </cell>
          <cell r="DT16">
            <v>221263.28962268619</v>
          </cell>
          <cell r="DU16">
            <v>171097.41</v>
          </cell>
          <cell r="DV16">
            <v>84091.236918744165</v>
          </cell>
          <cell r="DW16">
            <v>948967.42942268623</v>
          </cell>
          <cell r="DX16">
            <v>916271.10942268628</v>
          </cell>
          <cell r="DY16">
            <v>4610</v>
          </cell>
          <cell r="DZ16">
            <v>714550</v>
          </cell>
          <cell r="EA16">
            <v>0</v>
          </cell>
          <cell r="EB16">
            <v>0</v>
          </cell>
          <cell r="EC16">
            <v>948967.42942268623</v>
          </cell>
          <cell r="ED16">
            <v>948967.42942268611</v>
          </cell>
          <cell r="EE16">
            <v>0</v>
          </cell>
          <cell r="EF16">
            <v>747246.32</v>
          </cell>
          <cell r="EG16">
            <v>576148.91</v>
          </cell>
          <cell r="EH16">
            <v>777870.01942268631</v>
          </cell>
          <cell r="EI16">
            <v>5018.5162543399119</v>
          </cell>
          <cell r="EJ16">
            <v>4894.1034298507466</v>
          </cell>
          <cell r="EK16">
            <v>2.5420963466021299E-2</v>
          </cell>
          <cell r="EL16">
            <v>0</v>
          </cell>
          <cell r="EM16">
            <v>0</v>
          </cell>
          <cell r="EN16">
            <v>948967.42942268623</v>
          </cell>
          <cell r="EO16">
            <v>5911.4265124044277</v>
          </cell>
          <cell r="EP16" t="str">
            <v>Y</v>
          </cell>
          <cell r="EQ16">
            <v>6122.3705124044272</v>
          </cell>
          <cell r="ER16">
            <v>-6.7283342033340743E-3</v>
          </cell>
          <cell r="ES16">
            <v>-3750.3118202092983</v>
          </cell>
          <cell r="ET16">
            <v>945217.11760247697</v>
          </cell>
          <cell r="EU16">
            <v>0</v>
          </cell>
          <cell r="EV16">
            <v>945217.11760247697</v>
          </cell>
          <cell r="EW16">
            <v>32696.32</v>
          </cell>
          <cell r="EX16">
            <v>912520.79760247702</v>
          </cell>
        </row>
        <row r="17">
          <cell r="B17">
            <v>110252</v>
          </cell>
          <cell r="C17">
            <v>8262112</v>
          </cell>
          <cell r="D17" t="str">
            <v>Russell Street School</v>
          </cell>
          <cell r="E17">
            <v>157</v>
          </cell>
          <cell r="F17">
            <v>157</v>
          </cell>
          <cell r="G17">
            <v>0</v>
          </cell>
          <cell r="H17">
            <v>563788.75211999996</v>
          </cell>
          <cell r="I17">
            <v>0</v>
          </cell>
          <cell r="J17">
            <v>0</v>
          </cell>
          <cell r="K17">
            <v>17156.059999999987</v>
          </cell>
          <cell r="L17">
            <v>0</v>
          </cell>
          <cell r="M17">
            <v>28709.939999999981</v>
          </cell>
          <cell r="N17">
            <v>0</v>
          </cell>
          <cell r="O17">
            <v>242.00000000000011</v>
          </cell>
          <cell r="P17">
            <v>1760.8799999999981</v>
          </cell>
          <cell r="Q17">
            <v>0</v>
          </cell>
          <cell r="R17">
            <v>4494.9599999999991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8499.8245544554447</v>
          </cell>
          <cell r="AB17">
            <v>0</v>
          </cell>
          <cell r="AC17">
            <v>24590.580300000012</v>
          </cell>
          <cell r="AD17">
            <v>0</v>
          </cell>
          <cell r="AE17">
            <v>0</v>
          </cell>
          <cell r="AF17">
            <v>0</v>
          </cell>
          <cell r="AG17">
            <v>138401.09</v>
          </cell>
          <cell r="AH17">
            <v>0</v>
          </cell>
          <cell r="AI17">
            <v>0</v>
          </cell>
          <cell r="AJ17">
            <v>0</v>
          </cell>
          <cell r="AK17">
            <v>34739.199999999997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563788.75211999996</v>
          </cell>
          <cell r="AU17">
            <v>85454.244854455421</v>
          </cell>
          <cell r="AV17">
            <v>173140.28999999998</v>
          </cell>
          <cell r="AW17">
            <v>46206.350825799993</v>
          </cell>
          <cell r="AX17">
            <v>822383.28697445546</v>
          </cell>
          <cell r="AY17">
            <v>787644.08697445551</v>
          </cell>
          <cell r="AZ17">
            <v>4610</v>
          </cell>
          <cell r="BA17">
            <v>723770</v>
          </cell>
          <cell r="BB17">
            <v>0</v>
          </cell>
          <cell r="BC17">
            <v>0</v>
          </cell>
          <cell r="BD17">
            <v>822383.28697445546</v>
          </cell>
          <cell r="BE17">
            <v>822383.28697445523</v>
          </cell>
          <cell r="BF17">
            <v>0</v>
          </cell>
          <cell r="BG17">
            <v>758509.2</v>
          </cell>
          <cell r="BH17">
            <v>585368.91</v>
          </cell>
          <cell r="BI17">
            <v>649242.99697445554</v>
          </cell>
          <cell r="BJ17">
            <v>4135.3057132130925</v>
          </cell>
          <cell r="BK17">
            <v>4184.2377120000001</v>
          </cell>
          <cell r="BL17">
            <v>-1.1694363980940949E-2</v>
          </cell>
          <cell r="BM17">
            <v>1.1694363980940949E-2</v>
          </cell>
          <cell r="BN17">
            <v>7682.3238095444885</v>
          </cell>
          <cell r="BO17">
            <v>830065.6107839999</v>
          </cell>
          <cell r="BP17">
            <v>5065.7733170955407</v>
          </cell>
          <cell r="BQ17" t="str">
            <v>Y</v>
          </cell>
          <cell r="BR17">
            <v>5287.0421069044578</v>
          </cell>
          <cell r="BS17">
            <v>2.7065172275225979E-2</v>
          </cell>
          <cell r="BT17">
            <v>-3798.7029404700638</v>
          </cell>
          <cell r="BU17">
            <v>826266.90784352983</v>
          </cell>
          <cell r="BV17">
            <v>0</v>
          </cell>
          <cell r="BW17">
            <v>826266.90784352983</v>
          </cell>
          <cell r="BX17">
            <v>34739.199999999997</v>
          </cell>
          <cell r="BY17">
            <v>791527.70784352988</v>
          </cell>
          <cell r="BZ17"/>
          <cell r="CA17">
            <v>110252</v>
          </cell>
          <cell r="CB17">
            <v>8262112</v>
          </cell>
          <cell r="CC17" t="str">
            <v>Russell Street School</v>
          </cell>
          <cell r="CD17">
            <v>157</v>
          </cell>
          <cell r="CE17">
            <v>157</v>
          </cell>
          <cell r="CF17">
            <v>0</v>
          </cell>
          <cell r="CG17">
            <v>563788.75211999996</v>
          </cell>
          <cell r="CH17">
            <v>0</v>
          </cell>
          <cell r="CI17">
            <v>0</v>
          </cell>
          <cell r="CJ17">
            <v>17156.059999999987</v>
          </cell>
          <cell r="CK17">
            <v>0</v>
          </cell>
          <cell r="CL17">
            <v>28709.939999999981</v>
          </cell>
          <cell r="CM17">
            <v>0</v>
          </cell>
          <cell r="CN17">
            <v>242.00000000000011</v>
          </cell>
          <cell r="CO17">
            <v>1760.8799999999981</v>
          </cell>
          <cell r="CP17">
            <v>0</v>
          </cell>
          <cell r="CQ17">
            <v>4494.9599999999991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8499.8245544554447</v>
          </cell>
          <cell r="DA17">
            <v>0</v>
          </cell>
          <cell r="DB17">
            <v>24590.580300000012</v>
          </cell>
          <cell r="DC17">
            <v>0</v>
          </cell>
          <cell r="DD17">
            <v>0</v>
          </cell>
          <cell r="DE17">
            <v>0</v>
          </cell>
          <cell r="DF17">
            <v>138401.09</v>
          </cell>
          <cell r="DG17">
            <v>0</v>
          </cell>
          <cell r="DH17">
            <v>0</v>
          </cell>
          <cell r="DI17">
            <v>0</v>
          </cell>
          <cell r="DJ17">
            <v>34739.199999999997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563788.75211999996</v>
          </cell>
          <cell r="DT17">
            <v>85454.244854455421</v>
          </cell>
          <cell r="DU17">
            <v>173140.28999999998</v>
          </cell>
          <cell r="DV17">
            <v>46206.350825799993</v>
          </cell>
          <cell r="DW17">
            <v>822383.28697445546</v>
          </cell>
          <cell r="DX17">
            <v>787644.08697445551</v>
          </cell>
          <cell r="DY17">
            <v>4610</v>
          </cell>
          <cell r="DZ17">
            <v>723770</v>
          </cell>
          <cell r="EA17">
            <v>0</v>
          </cell>
          <cell r="EB17">
            <v>0</v>
          </cell>
          <cell r="EC17">
            <v>822383.28697445546</v>
          </cell>
          <cell r="ED17">
            <v>822383.28697445523</v>
          </cell>
          <cell r="EE17">
            <v>0</v>
          </cell>
          <cell r="EF17">
            <v>758509.2</v>
          </cell>
          <cell r="EG17">
            <v>585368.91</v>
          </cell>
          <cell r="EH17">
            <v>649242.99697445554</v>
          </cell>
          <cell r="EI17">
            <v>4135.3057132130925</v>
          </cell>
          <cell r="EJ17">
            <v>4184.2377120000001</v>
          </cell>
          <cell r="EK17">
            <v>-1.1694363980940949E-2</v>
          </cell>
          <cell r="EL17">
            <v>1.1694363980940949E-2</v>
          </cell>
          <cell r="EM17">
            <v>7682.3238095444885</v>
          </cell>
          <cell r="EN17">
            <v>830065.6107839999</v>
          </cell>
          <cell r="EO17">
            <v>5065.7733170955407</v>
          </cell>
          <cell r="EP17" t="str">
            <v>Y</v>
          </cell>
          <cell r="EQ17">
            <v>5287.0421069044578</v>
          </cell>
          <cell r="ER17">
            <v>2.7065172275225979E-2</v>
          </cell>
          <cell r="ES17">
            <v>-3798.7029404700638</v>
          </cell>
          <cell r="ET17">
            <v>826266.90784352983</v>
          </cell>
          <cell r="EU17">
            <v>0</v>
          </cell>
          <cell r="EV17">
            <v>826266.90784352983</v>
          </cell>
          <cell r="EW17">
            <v>34739.199999999997</v>
          </cell>
          <cell r="EX17">
            <v>791527.70784352988</v>
          </cell>
        </row>
        <row r="18">
          <cell r="B18">
            <v>110256</v>
          </cell>
          <cell r="C18">
            <v>8262121</v>
          </cell>
          <cell r="D18" t="str">
            <v>Bushfield School</v>
          </cell>
          <cell r="E18">
            <v>406</v>
          </cell>
          <cell r="F18">
            <v>406</v>
          </cell>
          <cell r="G18">
            <v>0</v>
          </cell>
          <cell r="H18">
            <v>1457950.5309600001</v>
          </cell>
          <cell r="I18">
            <v>0</v>
          </cell>
          <cell r="J18">
            <v>0</v>
          </cell>
          <cell r="K18">
            <v>65596.69999999991</v>
          </cell>
          <cell r="L18">
            <v>0</v>
          </cell>
          <cell r="M18">
            <v>109773.29999999986</v>
          </cell>
          <cell r="N18">
            <v>0</v>
          </cell>
          <cell r="O18">
            <v>6050.0000000000045</v>
          </cell>
          <cell r="P18">
            <v>12913.119999999975</v>
          </cell>
          <cell r="Q18">
            <v>2749.4999999999982</v>
          </cell>
          <cell r="R18">
            <v>11487.119999999997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30756.778054862927</v>
          </cell>
          <cell r="AB18">
            <v>0</v>
          </cell>
          <cell r="AC18">
            <v>130957.68721884277</v>
          </cell>
          <cell r="AD18">
            <v>0</v>
          </cell>
          <cell r="AE18">
            <v>0</v>
          </cell>
          <cell r="AF18">
            <v>0</v>
          </cell>
          <cell r="AG18">
            <v>138401.09</v>
          </cell>
          <cell r="AH18">
            <v>0</v>
          </cell>
          <cell r="AI18">
            <v>0</v>
          </cell>
          <cell r="AJ18">
            <v>0</v>
          </cell>
          <cell r="AK18">
            <v>8773.1200000000008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1457950.5309600001</v>
          </cell>
          <cell r="AU18">
            <v>370284.20527370542</v>
          </cell>
          <cell r="AV18">
            <v>147174.21</v>
          </cell>
          <cell r="AW18">
            <v>169882.01723125606</v>
          </cell>
          <cell r="AX18">
            <v>1975408.9462337056</v>
          </cell>
          <cell r="AY18">
            <v>1966635.8262337055</v>
          </cell>
          <cell r="AZ18">
            <v>4610</v>
          </cell>
          <cell r="BA18">
            <v>1871660</v>
          </cell>
          <cell r="BB18">
            <v>0</v>
          </cell>
          <cell r="BC18">
            <v>0</v>
          </cell>
          <cell r="BD18">
            <v>1975408.9462337056</v>
          </cell>
          <cell r="BE18">
            <v>1975408.9462337056</v>
          </cell>
          <cell r="BF18">
            <v>0</v>
          </cell>
          <cell r="BG18">
            <v>1880433.12</v>
          </cell>
          <cell r="BH18">
            <v>1733258.91</v>
          </cell>
          <cell r="BI18">
            <v>1828234.7362337054</v>
          </cell>
          <cell r="BJ18">
            <v>4503.0412222505056</v>
          </cell>
          <cell r="BK18">
            <v>4414.4469463768119</v>
          </cell>
          <cell r="BL18">
            <v>2.0069167655624019E-2</v>
          </cell>
          <cell r="BM18">
            <v>0</v>
          </cell>
          <cell r="BN18">
            <v>0</v>
          </cell>
          <cell r="BO18">
            <v>1975408.9462337056</v>
          </cell>
          <cell r="BP18">
            <v>4843.9306064869597</v>
          </cell>
          <cell r="BQ18" t="str">
            <v>Y</v>
          </cell>
          <cell r="BR18">
            <v>4865.5392764376984</v>
          </cell>
          <cell r="BS18">
            <v>2.0633415691444057E-2</v>
          </cell>
          <cell r="BT18">
            <v>-9823.3974129353246</v>
          </cell>
          <cell r="BU18">
            <v>1965585.5488207703</v>
          </cell>
          <cell r="BV18">
            <v>0</v>
          </cell>
          <cell r="BW18">
            <v>1965585.5488207703</v>
          </cell>
          <cell r="BX18">
            <v>8773.1200000000008</v>
          </cell>
          <cell r="BY18">
            <v>1956812.4288207702</v>
          </cell>
          <cell r="BZ18"/>
          <cell r="CA18">
            <v>110256</v>
          </cell>
          <cell r="CB18">
            <v>8262121</v>
          </cell>
          <cell r="CC18" t="str">
            <v>Bushfield School</v>
          </cell>
          <cell r="CD18">
            <v>406</v>
          </cell>
          <cell r="CE18">
            <v>406</v>
          </cell>
          <cell r="CF18">
            <v>0</v>
          </cell>
          <cell r="CG18">
            <v>1457950.5309600001</v>
          </cell>
          <cell r="CH18">
            <v>0</v>
          </cell>
          <cell r="CI18">
            <v>0</v>
          </cell>
          <cell r="CJ18">
            <v>65596.69999999991</v>
          </cell>
          <cell r="CK18">
            <v>0</v>
          </cell>
          <cell r="CL18">
            <v>109773.29999999986</v>
          </cell>
          <cell r="CM18">
            <v>0</v>
          </cell>
          <cell r="CN18">
            <v>6050.0000000000045</v>
          </cell>
          <cell r="CO18">
            <v>12913.119999999975</v>
          </cell>
          <cell r="CP18">
            <v>2749.4999999999982</v>
          </cell>
          <cell r="CQ18">
            <v>11487.119999999997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30756.778054862927</v>
          </cell>
          <cell r="DA18">
            <v>0</v>
          </cell>
          <cell r="DB18">
            <v>130957.68721884277</v>
          </cell>
          <cell r="DC18">
            <v>0</v>
          </cell>
          <cell r="DD18">
            <v>0</v>
          </cell>
          <cell r="DE18">
            <v>0</v>
          </cell>
          <cell r="DF18">
            <v>138401.09</v>
          </cell>
          <cell r="DG18">
            <v>0</v>
          </cell>
          <cell r="DH18">
            <v>0</v>
          </cell>
          <cell r="DI18">
            <v>0</v>
          </cell>
          <cell r="DJ18">
            <v>8773.1200000000008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1457950.5309600001</v>
          </cell>
          <cell r="DT18">
            <v>370284.20527370542</v>
          </cell>
          <cell r="DU18">
            <v>147174.21</v>
          </cell>
          <cell r="DV18">
            <v>169882.01723125606</v>
          </cell>
          <cell r="DW18">
            <v>1975408.9462337056</v>
          </cell>
          <cell r="DX18">
            <v>1966635.8262337055</v>
          </cell>
          <cell r="DY18">
            <v>4610</v>
          </cell>
          <cell r="DZ18">
            <v>1871660</v>
          </cell>
          <cell r="EA18">
            <v>0</v>
          </cell>
          <cell r="EB18">
            <v>0</v>
          </cell>
          <cell r="EC18">
            <v>1975408.9462337056</v>
          </cell>
          <cell r="ED18">
            <v>1975408.9462337056</v>
          </cell>
          <cell r="EE18">
            <v>0</v>
          </cell>
          <cell r="EF18">
            <v>1880433.12</v>
          </cell>
          <cell r="EG18">
            <v>1733258.91</v>
          </cell>
          <cell r="EH18">
            <v>1828234.7362337054</v>
          </cell>
          <cell r="EI18">
            <v>4503.0412222505056</v>
          </cell>
          <cell r="EJ18">
            <v>4414.4469463768119</v>
          </cell>
          <cell r="EK18">
            <v>2.0069167655624019E-2</v>
          </cell>
          <cell r="EL18">
            <v>0</v>
          </cell>
          <cell r="EM18">
            <v>0</v>
          </cell>
          <cell r="EN18">
            <v>1975408.9462337056</v>
          </cell>
          <cell r="EO18">
            <v>4843.9306064869597</v>
          </cell>
          <cell r="EP18" t="str">
            <v>Y</v>
          </cell>
          <cell r="EQ18">
            <v>4865.5392764376984</v>
          </cell>
          <cell r="ER18">
            <v>2.0633415691444057E-2</v>
          </cell>
          <cell r="ES18">
            <v>-9823.3974129353246</v>
          </cell>
          <cell r="ET18">
            <v>1965585.5488207703</v>
          </cell>
          <cell r="EU18">
            <v>0</v>
          </cell>
          <cell r="EV18">
            <v>1965585.5488207703</v>
          </cell>
          <cell r="EW18">
            <v>8773.1200000000008</v>
          </cell>
          <cell r="EX18">
            <v>1956812.4288207702</v>
          </cell>
        </row>
        <row r="19">
          <cell r="B19">
            <v>110257</v>
          </cell>
          <cell r="C19">
            <v>8262122</v>
          </cell>
          <cell r="D19" t="str">
            <v>Wyvern School</v>
          </cell>
          <cell r="E19">
            <v>276</v>
          </cell>
          <cell r="F19">
            <v>276</v>
          </cell>
          <cell r="G19">
            <v>0</v>
          </cell>
          <cell r="H19">
            <v>991119.08016000001</v>
          </cell>
          <cell r="I19">
            <v>0</v>
          </cell>
          <cell r="J19">
            <v>0</v>
          </cell>
          <cell r="K19">
            <v>29770.809999999998</v>
          </cell>
          <cell r="L19">
            <v>0</v>
          </cell>
          <cell r="M19">
            <v>49820.189999999995</v>
          </cell>
          <cell r="N19">
            <v>0</v>
          </cell>
          <cell r="O19">
            <v>5323.9999999999973</v>
          </cell>
          <cell r="P19">
            <v>7336.9999999999973</v>
          </cell>
          <cell r="Q19">
            <v>458.24999999999983</v>
          </cell>
          <cell r="R19">
            <v>8490.4799999999959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68386.138994413355</v>
          </cell>
          <cell r="AB19">
            <v>0</v>
          </cell>
          <cell r="AC19">
            <v>82652.73086705216</v>
          </cell>
          <cell r="AD19">
            <v>0</v>
          </cell>
          <cell r="AE19">
            <v>0</v>
          </cell>
          <cell r="AF19">
            <v>0</v>
          </cell>
          <cell r="AG19">
            <v>138401.09</v>
          </cell>
          <cell r="AH19">
            <v>0</v>
          </cell>
          <cell r="AI19">
            <v>0</v>
          </cell>
          <cell r="AJ19">
            <v>0</v>
          </cell>
          <cell r="AK19">
            <v>5770.24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991119.08016000001</v>
          </cell>
          <cell r="AU19">
            <v>252239.59986146551</v>
          </cell>
          <cell r="AV19">
            <v>144171.32999999999</v>
          </cell>
          <cell r="AW19">
            <v>104134.12521391452</v>
          </cell>
          <cell r="AX19">
            <v>1387530.0100214656</v>
          </cell>
          <cell r="AY19">
            <v>1381759.7700214656</v>
          </cell>
          <cell r="AZ19">
            <v>4610</v>
          </cell>
          <cell r="BA19">
            <v>1272360</v>
          </cell>
          <cell r="BB19">
            <v>0</v>
          </cell>
          <cell r="BC19">
            <v>0</v>
          </cell>
          <cell r="BD19">
            <v>1387530.0100214656</v>
          </cell>
          <cell r="BE19">
            <v>1387530.0100214656</v>
          </cell>
          <cell r="BF19">
            <v>0</v>
          </cell>
          <cell r="BG19">
            <v>1278130.24</v>
          </cell>
          <cell r="BH19">
            <v>1133958.9099999999</v>
          </cell>
          <cell r="BI19">
            <v>1243358.6800214655</v>
          </cell>
          <cell r="BJ19">
            <v>4504.9227537009619</v>
          </cell>
          <cell r="BK19">
            <v>4454.0099431226763</v>
          </cell>
          <cell r="BL19">
            <v>1.1430780628790204E-2</v>
          </cell>
          <cell r="BM19">
            <v>0</v>
          </cell>
          <cell r="BN19">
            <v>0</v>
          </cell>
          <cell r="BO19">
            <v>1387530.0100214656</v>
          </cell>
          <cell r="BP19">
            <v>5006.3759783386431</v>
          </cell>
          <cell r="BQ19" t="str">
            <v>Y</v>
          </cell>
          <cell r="BR19">
            <v>5027.2826450053099</v>
          </cell>
          <cell r="BS19">
            <v>7.3905955860511519E-3</v>
          </cell>
          <cell r="BT19">
            <v>-6677.97459598559</v>
          </cell>
          <cell r="BU19">
            <v>1380852.03542548</v>
          </cell>
          <cell r="BV19">
            <v>0</v>
          </cell>
          <cell r="BW19">
            <v>1380852.03542548</v>
          </cell>
          <cell r="BX19">
            <v>5770.24</v>
          </cell>
          <cell r="BY19">
            <v>1375081.79542548</v>
          </cell>
          <cell r="BZ19"/>
          <cell r="CA19">
            <v>110257</v>
          </cell>
          <cell r="CB19">
            <v>8262122</v>
          </cell>
          <cell r="CC19" t="str">
            <v>Wyvern School</v>
          </cell>
          <cell r="CD19">
            <v>276</v>
          </cell>
          <cell r="CE19">
            <v>276</v>
          </cell>
          <cell r="CF19">
            <v>0</v>
          </cell>
          <cell r="CG19">
            <v>991119.08016000001</v>
          </cell>
          <cell r="CH19">
            <v>0</v>
          </cell>
          <cell r="CI19">
            <v>0</v>
          </cell>
          <cell r="CJ19">
            <v>29770.809999999998</v>
          </cell>
          <cell r="CK19">
            <v>0</v>
          </cell>
          <cell r="CL19">
            <v>49820.189999999995</v>
          </cell>
          <cell r="CM19">
            <v>0</v>
          </cell>
          <cell r="CN19">
            <v>5323.9999999999973</v>
          </cell>
          <cell r="CO19">
            <v>7336.9999999999973</v>
          </cell>
          <cell r="CP19">
            <v>458.24999999999983</v>
          </cell>
          <cell r="CQ19">
            <v>8490.4799999999959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68386.138994413355</v>
          </cell>
          <cell r="DA19">
            <v>0</v>
          </cell>
          <cell r="DB19">
            <v>82652.73086705216</v>
          </cell>
          <cell r="DC19">
            <v>0</v>
          </cell>
          <cell r="DD19">
            <v>0</v>
          </cell>
          <cell r="DE19">
            <v>0</v>
          </cell>
          <cell r="DF19">
            <v>138401.09</v>
          </cell>
          <cell r="DG19">
            <v>0</v>
          </cell>
          <cell r="DH19">
            <v>0</v>
          </cell>
          <cell r="DI19">
            <v>0</v>
          </cell>
          <cell r="DJ19">
            <v>5770.24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991119.08016000001</v>
          </cell>
          <cell r="DT19">
            <v>252239.59986146551</v>
          </cell>
          <cell r="DU19">
            <v>144171.32999999999</v>
          </cell>
          <cell r="DV19">
            <v>104134.12521391452</v>
          </cell>
          <cell r="DW19">
            <v>1387530.0100214656</v>
          </cell>
          <cell r="DX19">
            <v>1381759.7700214656</v>
          </cell>
          <cell r="DY19">
            <v>4610</v>
          </cell>
          <cell r="DZ19">
            <v>1272360</v>
          </cell>
          <cell r="EA19">
            <v>0</v>
          </cell>
          <cell r="EB19">
            <v>0</v>
          </cell>
          <cell r="EC19">
            <v>1387530.0100214656</v>
          </cell>
          <cell r="ED19">
            <v>1387530.0100214656</v>
          </cell>
          <cell r="EE19">
            <v>0</v>
          </cell>
          <cell r="EF19">
            <v>1278130.24</v>
          </cell>
          <cell r="EG19">
            <v>1133958.9099999999</v>
          </cell>
          <cell r="EH19">
            <v>1243358.6800214655</v>
          </cell>
          <cell r="EI19">
            <v>4504.9227537009619</v>
          </cell>
          <cell r="EJ19">
            <v>4454.0099431226763</v>
          </cell>
          <cell r="EK19">
            <v>1.1430780628790204E-2</v>
          </cell>
          <cell r="EL19">
            <v>0</v>
          </cell>
          <cell r="EM19">
            <v>0</v>
          </cell>
          <cell r="EN19">
            <v>1387530.0100214656</v>
          </cell>
          <cell r="EO19">
            <v>5006.3759783386431</v>
          </cell>
          <cell r="EP19" t="str">
            <v>Y</v>
          </cell>
          <cell r="EQ19">
            <v>5027.2826450053099</v>
          </cell>
          <cell r="ER19">
            <v>7.3905955860511519E-3</v>
          </cell>
          <cell r="ES19">
            <v>-6677.97459598559</v>
          </cell>
          <cell r="ET19">
            <v>1380852.03542548</v>
          </cell>
          <cell r="EU19">
            <v>0</v>
          </cell>
          <cell r="EV19">
            <v>1380852.03542548</v>
          </cell>
          <cell r="EW19">
            <v>5770.24</v>
          </cell>
          <cell r="EX19">
            <v>1375081.79542548</v>
          </cell>
        </row>
        <row r="20">
          <cell r="B20">
            <v>110327</v>
          </cell>
          <cell r="C20">
            <v>8262238</v>
          </cell>
          <cell r="D20" t="str">
            <v>Barleyhurst Park Primary</v>
          </cell>
          <cell r="E20">
            <v>207</v>
          </cell>
          <cell r="F20">
            <v>207</v>
          </cell>
          <cell r="G20">
            <v>0</v>
          </cell>
          <cell r="H20">
            <v>743339.31012000004</v>
          </cell>
          <cell r="I20">
            <v>0</v>
          </cell>
          <cell r="J20">
            <v>0</v>
          </cell>
          <cell r="K20">
            <v>37844.249999999985</v>
          </cell>
          <cell r="L20">
            <v>0</v>
          </cell>
          <cell r="M20">
            <v>64175.159999999953</v>
          </cell>
          <cell r="N20">
            <v>0</v>
          </cell>
          <cell r="O20">
            <v>2420.0000000000027</v>
          </cell>
          <cell r="P20">
            <v>19369.680000000004</v>
          </cell>
          <cell r="Q20">
            <v>916.5</v>
          </cell>
          <cell r="R20">
            <v>1498.3199999999995</v>
          </cell>
          <cell r="S20">
            <v>0</v>
          </cell>
          <cell r="T20">
            <v>2800.9599999999937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23315.9683146067</v>
          </cell>
          <cell r="AB20">
            <v>0</v>
          </cell>
          <cell r="AC20">
            <v>69113.126538369586</v>
          </cell>
          <cell r="AD20">
            <v>0</v>
          </cell>
          <cell r="AE20">
            <v>0</v>
          </cell>
          <cell r="AF20">
            <v>0</v>
          </cell>
          <cell r="AG20">
            <v>138401.09</v>
          </cell>
          <cell r="AH20">
            <v>0</v>
          </cell>
          <cell r="AI20">
            <v>0</v>
          </cell>
          <cell r="AJ20">
            <v>0</v>
          </cell>
          <cell r="AK20">
            <v>28193.5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743339.31012000004</v>
          </cell>
          <cell r="AU20">
            <v>221453.96485297621</v>
          </cell>
          <cell r="AV20">
            <v>166594.59</v>
          </cell>
          <cell r="AW20">
            <v>94773.080877833694</v>
          </cell>
          <cell r="AX20">
            <v>1131387.8649729763</v>
          </cell>
          <cell r="AY20">
            <v>1103194.3649729763</v>
          </cell>
          <cell r="AZ20">
            <v>4610</v>
          </cell>
          <cell r="BA20">
            <v>954270</v>
          </cell>
          <cell r="BB20">
            <v>0</v>
          </cell>
          <cell r="BC20">
            <v>0</v>
          </cell>
          <cell r="BD20">
            <v>1131387.8649729763</v>
          </cell>
          <cell r="BE20">
            <v>1131387.8649729763</v>
          </cell>
          <cell r="BF20">
            <v>0</v>
          </cell>
          <cell r="BG20">
            <v>982463.5</v>
          </cell>
          <cell r="BH20">
            <v>815868.91</v>
          </cell>
          <cell r="BI20">
            <v>964793.2749729763</v>
          </cell>
          <cell r="BJ20">
            <v>4660.8370771641366</v>
          </cell>
          <cell r="BK20">
            <v>4637.9552078431379</v>
          </cell>
          <cell r="BL20">
            <v>4.9336115368910222E-3</v>
          </cell>
          <cell r="BM20">
            <v>0</v>
          </cell>
          <cell r="BN20">
            <v>0</v>
          </cell>
          <cell r="BO20">
            <v>1131387.8649729763</v>
          </cell>
          <cell r="BP20">
            <v>5329.4413766810449</v>
          </cell>
          <cell r="BQ20" t="str">
            <v>Y</v>
          </cell>
          <cell r="BR20">
            <v>5465.6418597728325</v>
          </cell>
          <cell r="BS20">
            <v>4.9544992848018499E-3</v>
          </cell>
          <cell r="BT20">
            <v>-5008.4809469891925</v>
          </cell>
          <cell r="BU20">
            <v>1126379.384025987</v>
          </cell>
          <cell r="BV20">
            <v>0</v>
          </cell>
          <cell r="BW20">
            <v>1126379.384025987</v>
          </cell>
          <cell r="BX20">
            <v>28193.5</v>
          </cell>
          <cell r="BY20">
            <v>1098185.884025987</v>
          </cell>
          <cell r="BZ20"/>
          <cell r="CA20">
            <v>110327</v>
          </cell>
          <cell r="CB20">
            <v>8262238</v>
          </cell>
          <cell r="CC20" t="str">
            <v>Barleyhurst Park Primary</v>
          </cell>
          <cell r="CD20">
            <v>207</v>
          </cell>
          <cell r="CE20">
            <v>207</v>
          </cell>
          <cell r="CF20">
            <v>0</v>
          </cell>
          <cell r="CG20">
            <v>743339.31012000004</v>
          </cell>
          <cell r="CH20">
            <v>0</v>
          </cell>
          <cell r="CI20">
            <v>0</v>
          </cell>
          <cell r="CJ20">
            <v>37844.249999999985</v>
          </cell>
          <cell r="CK20">
            <v>0</v>
          </cell>
          <cell r="CL20">
            <v>64175.159999999953</v>
          </cell>
          <cell r="CM20">
            <v>0</v>
          </cell>
          <cell r="CN20">
            <v>2420.0000000000027</v>
          </cell>
          <cell r="CO20">
            <v>19369.680000000004</v>
          </cell>
          <cell r="CP20">
            <v>916.5</v>
          </cell>
          <cell r="CQ20">
            <v>1498.3199999999995</v>
          </cell>
          <cell r="CR20">
            <v>0</v>
          </cell>
          <cell r="CS20">
            <v>2800.9599999999937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23315.9683146067</v>
          </cell>
          <cell r="DA20">
            <v>0</v>
          </cell>
          <cell r="DB20">
            <v>69113.126538369586</v>
          </cell>
          <cell r="DC20">
            <v>0</v>
          </cell>
          <cell r="DD20">
            <v>0</v>
          </cell>
          <cell r="DE20">
            <v>0</v>
          </cell>
          <cell r="DF20">
            <v>138401.09</v>
          </cell>
          <cell r="DG20">
            <v>0</v>
          </cell>
          <cell r="DH20">
            <v>0</v>
          </cell>
          <cell r="DI20">
            <v>0</v>
          </cell>
          <cell r="DJ20">
            <v>28193.5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743339.31012000004</v>
          </cell>
          <cell r="DT20">
            <v>221453.96485297621</v>
          </cell>
          <cell r="DU20">
            <v>166594.59</v>
          </cell>
          <cell r="DV20">
            <v>94773.080877833694</v>
          </cell>
          <cell r="DW20">
            <v>1131387.8649729763</v>
          </cell>
          <cell r="DX20">
            <v>1103194.3649729763</v>
          </cell>
          <cell r="DY20">
            <v>4610</v>
          </cell>
          <cell r="DZ20">
            <v>954270</v>
          </cell>
          <cell r="EA20">
            <v>0</v>
          </cell>
          <cell r="EB20">
            <v>0</v>
          </cell>
          <cell r="EC20">
            <v>1131387.8649729763</v>
          </cell>
          <cell r="ED20">
            <v>1131387.8649729763</v>
          </cell>
          <cell r="EE20">
            <v>0</v>
          </cell>
          <cell r="EF20">
            <v>982463.5</v>
          </cell>
          <cell r="EG20">
            <v>815868.91</v>
          </cell>
          <cell r="EH20">
            <v>964793.2749729763</v>
          </cell>
          <cell r="EI20">
            <v>4660.8370771641366</v>
          </cell>
          <cell r="EJ20">
            <v>4637.9552078431379</v>
          </cell>
          <cell r="EK20">
            <v>4.9336115368910222E-3</v>
          </cell>
          <cell r="EL20">
            <v>0</v>
          </cell>
          <cell r="EM20">
            <v>0</v>
          </cell>
          <cell r="EN20">
            <v>1131387.8649729763</v>
          </cell>
          <cell r="EO20">
            <v>5329.4413766810449</v>
          </cell>
          <cell r="EP20" t="str">
            <v>Y</v>
          </cell>
          <cell r="EQ20">
            <v>5465.6418597728325</v>
          </cell>
          <cell r="ER20">
            <v>4.9544992848018499E-3</v>
          </cell>
          <cell r="ES20">
            <v>-5008.4809469891925</v>
          </cell>
          <cell r="ET20">
            <v>1126379.384025987</v>
          </cell>
          <cell r="EU20">
            <v>0</v>
          </cell>
          <cell r="EV20">
            <v>1126379.384025987</v>
          </cell>
          <cell r="EW20">
            <v>28193.5</v>
          </cell>
          <cell r="EX20">
            <v>1098185.884025987</v>
          </cell>
        </row>
        <row r="21">
          <cell r="B21">
            <v>110330</v>
          </cell>
          <cell r="C21">
            <v>8262247</v>
          </cell>
          <cell r="D21" t="str">
            <v>Pepper Hill School</v>
          </cell>
          <cell r="E21">
            <v>101</v>
          </cell>
          <cell r="F21">
            <v>101</v>
          </cell>
          <cell r="G21">
            <v>0</v>
          </cell>
          <cell r="H21">
            <v>362692.12715999997</v>
          </cell>
          <cell r="I21">
            <v>0</v>
          </cell>
          <cell r="J21">
            <v>0</v>
          </cell>
          <cell r="K21">
            <v>8578.0299999999843</v>
          </cell>
          <cell r="L21">
            <v>0</v>
          </cell>
          <cell r="M21">
            <v>16043.78999999999</v>
          </cell>
          <cell r="N21">
            <v>0</v>
          </cell>
          <cell r="O21">
            <v>7502.0000000000009</v>
          </cell>
          <cell r="P21">
            <v>5869.5999999999995</v>
          </cell>
          <cell r="Q21">
            <v>11456.250000000022</v>
          </cell>
          <cell r="R21">
            <v>0</v>
          </cell>
          <cell r="S21">
            <v>530.32999999999993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15556.958873239411</v>
          </cell>
          <cell r="AB21">
            <v>0</v>
          </cell>
          <cell r="AC21">
            <v>52670.851791044777</v>
          </cell>
          <cell r="AD21">
            <v>0</v>
          </cell>
          <cell r="AE21">
            <v>0</v>
          </cell>
          <cell r="AF21">
            <v>0</v>
          </cell>
          <cell r="AG21">
            <v>138401.09</v>
          </cell>
          <cell r="AH21">
            <v>0</v>
          </cell>
          <cell r="AI21">
            <v>0</v>
          </cell>
          <cell r="AJ21">
            <v>0</v>
          </cell>
          <cell r="AK21">
            <v>16591.75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362692.12715999997</v>
          </cell>
          <cell r="AU21">
            <v>118207.81066428419</v>
          </cell>
          <cell r="AV21">
            <v>154992.84</v>
          </cell>
          <cell r="AW21">
            <v>55598.53042819105</v>
          </cell>
          <cell r="AX21">
            <v>635892.77782428416</v>
          </cell>
          <cell r="AY21">
            <v>619301.02782428416</v>
          </cell>
          <cell r="AZ21">
            <v>4610</v>
          </cell>
          <cell r="BA21">
            <v>465610</v>
          </cell>
          <cell r="BB21">
            <v>0</v>
          </cell>
          <cell r="BC21">
            <v>0</v>
          </cell>
          <cell r="BD21">
            <v>635892.77782428416</v>
          </cell>
          <cell r="BE21">
            <v>635892.77782428404</v>
          </cell>
          <cell r="BF21">
            <v>0</v>
          </cell>
          <cell r="BG21">
            <v>482201.75</v>
          </cell>
          <cell r="BH21">
            <v>327208.91000000003</v>
          </cell>
          <cell r="BI21">
            <v>480899.93782428419</v>
          </cell>
          <cell r="BJ21">
            <v>4761.3855230127147</v>
          </cell>
          <cell r="BK21">
            <v>4730.3664588235297</v>
          </cell>
          <cell r="BL21">
            <v>6.5574336489988561E-3</v>
          </cell>
          <cell r="BM21">
            <v>0</v>
          </cell>
          <cell r="BN21">
            <v>0</v>
          </cell>
          <cell r="BO21">
            <v>635892.77782428416</v>
          </cell>
          <cell r="BP21">
            <v>6131.6933447948923</v>
          </cell>
          <cell r="BQ21" t="str">
            <v>Y</v>
          </cell>
          <cell r="BR21">
            <v>6295.9680972701399</v>
          </cell>
          <cell r="BS21">
            <v>4.235025701816153E-2</v>
          </cell>
          <cell r="BT21">
            <v>-2443.7515731686399</v>
          </cell>
          <cell r="BU21">
            <v>633449.02625111549</v>
          </cell>
          <cell r="BV21">
            <v>0</v>
          </cell>
          <cell r="BW21">
            <v>633449.02625111549</v>
          </cell>
          <cell r="BX21">
            <v>16591.75</v>
          </cell>
          <cell r="BY21">
            <v>616857.27625111549</v>
          </cell>
          <cell r="BZ21"/>
          <cell r="CA21">
            <v>110330</v>
          </cell>
          <cell r="CB21">
            <v>8262247</v>
          </cell>
          <cell r="CC21" t="str">
            <v>Pepper Hill School</v>
          </cell>
          <cell r="CD21">
            <v>101</v>
          </cell>
          <cell r="CE21">
            <v>101</v>
          </cell>
          <cell r="CF21">
            <v>0</v>
          </cell>
          <cell r="CG21">
            <v>362692.12715999997</v>
          </cell>
          <cell r="CH21">
            <v>0</v>
          </cell>
          <cell r="CI21">
            <v>0</v>
          </cell>
          <cell r="CJ21">
            <v>8578.0299999999843</v>
          </cell>
          <cell r="CK21">
            <v>0</v>
          </cell>
          <cell r="CL21">
            <v>16043.78999999999</v>
          </cell>
          <cell r="CM21">
            <v>0</v>
          </cell>
          <cell r="CN21">
            <v>7502.0000000000009</v>
          </cell>
          <cell r="CO21">
            <v>5869.5999999999995</v>
          </cell>
          <cell r="CP21">
            <v>11456.250000000022</v>
          </cell>
          <cell r="CQ21">
            <v>0</v>
          </cell>
          <cell r="CR21">
            <v>530.32999999999993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15556.958873239411</v>
          </cell>
          <cell r="DA21">
            <v>0</v>
          </cell>
          <cell r="DB21">
            <v>52670.851791044777</v>
          </cell>
          <cell r="DC21">
            <v>0</v>
          </cell>
          <cell r="DD21">
            <v>0</v>
          </cell>
          <cell r="DE21">
            <v>0</v>
          </cell>
          <cell r="DF21">
            <v>138401.09</v>
          </cell>
          <cell r="DG21">
            <v>0</v>
          </cell>
          <cell r="DH21">
            <v>0</v>
          </cell>
          <cell r="DI21">
            <v>0</v>
          </cell>
          <cell r="DJ21">
            <v>16591.75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362692.12715999997</v>
          </cell>
          <cell r="DT21">
            <v>118207.81066428419</v>
          </cell>
          <cell r="DU21">
            <v>154992.84</v>
          </cell>
          <cell r="DV21">
            <v>55598.53042819105</v>
          </cell>
          <cell r="DW21">
            <v>635892.77782428416</v>
          </cell>
          <cell r="DX21">
            <v>619301.02782428416</v>
          </cell>
          <cell r="DY21">
            <v>4610</v>
          </cell>
          <cell r="DZ21">
            <v>465610</v>
          </cell>
          <cell r="EA21">
            <v>0</v>
          </cell>
          <cell r="EB21">
            <v>0</v>
          </cell>
          <cell r="EC21">
            <v>635892.77782428416</v>
          </cell>
          <cell r="ED21">
            <v>635892.77782428404</v>
          </cell>
          <cell r="EE21">
            <v>0</v>
          </cell>
          <cell r="EF21">
            <v>482201.75</v>
          </cell>
          <cell r="EG21">
            <v>327208.91000000003</v>
          </cell>
          <cell r="EH21">
            <v>480899.93782428419</v>
          </cell>
          <cell r="EI21">
            <v>4761.3855230127147</v>
          </cell>
          <cell r="EJ21">
            <v>4730.3664588235297</v>
          </cell>
          <cell r="EK21">
            <v>6.5574336489988561E-3</v>
          </cell>
          <cell r="EL21">
            <v>0</v>
          </cell>
          <cell r="EM21">
            <v>0</v>
          </cell>
          <cell r="EN21">
            <v>635892.77782428416</v>
          </cell>
          <cell r="EO21">
            <v>6131.6933447948923</v>
          </cell>
          <cell r="EP21" t="str">
            <v>Y</v>
          </cell>
          <cell r="EQ21">
            <v>6295.9680972701399</v>
          </cell>
          <cell r="ER21">
            <v>4.235025701816153E-2</v>
          </cell>
          <cell r="ES21">
            <v>-2443.7515731686399</v>
          </cell>
          <cell r="ET21">
            <v>633449.02625111549</v>
          </cell>
          <cell r="EU21">
            <v>0</v>
          </cell>
          <cell r="EV21">
            <v>633449.02625111549</v>
          </cell>
          <cell r="EW21">
            <v>16591.75</v>
          </cell>
          <cell r="EX21">
            <v>616857.27625111549</v>
          </cell>
        </row>
        <row r="22">
          <cell r="B22">
            <v>110345</v>
          </cell>
          <cell r="C22">
            <v>8262272</v>
          </cell>
          <cell r="D22" t="str">
            <v>Greenleys First School</v>
          </cell>
          <cell r="E22">
            <v>110</v>
          </cell>
          <cell r="F22">
            <v>110</v>
          </cell>
          <cell r="G22">
            <v>0</v>
          </cell>
          <cell r="H22">
            <v>395011.22759999998</v>
          </cell>
          <cell r="I22">
            <v>0</v>
          </cell>
          <cell r="J22">
            <v>0</v>
          </cell>
          <cell r="K22">
            <v>27247.860000000004</v>
          </cell>
          <cell r="L22">
            <v>0</v>
          </cell>
          <cell r="M22">
            <v>46442.549999999996</v>
          </cell>
          <cell r="N22">
            <v>0</v>
          </cell>
          <cell r="O22">
            <v>0</v>
          </cell>
          <cell r="P22">
            <v>6750.0399999999972</v>
          </cell>
          <cell r="Q22">
            <v>458.25</v>
          </cell>
          <cell r="R22">
            <v>28468.079999999991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21264.599999999984</v>
          </cell>
          <cell r="AB22">
            <v>0</v>
          </cell>
          <cell r="AC22">
            <v>51302.438709677393</v>
          </cell>
          <cell r="AD22">
            <v>0</v>
          </cell>
          <cell r="AE22">
            <v>0</v>
          </cell>
          <cell r="AF22">
            <v>0</v>
          </cell>
          <cell r="AG22">
            <v>138401.09</v>
          </cell>
          <cell r="AH22">
            <v>0</v>
          </cell>
          <cell r="AI22">
            <v>0</v>
          </cell>
          <cell r="AJ22">
            <v>0</v>
          </cell>
          <cell r="AK22">
            <v>21818.775000000001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395011.22759999998</v>
          </cell>
          <cell r="AU22">
            <v>181933.81870967738</v>
          </cell>
          <cell r="AV22">
            <v>160219.86499999999</v>
          </cell>
          <cell r="AW22">
            <v>70705.043797548366</v>
          </cell>
          <cell r="AX22">
            <v>737164.91130967741</v>
          </cell>
          <cell r="AY22">
            <v>715346.13630967739</v>
          </cell>
          <cell r="AZ22">
            <v>4610</v>
          </cell>
          <cell r="BA22">
            <v>507100</v>
          </cell>
          <cell r="BB22">
            <v>0</v>
          </cell>
          <cell r="BC22">
            <v>0</v>
          </cell>
          <cell r="BD22">
            <v>737164.91130967741</v>
          </cell>
          <cell r="BE22">
            <v>737164.91130967741</v>
          </cell>
          <cell r="BF22">
            <v>0</v>
          </cell>
          <cell r="BG22">
            <v>528918.77500000002</v>
          </cell>
          <cell r="BH22">
            <v>368698.91000000003</v>
          </cell>
          <cell r="BI22">
            <v>576945.04630967742</v>
          </cell>
          <cell r="BJ22">
            <v>5244.9549664516126</v>
          </cell>
          <cell r="BK22">
            <v>5120.5437984251976</v>
          </cell>
          <cell r="BL22">
            <v>2.4296475711169024E-2</v>
          </cell>
          <cell r="BM22">
            <v>0</v>
          </cell>
          <cell r="BN22">
            <v>0</v>
          </cell>
          <cell r="BO22">
            <v>737164.91130967741</v>
          </cell>
          <cell r="BP22">
            <v>6503.1466937243395</v>
          </cell>
          <cell r="BQ22" t="str">
            <v>Y</v>
          </cell>
          <cell r="BR22">
            <v>6701.4991937243403</v>
          </cell>
          <cell r="BS22">
            <v>5.2619178931331723E-2</v>
          </cell>
          <cell r="BT22">
            <v>-2661.5116143420828</v>
          </cell>
          <cell r="BU22">
            <v>734503.39969533531</v>
          </cell>
          <cell r="BV22">
            <v>0</v>
          </cell>
          <cell r="BW22">
            <v>734503.39969533531</v>
          </cell>
          <cell r="BX22">
            <v>21818.775000000001</v>
          </cell>
          <cell r="BY22">
            <v>712684.62469533528</v>
          </cell>
          <cell r="BZ22"/>
          <cell r="CA22">
            <v>110345</v>
          </cell>
          <cell r="CB22">
            <v>8262272</v>
          </cell>
          <cell r="CC22" t="str">
            <v>Greenleys First School</v>
          </cell>
          <cell r="CD22">
            <v>110</v>
          </cell>
          <cell r="CE22">
            <v>110</v>
          </cell>
          <cell r="CF22">
            <v>0</v>
          </cell>
          <cell r="CG22">
            <v>395011.22759999998</v>
          </cell>
          <cell r="CH22">
            <v>0</v>
          </cell>
          <cell r="CI22">
            <v>0</v>
          </cell>
          <cell r="CJ22">
            <v>27247.860000000004</v>
          </cell>
          <cell r="CK22">
            <v>0</v>
          </cell>
          <cell r="CL22">
            <v>46442.549999999996</v>
          </cell>
          <cell r="CM22">
            <v>0</v>
          </cell>
          <cell r="CN22">
            <v>0</v>
          </cell>
          <cell r="CO22">
            <v>6750.0399999999972</v>
          </cell>
          <cell r="CP22">
            <v>458.25</v>
          </cell>
          <cell r="CQ22">
            <v>28468.079999999991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21264.599999999984</v>
          </cell>
          <cell r="DA22">
            <v>0</v>
          </cell>
          <cell r="DB22">
            <v>51302.438709677393</v>
          </cell>
          <cell r="DC22">
            <v>0</v>
          </cell>
          <cell r="DD22">
            <v>0</v>
          </cell>
          <cell r="DE22">
            <v>0</v>
          </cell>
          <cell r="DF22">
            <v>138401.09</v>
          </cell>
          <cell r="DG22">
            <v>0</v>
          </cell>
          <cell r="DH22">
            <v>0</v>
          </cell>
          <cell r="DI22">
            <v>0</v>
          </cell>
          <cell r="DJ22">
            <v>21818.775000000001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395011.22759999998</v>
          </cell>
          <cell r="DT22">
            <v>181933.81870967738</v>
          </cell>
          <cell r="DU22">
            <v>160219.86499999999</v>
          </cell>
          <cell r="DV22">
            <v>70705.043797548366</v>
          </cell>
          <cell r="DW22">
            <v>737164.91130967741</v>
          </cell>
          <cell r="DX22">
            <v>715346.13630967739</v>
          </cell>
          <cell r="DY22">
            <v>4610</v>
          </cell>
          <cell r="DZ22">
            <v>507100</v>
          </cell>
          <cell r="EA22">
            <v>0</v>
          </cell>
          <cell r="EB22">
            <v>0</v>
          </cell>
          <cell r="EC22">
            <v>737164.91130967741</v>
          </cell>
          <cell r="ED22">
            <v>737164.91130967741</v>
          </cell>
          <cell r="EE22">
            <v>0</v>
          </cell>
          <cell r="EF22">
            <v>528918.77500000002</v>
          </cell>
          <cell r="EG22">
            <v>368698.91000000003</v>
          </cell>
          <cell r="EH22">
            <v>576945.04630967742</v>
          </cell>
          <cell r="EI22">
            <v>5244.9549664516126</v>
          </cell>
          <cell r="EJ22">
            <v>5120.5437984251976</v>
          </cell>
          <cell r="EK22">
            <v>2.4296475711169024E-2</v>
          </cell>
          <cell r="EL22">
            <v>0</v>
          </cell>
          <cell r="EM22">
            <v>0</v>
          </cell>
          <cell r="EN22">
            <v>737164.91130967741</v>
          </cell>
          <cell r="EO22">
            <v>6503.1466937243395</v>
          </cell>
          <cell r="EP22" t="str">
            <v>Y</v>
          </cell>
          <cell r="EQ22">
            <v>6701.4991937243403</v>
          </cell>
          <cell r="ER22">
            <v>5.2619178931331723E-2</v>
          </cell>
          <cell r="ES22">
            <v>-2661.5116143420828</v>
          </cell>
          <cell r="ET22">
            <v>734503.39969533531</v>
          </cell>
          <cell r="EU22">
            <v>0</v>
          </cell>
          <cell r="EV22">
            <v>734503.39969533531</v>
          </cell>
          <cell r="EW22">
            <v>21818.775000000001</v>
          </cell>
          <cell r="EX22">
            <v>712684.62469533528</v>
          </cell>
        </row>
        <row r="23">
          <cell r="B23">
            <v>110355</v>
          </cell>
          <cell r="C23">
            <v>8262285</v>
          </cell>
          <cell r="D23" t="str">
            <v>Falconhurst School</v>
          </cell>
          <cell r="E23">
            <v>282</v>
          </cell>
          <cell r="F23">
            <v>282</v>
          </cell>
          <cell r="G23">
            <v>0</v>
          </cell>
          <cell r="H23">
            <v>1012665.14712</v>
          </cell>
          <cell r="I23">
            <v>0</v>
          </cell>
          <cell r="J23">
            <v>0</v>
          </cell>
          <cell r="K23">
            <v>65596.699999999939</v>
          </cell>
          <cell r="L23">
            <v>0</v>
          </cell>
          <cell r="M23">
            <v>109773.2999999999</v>
          </cell>
          <cell r="N23">
            <v>0</v>
          </cell>
          <cell r="O23">
            <v>21204.385714285734</v>
          </cell>
          <cell r="P23">
            <v>2955.7628571428563</v>
          </cell>
          <cell r="Q23">
            <v>21230.067857142822</v>
          </cell>
          <cell r="R23">
            <v>2012.029714285716</v>
          </cell>
          <cell r="S23">
            <v>5875.298785714288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40632.075889327978</v>
          </cell>
          <cell r="AB23">
            <v>0</v>
          </cell>
          <cell r="AC23">
            <v>131474.25113799743</v>
          </cell>
          <cell r="AD23">
            <v>0</v>
          </cell>
          <cell r="AE23">
            <v>6999.1464000000005</v>
          </cell>
          <cell r="AF23">
            <v>0</v>
          </cell>
          <cell r="AG23">
            <v>138401.09</v>
          </cell>
          <cell r="AH23">
            <v>0</v>
          </cell>
          <cell r="AI23">
            <v>0</v>
          </cell>
          <cell r="AJ23">
            <v>0</v>
          </cell>
          <cell r="AK23">
            <v>51962.879999999997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1012665.14712</v>
          </cell>
          <cell r="AU23">
            <v>407753.0183558967</v>
          </cell>
          <cell r="AV23">
            <v>190363.97</v>
          </cell>
          <cell r="AW23">
            <v>161348.39913751589</v>
          </cell>
          <cell r="AX23">
            <v>1610782.1354758965</v>
          </cell>
          <cell r="AY23">
            <v>1558819.2554758966</v>
          </cell>
          <cell r="AZ23">
            <v>4610</v>
          </cell>
          <cell r="BA23">
            <v>1300020</v>
          </cell>
          <cell r="BB23">
            <v>0</v>
          </cell>
          <cell r="BC23">
            <v>0</v>
          </cell>
          <cell r="BD23">
            <v>1610782.1354758965</v>
          </cell>
          <cell r="BE23">
            <v>1610782.1354758963</v>
          </cell>
          <cell r="BF23">
            <v>0</v>
          </cell>
          <cell r="BG23">
            <v>1351982.88</v>
          </cell>
          <cell r="BH23">
            <v>1161618.9099999999</v>
          </cell>
          <cell r="BI23">
            <v>1420418.1654758966</v>
          </cell>
          <cell r="BJ23">
            <v>5036.9438492053068</v>
          </cell>
          <cell r="BK23">
            <v>4851.0573255033551</v>
          </cell>
          <cell r="BL23">
            <v>3.8318764596883798E-2</v>
          </cell>
          <cell r="BM23">
            <v>0</v>
          </cell>
          <cell r="BN23">
            <v>0</v>
          </cell>
          <cell r="BO23">
            <v>1610782.1354758965</v>
          </cell>
          <cell r="BP23">
            <v>5527.7278562975062</v>
          </cell>
          <cell r="BQ23" t="str">
            <v>Y</v>
          </cell>
          <cell r="BR23">
            <v>5711.9933882123987</v>
          </cell>
          <cell r="BS23">
            <v>4.1110393878257989E-2</v>
          </cell>
          <cell r="BT23">
            <v>-6823.1479567678853</v>
          </cell>
          <cell r="BU23">
            <v>1603958.9875191287</v>
          </cell>
          <cell r="BV23">
            <v>0</v>
          </cell>
          <cell r="BW23">
            <v>1603958.9875191287</v>
          </cell>
          <cell r="BX23">
            <v>51962.879999999997</v>
          </cell>
          <cell r="BY23">
            <v>1551996.1075191288</v>
          </cell>
          <cell r="BZ23"/>
          <cell r="CA23">
            <v>110355</v>
          </cell>
          <cell r="CB23">
            <v>8262285</v>
          </cell>
          <cell r="CC23" t="str">
            <v>Falconhurst School</v>
          </cell>
          <cell r="CD23">
            <v>282</v>
          </cell>
          <cell r="CE23">
            <v>282</v>
          </cell>
          <cell r="CF23">
            <v>0</v>
          </cell>
          <cell r="CG23">
            <v>1012665.14712</v>
          </cell>
          <cell r="CH23">
            <v>0</v>
          </cell>
          <cell r="CI23">
            <v>0</v>
          </cell>
          <cell r="CJ23">
            <v>65596.699999999939</v>
          </cell>
          <cell r="CK23">
            <v>0</v>
          </cell>
          <cell r="CL23">
            <v>109773.2999999999</v>
          </cell>
          <cell r="CM23">
            <v>0</v>
          </cell>
          <cell r="CN23">
            <v>21204.385714285734</v>
          </cell>
          <cell r="CO23">
            <v>2955.7628571428563</v>
          </cell>
          <cell r="CP23">
            <v>21230.067857142822</v>
          </cell>
          <cell r="CQ23">
            <v>2012.029714285716</v>
          </cell>
          <cell r="CR23">
            <v>5875.298785714288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40632.075889327978</v>
          </cell>
          <cell r="DA23">
            <v>0</v>
          </cell>
          <cell r="DB23">
            <v>131474.25113799743</v>
          </cell>
          <cell r="DC23">
            <v>0</v>
          </cell>
          <cell r="DD23">
            <v>6999.1464000000005</v>
          </cell>
          <cell r="DE23">
            <v>0</v>
          </cell>
          <cell r="DF23">
            <v>138401.09</v>
          </cell>
          <cell r="DG23">
            <v>0</v>
          </cell>
          <cell r="DH23">
            <v>0</v>
          </cell>
          <cell r="DI23">
            <v>0</v>
          </cell>
          <cell r="DJ23">
            <v>51962.879999999997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1012665.14712</v>
          </cell>
          <cell r="DT23">
            <v>407753.0183558967</v>
          </cell>
          <cell r="DU23">
            <v>190363.97</v>
          </cell>
          <cell r="DV23">
            <v>161348.39913751589</v>
          </cell>
          <cell r="DW23">
            <v>1610782.1354758965</v>
          </cell>
          <cell r="DX23">
            <v>1558819.2554758966</v>
          </cell>
          <cell r="DY23">
            <v>4610</v>
          </cell>
          <cell r="DZ23">
            <v>1300020</v>
          </cell>
          <cell r="EA23">
            <v>0</v>
          </cell>
          <cell r="EB23">
            <v>0</v>
          </cell>
          <cell r="EC23">
            <v>1610782.1354758965</v>
          </cell>
          <cell r="ED23">
            <v>1610782.1354758963</v>
          </cell>
          <cell r="EE23">
            <v>0</v>
          </cell>
          <cell r="EF23">
            <v>1351982.88</v>
          </cell>
          <cell r="EG23">
            <v>1161618.9099999999</v>
          </cell>
          <cell r="EH23">
            <v>1420418.1654758966</v>
          </cell>
          <cell r="EI23">
            <v>5036.9438492053068</v>
          </cell>
          <cell r="EJ23">
            <v>4851.0573255033551</v>
          </cell>
          <cell r="EK23">
            <v>3.8318764596883798E-2</v>
          </cell>
          <cell r="EL23">
            <v>0</v>
          </cell>
          <cell r="EM23">
            <v>0</v>
          </cell>
          <cell r="EN23">
            <v>1610782.1354758965</v>
          </cell>
          <cell r="EO23">
            <v>5527.7278562975062</v>
          </cell>
          <cell r="EP23" t="str">
            <v>Y</v>
          </cell>
          <cell r="EQ23">
            <v>5711.9933882123987</v>
          </cell>
          <cell r="ER23">
            <v>4.1110393878257989E-2</v>
          </cell>
          <cell r="ES23">
            <v>-6823.1479567678853</v>
          </cell>
          <cell r="ET23">
            <v>1603958.9875191287</v>
          </cell>
          <cell r="EU23">
            <v>0</v>
          </cell>
          <cell r="EV23">
            <v>1603958.9875191287</v>
          </cell>
          <cell r="EW23">
            <v>51962.879999999997</v>
          </cell>
          <cell r="EX23">
            <v>1551996.1075191288</v>
          </cell>
        </row>
        <row r="24">
          <cell r="B24">
            <v>110363</v>
          </cell>
          <cell r="C24">
            <v>8262299</v>
          </cell>
          <cell r="D24" t="str">
            <v>Southwood School</v>
          </cell>
          <cell r="E24">
            <v>191</v>
          </cell>
          <cell r="F24">
            <v>191</v>
          </cell>
          <cell r="G24">
            <v>0</v>
          </cell>
          <cell r="H24">
            <v>685883.13156000001</v>
          </cell>
          <cell r="I24">
            <v>0</v>
          </cell>
          <cell r="J24">
            <v>0</v>
          </cell>
          <cell r="K24">
            <v>29266.220000000041</v>
          </cell>
          <cell r="L24">
            <v>0</v>
          </cell>
          <cell r="M24">
            <v>51509.00999999998</v>
          </cell>
          <cell r="N24">
            <v>0</v>
          </cell>
          <cell r="O24">
            <v>29922.663157894756</v>
          </cell>
          <cell r="P24">
            <v>6785.5665263157689</v>
          </cell>
          <cell r="Q24">
            <v>1381.9855263157872</v>
          </cell>
          <cell r="R24">
            <v>1004.1372631578963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28555.319999999956</v>
          </cell>
          <cell r="AB24">
            <v>0</v>
          </cell>
          <cell r="AC24">
            <v>54217.016809476336</v>
          </cell>
          <cell r="AD24">
            <v>0</v>
          </cell>
          <cell r="AE24">
            <v>0</v>
          </cell>
          <cell r="AF24">
            <v>0</v>
          </cell>
          <cell r="AG24">
            <v>138401.09</v>
          </cell>
          <cell r="AH24">
            <v>0</v>
          </cell>
          <cell r="AI24">
            <v>0</v>
          </cell>
          <cell r="AJ24">
            <v>0</v>
          </cell>
          <cell r="AK24">
            <v>4601.8559999999998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685883.13156000001</v>
          </cell>
          <cell r="AU24">
            <v>202641.91928316053</v>
          </cell>
          <cell r="AV24">
            <v>143002.946</v>
          </cell>
          <cell r="AW24">
            <v>86664.827776011778</v>
          </cell>
          <cell r="AX24">
            <v>1031527.9968431606</v>
          </cell>
          <cell r="AY24">
            <v>1026926.1408431606</v>
          </cell>
          <cell r="AZ24">
            <v>4610</v>
          </cell>
          <cell r="BA24">
            <v>880510</v>
          </cell>
          <cell r="BB24">
            <v>0</v>
          </cell>
          <cell r="BC24">
            <v>0</v>
          </cell>
          <cell r="BD24">
            <v>1031527.9968431606</v>
          </cell>
          <cell r="BE24">
            <v>1031527.9968431605</v>
          </cell>
          <cell r="BF24">
            <v>0</v>
          </cell>
          <cell r="BG24">
            <v>885111.85600000003</v>
          </cell>
          <cell r="BH24">
            <v>742108.91</v>
          </cell>
          <cell r="BI24">
            <v>888525.0508431606</v>
          </cell>
          <cell r="BJ24">
            <v>4651.9636169798987</v>
          </cell>
          <cell r="BK24">
            <v>4695.4456016574586</v>
          </cell>
          <cell r="BL24">
            <v>-9.2604596808045416E-3</v>
          </cell>
          <cell r="BM24">
            <v>9.2604596808045416E-3</v>
          </cell>
          <cell r="BN24">
            <v>8305.0590734139441</v>
          </cell>
          <cell r="BO24">
            <v>1039833.0559165746</v>
          </cell>
          <cell r="BP24">
            <v>5420.0586383066729</v>
          </cell>
          <cell r="BQ24" t="str">
            <v>Y</v>
          </cell>
          <cell r="BR24">
            <v>5444.1521252176681</v>
          </cell>
          <cell r="BS24">
            <v>-1.2235305242848549E-2</v>
          </cell>
          <cell r="BT24">
            <v>-4621.3519849030708</v>
          </cell>
          <cell r="BU24">
            <v>1035211.7039316715</v>
          </cell>
          <cell r="BV24">
            <v>0</v>
          </cell>
          <cell r="BW24">
            <v>1035211.7039316715</v>
          </cell>
          <cell r="BX24">
            <v>4601.8559999999998</v>
          </cell>
          <cell r="BY24">
            <v>1030609.8479316714</v>
          </cell>
          <cell r="BZ24"/>
          <cell r="CA24">
            <v>110363</v>
          </cell>
          <cell r="CB24">
            <v>8262299</v>
          </cell>
          <cell r="CC24" t="str">
            <v>Southwood School</v>
          </cell>
          <cell r="CD24">
            <v>191</v>
          </cell>
          <cell r="CE24">
            <v>191</v>
          </cell>
          <cell r="CF24">
            <v>0</v>
          </cell>
          <cell r="CG24">
            <v>685883.13156000001</v>
          </cell>
          <cell r="CH24">
            <v>0</v>
          </cell>
          <cell r="CI24">
            <v>0</v>
          </cell>
          <cell r="CJ24">
            <v>29266.220000000041</v>
          </cell>
          <cell r="CK24">
            <v>0</v>
          </cell>
          <cell r="CL24">
            <v>51509.00999999998</v>
          </cell>
          <cell r="CM24">
            <v>0</v>
          </cell>
          <cell r="CN24">
            <v>29922.663157894756</v>
          </cell>
          <cell r="CO24">
            <v>6785.5665263157689</v>
          </cell>
          <cell r="CP24">
            <v>1381.9855263157872</v>
          </cell>
          <cell r="CQ24">
            <v>1004.1372631578963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28555.319999999956</v>
          </cell>
          <cell r="DA24">
            <v>0</v>
          </cell>
          <cell r="DB24">
            <v>54217.016809476336</v>
          </cell>
          <cell r="DC24">
            <v>0</v>
          </cell>
          <cell r="DD24">
            <v>0</v>
          </cell>
          <cell r="DE24">
            <v>0</v>
          </cell>
          <cell r="DF24">
            <v>138401.09</v>
          </cell>
          <cell r="DG24">
            <v>0</v>
          </cell>
          <cell r="DH24">
            <v>0</v>
          </cell>
          <cell r="DI24">
            <v>0</v>
          </cell>
          <cell r="DJ24">
            <v>4601.8559999999998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685883.13156000001</v>
          </cell>
          <cell r="DT24">
            <v>202641.91928316053</v>
          </cell>
          <cell r="DU24">
            <v>143002.946</v>
          </cell>
          <cell r="DV24">
            <v>86664.827776011778</v>
          </cell>
          <cell r="DW24">
            <v>1031527.9968431606</v>
          </cell>
          <cell r="DX24">
            <v>1026926.1408431606</v>
          </cell>
          <cell r="DY24">
            <v>4610</v>
          </cell>
          <cell r="DZ24">
            <v>880510</v>
          </cell>
          <cell r="EA24">
            <v>0</v>
          </cell>
          <cell r="EB24">
            <v>0</v>
          </cell>
          <cell r="EC24">
            <v>1031527.9968431606</v>
          </cell>
          <cell r="ED24">
            <v>1031527.9968431605</v>
          </cell>
          <cell r="EE24">
            <v>0</v>
          </cell>
          <cell r="EF24">
            <v>885111.85600000003</v>
          </cell>
          <cell r="EG24">
            <v>742108.91</v>
          </cell>
          <cell r="EH24">
            <v>888525.0508431606</v>
          </cell>
          <cell r="EI24">
            <v>4651.9636169798987</v>
          </cell>
          <cell r="EJ24">
            <v>4695.4456016574586</v>
          </cell>
          <cell r="EK24">
            <v>-9.2604596808045416E-3</v>
          </cell>
          <cell r="EL24">
            <v>9.2604596808045416E-3</v>
          </cell>
          <cell r="EM24">
            <v>8305.0590734139441</v>
          </cell>
          <cell r="EN24">
            <v>1039833.0559165746</v>
          </cell>
          <cell r="EO24">
            <v>5420.0586383066729</v>
          </cell>
          <cell r="EP24" t="str">
            <v>Y</v>
          </cell>
          <cell r="EQ24">
            <v>5444.1521252176681</v>
          </cell>
          <cell r="ER24">
            <v>-1.2235305242848549E-2</v>
          </cell>
          <cell r="ES24">
            <v>-4621.3519849030708</v>
          </cell>
          <cell r="ET24">
            <v>1035211.7039316715</v>
          </cell>
          <cell r="EU24">
            <v>0</v>
          </cell>
          <cell r="EV24">
            <v>1035211.7039316715</v>
          </cell>
          <cell r="EW24">
            <v>4601.8559999999998</v>
          </cell>
          <cell r="EX24">
            <v>1030609.8479316714</v>
          </cell>
        </row>
        <row r="25">
          <cell r="B25">
            <v>110365</v>
          </cell>
          <cell r="C25">
            <v>8262301</v>
          </cell>
          <cell r="D25" t="str">
            <v>Stanton School</v>
          </cell>
          <cell r="E25">
            <v>299</v>
          </cell>
          <cell r="F25">
            <v>299</v>
          </cell>
          <cell r="G25">
            <v>0</v>
          </cell>
          <cell r="H25">
            <v>1073712.33684</v>
          </cell>
          <cell r="I25">
            <v>0</v>
          </cell>
          <cell r="J25">
            <v>0</v>
          </cell>
          <cell r="K25">
            <v>56514.07999999998</v>
          </cell>
          <cell r="L25">
            <v>0</v>
          </cell>
          <cell r="M25">
            <v>99640.379999999961</v>
          </cell>
          <cell r="N25">
            <v>0</v>
          </cell>
          <cell r="O25">
            <v>23716.000000000022</v>
          </cell>
          <cell r="P25">
            <v>16141.399999999967</v>
          </cell>
          <cell r="Q25">
            <v>28411.500000000058</v>
          </cell>
          <cell r="R25">
            <v>1997.7600000000027</v>
          </cell>
          <cell r="S25">
            <v>2121.3200000000029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23774.352885906123</v>
          </cell>
          <cell r="AB25">
            <v>0</v>
          </cell>
          <cell r="AC25">
            <v>99921.015860540996</v>
          </cell>
          <cell r="AD25">
            <v>0</v>
          </cell>
          <cell r="AE25">
            <v>14888.01480000011</v>
          </cell>
          <cell r="AF25">
            <v>0</v>
          </cell>
          <cell r="AG25">
            <v>138401.09</v>
          </cell>
          <cell r="AH25">
            <v>0</v>
          </cell>
          <cell r="AI25">
            <v>0</v>
          </cell>
          <cell r="AJ25">
            <v>0</v>
          </cell>
          <cell r="AK25">
            <v>5571.0720000000001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1073712.33684</v>
          </cell>
          <cell r="AU25">
            <v>367125.82354644721</v>
          </cell>
          <cell r="AV25">
            <v>143972.16200000001</v>
          </cell>
          <cell r="AW25">
            <v>153716.85392805428</v>
          </cell>
          <cell r="AX25">
            <v>1584810.3223864473</v>
          </cell>
          <cell r="AY25">
            <v>1579239.2503864474</v>
          </cell>
          <cell r="AZ25">
            <v>4610</v>
          </cell>
          <cell r="BA25">
            <v>1378390</v>
          </cell>
          <cell r="BB25">
            <v>0</v>
          </cell>
          <cell r="BC25">
            <v>0</v>
          </cell>
          <cell r="BD25">
            <v>1584810.3223864473</v>
          </cell>
          <cell r="BE25">
            <v>1584810.3223864471</v>
          </cell>
          <cell r="BF25">
            <v>0</v>
          </cell>
          <cell r="BG25">
            <v>1383961.0719999999</v>
          </cell>
          <cell r="BH25">
            <v>1239988.9099999999</v>
          </cell>
          <cell r="BI25">
            <v>1440838.1603864473</v>
          </cell>
          <cell r="BJ25">
            <v>4818.8567237004927</v>
          </cell>
          <cell r="BK25">
            <v>4761.3568304054052</v>
          </cell>
          <cell r="BL25">
            <v>1.2076367166581739E-2</v>
          </cell>
          <cell r="BM25">
            <v>0</v>
          </cell>
          <cell r="BN25">
            <v>0</v>
          </cell>
          <cell r="BO25">
            <v>1584810.3223864473</v>
          </cell>
          <cell r="BP25">
            <v>5281.736623366045</v>
          </cell>
          <cell r="BQ25" t="str">
            <v>Y</v>
          </cell>
          <cell r="BR25">
            <v>5300.3689711921315</v>
          </cell>
          <cell r="BS25">
            <v>9.7545121922959499E-3</v>
          </cell>
          <cell r="BT25">
            <v>-7234.4724789843885</v>
          </cell>
          <cell r="BU25">
            <v>1577575.849907463</v>
          </cell>
          <cell r="BV25">
            <v>0</v>
          </cell>
          <cell r="BW25">
            <v>1577575.849907463</v>
          </cell>
          <cell r="BX25">
            <v>5571.0720000000001</v>
          </cell>
          <cell r="BY25">
            <v>1572004.777907463</v>
          </cell>
          <cell r="BZ25"/>
          <cell r="CA25">
            <v>110365</v>
          </cell>
          <cell r="CB25">
            <v>8262301</v>
          </cell>
          <cell r="CC25" t="str">
            <v>Stanton School</v>
          </cell>
          <cell r="CD25">
            <v>299</v>
          </cell>
          <cell r="CE25">
            <v>299</v>
          </cell>
          <cell r="CF25">
            <v>0</v>
          </cell>
          <cell r="CG25">
            <v>1073712.33684</v>
          </cell>
          <cell r="CH25">
            <v>0</v>
          </cell>
          <cell r="CI25">
            <v>0</v>
          </cell>
          <cell r="CJ25">
            <v>56514.07999999998</v>
          </cell>
          <cell r="CK25">
            <v>0</v>
          </cell>
          <cell r="CL25">
            <v>99640.379999999961</v>
          </cell>
          <cell r="CM25">
            <v>0</v>
          </cell>
          <cell r="CN25">
            <v>23716.000000000022</v>
          </cell>
          <cell r="CO25">
            <v>16141.399999999967</v>
          </cell>
          <cell r="CP25">
            <v>28411.500000000058</v>
          </cell>
          <cell r="CQ25">
            <v>1997.7600000000027</v>
          </cell>
          <cell r="CR25">
            <v>2121.3200000000029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23774.352885906123</v>
          </cell>
          <cell r="DA25">
            <v>0</v>
          </cell>
          <cell r="DB25">
            <v>99921.015860540996</v>
          </cell>
          <cell r="DC25">
            <v>0</v>
          </cell>
          <cell r="DD25">
            <v>14888.01480000011</v>
          </cell>
          <cell r="DE25">
            <v>0</v>
          </cell>
          <cell r="DF25">
            <v>138401.09</v>
          </cell>
          <cell r="DG25">
            <v>0</v>
          </cell>
          <cell r="DH25">
            <v>0</v>
          </cell>
          <cell r="DI25">
            <v>0</v>
          </cell>
          <cell r="DJ25">
            <v>5571.0720000000001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1073712.33684</v>
          </cell>
          <cell r="DT25">
            <v>367125.82354644721</v>
          </cell>
          <cell r="DU25">
            <v>143972.16200000001</v>
          </cell>
          <cell r="DV25">
            <v>153716.85392805428</v>
          </cell>
          <cell r="DW25">
            <v>1584810.3223864473</v>
          </cell>
          <cell r="DX25">
            <v>1579239.2503864474</v>
          </cell>
          <cell r="DY25">
            <v>4610</v>
          </cell>
          <cell r="DZ25">
            <v>1378390</v>
          </cell>
          <cell r="EA25">
            <v>0</v>
          </cell>
          <cell r="EB25">
            <v>0</v>
          </cell>
          <cell r="EC25">
            <v>1584810.3223864473</v>
          </cell>
          <cell r="ED25">
            <v>1584810.3223864471</v>
          </cell>
          <cell r="EE25">
            <v>0</v>
          </cell>
          <cell r="EF25">
            <v>1383961.0719999999</v>
          </cell>
          <cell r="EG25">
            <v>1239988.9099999999</v>
          </cell>
          <cell r="EH25">
            <v>1440838.1603864473</v>
          </cell>
          <cell r="EI25">
            <v>4818.8567237004927</v>
          </cell>
          <cell r="EJ25">
            <v>4761.3568304054052</v>
          </cell>
          <cell r="EK25">
            <v>1.2076367166581739E-2</v>
          </cell>
          <cell r="EL25">
            <v>0</v>
          </cell>
          <cell r="EM25">
            <v>0</v>
          </cell>
          <cell r="EN25">
            <v>1584810.3223864473</v>
          </cell>
          <cell r="EO25">
            <v>5281.736623366045</v>
          </cell>
          <cell r="EP25" t="str">
            <v>Y</v>
          </cell>
          <cell r="EQ25">
            <v>5300.3689711921315</v>
          </cell>
          <cell r="ER25">
            <v>9.7545121922959499E-3</v>
          </cell>
          <cell r="ES25">
            <v>-7234.4724789843885</v>
          </cell>
          <cell r="ET25">
            <v>1577575.849907463</v>
          </cell>
          <cell r="EU25">
            <v>0</v>
          </cell>
          <cell r="EV25">
            <v>1577575.849907463</v>
          </cell>
          <cell r="EW25">
            <v>5571.0720000000001</v>
          </cell>
          <cell r="EX25">
            <v>1572004.777907463</v>
          </cell>
        </row>
        <row r="26">
          <cell r="B26">
            <v>110366</v>
          </cell>
          <cell r="C26">
            <v>8262303</v>
          </cell>
          <cell r="D26" t="str">
            <v>Great Linford Primary School</v>
          </cell>
          <cell r="E26">
            <v>342</v>
          </cell>
          <cell r="F26">
            <v>342</v>
          </cell>
          <cell r="G26">
            <v>0</v>
          </cell>
          <cell r="H26">
            <v>1228125.81672</v>
          </cell>
          <cell r="I26">
            <v>0</v>
          </cell>
          <cell r="J26">
            <v>0</v>
          </cell>
          <cell r="K26">
            <v>51972.770000000019</v>
          </cell>
          <cell r="L26">
            <v>0</v>
          </cell>
          <cell r="M26">
            <v>88663.049999999974</v>
          </cell>
          <cell r="N26">
            <v>0</v>
          </cell>
          <cell r="O26">
            <v>27343.858407079668</v>
          </cell>
          <cell r="P26">
            <v>30792.025486725699</v>
          </cell>
          <cell r="Q26">
            <v>5085.3584070796387</v>
          </cell>
          <cell r="R26">
            <v>3527.0187610619437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20357.36513513514</v>
          </cell>
          <cell r="AB26">
            <v>0</v>
          </cell>
          <cell r="AC26">
            <v>132173.68261484106</v>
          </cell>
          <cell r="AD26">
            <v>0</v>
          </cell>
          <cell r="AE26">
            <v>2451.6784000000043</v>
          </cell>
          <cell r="AF26">
            <v>0</v>
          </cell>
          <cell r="AG26">
            <v>138401.09</v>
          </cell>
          <cell r="AH26">
            <v>0</v>
          </cell>
          <cell r="AI26">
            <v>0</v>
          </cell>
          <cell r="AJ26">
            <v>0</v>
          </cell>
          <cell r="AK26">
            <v>32768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1228125.81672</v>
          </cell>
          <cell r="AU26">
            <v>362366.80721192318</v>
          </cell>
          <cell r="AV26">
            <v>171169.09</v>
          </cell>
          <cell r="AW26">
            <v>169410.54497565143</v>
          </cell>
          <cell r="AX26">
            <v>1761661.7139319233</v>
          </cell>
          <cell r="AY26">
            <v>1728893.7139319233</v>
          </cell>
          <cell r="AZ26">
            <v>4610</v>
          </cell>
          <cell r="BA26">
            <v>1576620</v>
          </cell>
          <cell r="BB26">
            <v>0</v>
          </cell>
          <cell r="BC26">
            <v>0</v>
          </cell>
          <cell r="BD26">
            <v>1761661.7139319233</v>
          </cell>
          <cell r="BE26">
            <v>1761661.7139319233</v>
          </cell>
          <cell r="BF26">
            <v>0</v>
          </cell>
          <cell r="BG26">
            <v>1609388</v>
          </cell>
          <cell r="BH26">
            <v>1438218.91</v>
          </cell>
          <cell r="BI26">
            <v>1590492.6239319232</v>
          </cell>
          <cell r="BJ26">
            <v>4650.56322787112</v>
          </cell>
          <cell r="BK26">
            <v>4609.2778008823534</v>
          </cell>
          <cell r="BL26">
            <v>8.9570272767814877E-3</v>
          </cell>
          <cell r="BM26">
            <v>0</v>
          </cell>
          <cell r="BN26">
            <v>0</v>
          </cell>
          <cell r="BO26">
            <v>1761661.7139319233</v>
          </cell>
          <cell r="BP26">
            <v>5055.2447775787232</v>
          </cell>
          <cell r="BQ26" t="str">
            <v>Y</v>
          </cell>
          <cell r="BR26">
            <v>5151.0576430757992</v>
          </cell>
          <cell r="BS26">
            <v>7.4992117569341321E-3</v>
          </cell>
          <cell r="BT26">
            <v>-8274.8815645908398</v>
          </cell>
          <cell r="BU26">
            <v>1753386.8323673324</v>
          </cell>
          <cell r="BV26">
            <v>0</v>
          </cell>
          <cell r="BW26">
            <v>1753386.8323673324</v>
          </cell>
          <cell r="BX26">
            <v>32768</v>
          </cell>
          <cell r="BY26">
            <v>1720618.8323673324</v>
          </cell>
          <cell r="BZ26"/>
          <cell r="CA26">
            <v>110366</v>
          </cell>
          <cell r="CB26">
            <v>8262303</v>
          </cell>
          <cell r="CC26" t="str">
            <v>Great Linford Primary School</v>
          </cell>
          <cell r="CD26">
            <v>342</v>
          </cell>
          <cell r="CE26">
            <v>342</v>
          </cell>
          <cell r="CF26">
            <v>0</v>
          </cell>
          <cell r="CG26">
            <v>1228125.81672</v>
          </cell>
          <cell r="CH26">
            <v>0</v>
          </cell>
          <cell r="CI26">
            <v>0</v>
          </cell>
          <cell r="CJ26">
            <v>51972.770000000019</v>
          </cell>
          <cell r="CK26">
            <v>0</v>
          </cell>
          <cell r="CL26">
            <v>88663.049999999974</v>
          </cell>
          <cell r="CM26">
            <v>0</v>
          </cell>
          <cell r="CN26">
            <v>27343.858407079668</v>
          </cell>
          <cell r="CO26">
            <v>30792.025486725699</v>
          </cell>
          <cell r="CP26">
            <v>5085.3584070796387</v>
          </cell>
          <cell r="CQ26">
            <v>3527.0187610619437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20357.36513513514</v>
          </cell>
          <cell r="DA26">
            <v>0</v>
          </cell>
          <cell r="DB26">
            <v>132173.68261484106</v>
          </cell>
          <cell r="DC26">
            <v>0</v>
          </cell>
          <cell r="DD26">
            <v>2451.6784000000043</v>
          </cell>
          <cell r="DE26">
            <v>0</v>
          </cell>
          <cell r="DF26">
            <v>138401.09</v>
          </cell>
          <cell r="DG26">
            <v>0</v>
          </cell>
          <cell r="DH26">
            <v>0</v>
          </cell>
          <cell r="DI26">
            <v>0</v>
          </cell>
          <cell r="DJ26">
            <v>32768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1228125.81672</v>
          </cell>
          <cell r="DT26">
            <v>362366.80721192318</v>
          </cell>
          <cell r="DU26">
            <v>171169.09</v>
          </cell>
          <cell r="DV26">
            <v>169410.54497565143</v>
          </cell>
          <cell r="DW26">
            <v>1761661.7139319233</v>
          </cell>
          <cell r="DX26">
            <v>1728893.7139319233</v>
          </cell>
          <cell r="DY26">
            <v>4610</v>
          </cell>
          <cell r="DZ26">
            <v>1576620</v>
          </cell>
          <cell r="EA26">
            <v>0</v>
          </cell>
          <cell r="EB26">
            <v>0</v>
          </cell>
          <cell r="EC26">
            <v>1761661.7139319233</v>
          </cell>
          <cell r="ED26">
            <v>1761661.7139319233</v>
          </cell>
          <cell r="EE26">
            <v>0</v>
          </cell>
          <cell r="EF26">
            <v>1609388</v>
          </cell>
          <cell r="EG26">
            <v>1438218.91</v>
          </cell>
          <cell r="EH26">
            <v>1590492.6239319232</v>
          </cell>
          <cell r="EI26">
            <v>4650.56322787112</v>
          </cell>
          <cell r="EJ26">
            <v>4609.2778008823534</v>
          </cell>
          <cell r="EK26">
            <v>8.9570272767814877E-3</v>
          </cell>
          <cell r="EL26">
            <v>0</v>
          </cell>
          <cell r="EM26">
            <v>0</v>
          </cell>
          <cell r="EN26">
            <v>1761661.7139319233</v>
          </cell>
          <cell r="EO26">
            <v>5055.2447775787232</v>
          </cell>
          <cell r="EP26" t="str">
            <v>Y</v>
          </cell>
          <cell r="EQ26">
            <v>5151.0576430757992</v>
          </cell>
          <cell r="ER26">
            <v>7.4992117569341321E-3</v>
          </cell>
          <cell r="ES26">
            <v>-8274.8815645908398</v>
          </cell>
          <cell r="ET26">
            <v>1753386.8323673324</v>
          </cell>
          <cell r="EU26">
            <v>0</v>
          </cell>
          <cell r="EV26">
            <v>1753386.8323673324</v>
          </cell>
          <cell r="EW26">
            <v>32768</v>
          </cell>
          <cell r="EX26">
            <v>1720618.8323673324</v>
          </cell>
        </row>
        <row r="27">
          <cell r="B27">
            <v>110367</v>
          </cell>
          <cell r="C27">
            <v>8262305</v>
          </cell>
          <cell r="D27" t="str">
            <v>Greenleys Junior School</v>
          </cell>
          <cell r="E27">
            <v>227</v>
          </cell>
          <cell r="F27">
            <v>227</v>
          </cell>
          <cell r="G27">
            <v>0</v>
          </cell>
          <cell r="H27">
            <v>815159.53332000005</v>
          </cell>
          <cell r="I27">
            <v>0</v>
          </cell>
          <cell r="J27">
            <v>0</v>
          </cell>
          <cell r="K27">
            <v>62064.569999999971</v>
          </cell>
          <cell r="L27">
            <v>0</v>
          </cell>
          <cell r="M27">
            <v>108084.48000000003</v>
          </cell>
          <cell r="N27">
            <v>0</v>
          </cell>
          <cell r="O27">
            <v>0</v>
          </cell>
          <cell r="P27">
            <v>15847.919999999996</v>
          </cell>
          <cell r="Q27">
            <v>458.25000000000063</v>
          </cell>
          <cell r="R27">
            <v>47446.800000000017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23087.280000000035</v>
          </cell>
          <cell r="AB27">
            <v>0</v>
          </cell>
          <cell r="AC27">
            <v>127559.04058617108</v>
          </cell>
          <cell r="AD27">
            <v>0</v>
          </cell>
          <cell r="AE27">
            <v>5318.5604000000094</v>
          </cell>
          <cell r="AF27">
            <v>0</v>
          </cell>
          <cell r="AG27">
            <v>138401.09</v>
          </cell>
          <cell r="AH27">
            <v>0</v>
          </cell>
          <cell r="AI27">
            <v>0</v>
          </cell>
          <cell r="AJ27">
            <v>0</v>
          </cell>
          <cell r="AK27">
            <v>37977.599999999999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815159.53332000005</v>
          </cell>
          <cell r="AU27">
            <v>389866.90098617109</v>
          </cell>
          <cell r="AV27">
            <v>176378.69</v>
          </cell>
          <cell r="AW27">
            <v>155277.77690830041</v>
          </cell>
          <cell r="AX27">
            <v>1381405.1243061712</v>
          </cell>
          <cell r="AY27">
            <v>1343427.5243061711</v>
          </cell>
          <cell r="AZ27">
            <v>4610</v>
          </cell>
          <cell r="BA27">
            <v>1046470</v>
          </cell>
          <cell r="BB27">
            <v>0</v>
          </cell>
          <cell r="BC27">
            <v>0</v>
          </cell>
          <cell r="BD27">
            <v>1381405.1243061712</v>
          </cell>
          <cell r="BE27">
            <v>1381405.124306171</v>
          </cell>
          <cell r="BF27">
            <v>0</v>
          </cell>
          <cell r="BG27">
            <v>1084447.6000000001</v>
          </cell>
          <cell r="BH27">
            <v>908068.91000000015</v>
          </cell>
          <cell r="BI27">
            <v>1205026.434306171</v>
          </cell>
          <cell r="BJ27">
            <v>5308.4864947408414</v>
          </cell>
          <cell r="BK27">
            <v>5180.0109486363626</v>
          </cell>
          <cell r="BL27">
            <v>2.4802176554916348E-2</v>
          </cell>
          <cell r="BM27">
            <v>0</v>
          </cell>
          <cell r="BN27">
            <v>0</v>
          </cell>
          <cell r="BO27">
            <v>1381405.1243061712</v>
          </cell>
          <cell r="BP27">
            <v>5918.1829264589032</v>
          </cell>
          <cell r="BQ27" t="str">
            <v>Y</v>
          </cell>
          <cell r="BR27">
            <v>6085.4851291020759</v>
          </cell>
          <cell r="BS27">
            <v>2.1188899340404799E-2</v>
          </cell>
          <cell r="BT27">
            <v>-5492.3921495968434</v>
          </cell>
          <cell r="BU27">
            <v>1375912.7321565743</v>
          </cell>
          <cell r="BV27">
            <v>0</v>
          </cell>
          <cell r="BW27">
            <v>1375912.7321565743</v>
          </cell>
          <cell r="BX27">
            <v>37977.599999999999</v>
          </cell>
          <cell r="BY27">
            <v>1337935.1321565742</v>
          </cell>
          <cell r="BZ27"/>
          <cell r="CA27">
            <v>110367</v>
          </cell>
          <cell r="CB27">
            <v>8262305</v>
          </cell>
          <cell r="CC27" t="str">
            <v>Greenleys Junior School</v>
          </cell>
          <cell r="CD27">
            <v>227</v>
          </cell>
          <cell r="CE27">
            <v>227</v>
          </cell>
          <cell r="CF27">
            <v>0</v>
          </cell>
          <cell r="CG27">
            <v>815159.53332000005</v>
          </cell>
          <cell r="CH27">
            <v>0</v>
          </cell>
          <cell r="CI27">
            <v>0</v>
          </cell>
          <cell r="CJ27">
            <v>62064.569999999971</v>
          </cell>
          <cell r="CK27">
            <v>0</v>
          </cell>
          <cell r="CL27">
            <v>108084.48000000003</v>
          </cell>
          <cell r="CM27">
            <v>0</v>
          </cell>
          <cell r="CN27">
            <v>0</v>
          </cell>
          <cell r="CO27">
            <v>15847.919999999996</v>
          </cell>
          <cell r="CP27">
            <v>458.25000000000063</v>
          </cell>
          <cell r="CQ27">
            <v>47446.800000000017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23087.280000000035</v>
          </cell>
          <cell r="DA27">
            <v>0</v>
          </cell>
          <cell r="DB27">
            <v>127559.04058617108</v>
          </cell>
          <cell r="DC27">
            <v>0</v>
          </cell>
          <cell r="DD27">
            <v>5318.5604000000094</v>
          </cell>
          <cell r="DE27">
            <v>0</v>
          </cell>
          <cell r="DF27">
            <v>138401.09</v>
          </cell>
          <cell r="DG27">
            <v>0</v>
          </cell>
          <cell r="DH27">
            <v>0</v>
          </cell>
          <cell r="DI27">
            <v>0</v>
          </cell>
          <cell r="DJ27">
            <v>37977.599999999999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815159.53332000005</v>
          </cell>
          <cell r="DT27">
            <v>389866.90098617109</v>
          </cell>
          <cell r="DU27">
            <v>176378.69</v>
          </cell>
          <cell r="DV27">
            <v>155277.77690830041</v>
          </cell>
          <cell r="DW27">
            <v>1381405.1243061712</v>
          </cell>
          <cell r="DX27">
            <v>1343427.5243061711</v>
          </cell>
          <cell r="DY27">
            <v>4610</v>
          </cell>
          <cell r="DZ27">
            <v>1046470</v>
          </cell>
          <cell r="EA27">
            <v>0</v>
          </cell>
          <cell r="EB27">
            <v>0</v>
          </cell>
          <cell r="EC27">
            <v>1381405.1243061712</v>
          </cell>
          <cell r="ED27">
            <v>1381405.124306171</v>
          </cell>
          <cell r="EE27">
            <v>0</v>
          </cell>
          <cell r="EF27">
            <v>1084447.6000000001</v>
          </cell>
          <cell r="EG27">
            <v>908068.91000000015</v>
          </cell>
          <cell r="EH27">
            <v>1205026.434306171</v>
          </cell>
          <cell r="EI27">
            <v>5308.4864947408414</v>
          </cell>
          <cell r="EJ27">
            <v>5180.0109486363626</v>
          </cell>
          <cell r="EK27">
            <v>2.4802176554916348E-2</v>
          </cell>
          <cell r="EL27">
            <v>0</v>
          </cell>
          <cell r="EM27">
            <v>0</v>
          </cell>
          <cell r="EN27">
            <v>1381405.1243061712</v>
          </cell>
          <cell r="EO27">
            <v>5918.1829264589032</v>
          </cell>
          <cell r="EP27" t="str">
            <v>Y</v>
          </cell>
          <cell r="EQ27">
            <v>6085.4851291020759</v>
          </cell>
          <cell r="ER27">
            <v>2.1188899340404799E-2</v>
          </cell>
          <cell r="ES27">
            <v>-5492.3921495968434</v>
          </cell>
          <cell r="ET27">
            <v>1375912.7321565743</v>
          </cell>
          <cell r="EU27">
            <v>0</v>
          </cell>
          <cell r="EV27">
            <v>1375912.7321565743</v>
          </cell>
          <cell r="EW27">
            <v>37977.599999999999</v>
          </cell>
          <cell r="EX27">
            <v>1337935.1321565742</v>
          </cell>
        </row>
        <row r="28">
          <cell r="B28">
            <v>110368</v>
          </cell>
          <cell r="C28">
            <v>8262306</v>
          </cell>
          <cell r="D28" t="str">
            <v>Wood End Infant &amp; Pre-School</v>
          </cell>
          <cell r="E28">
            <v>83</v>
          </cell>
          <cell r="F28">
            <v>83</v>
          </cell>
          <cell r="G28">
            <v>0</v>
          </cell>
          <cell r="H28">
            <v>298053.92628000001</v>
          </cell>
          <cell r="I28">
            <v>0</v>
          </cell>
          <cell r="J28">
            <v>0</v>
          </cell>
          <cell r="K28">
            <v>13623.929999999995</v>
          </cell>
          <cell r="L28">
            <v>0</v>
          </cell>
          <cell r="M28">
            <v>23643.479999999967</v>
          </cell>
          <cell r="N28">
            <v>0</v>
          </cell>
          <cell r="O28">
            <v>7259.9999999999973</v>
          </cell>
          <cell r="P28">
            <v>7630.4800000000059</v>
          </cell>
          <cell r="Q28">
            <v>7790.25000000001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25213.739999999998</v>
          </cell>
          <cell r="AB28">
            <v>0</v>
          </cell>
          <cell r="AC28">
            <v>38775.855306122467</v>
          </cell>
          <cell r="AD28">
            <v>0</v>
          </cell>
          <cell r="AE28">
            <v>0</v>
          </cell>
          <cell r="AF28">
            <v>0</v>
          </cell>
          <cell r="AG28">
            <v>138401.09</v>
          </cell>
          <cell r="AH28">
            <v>0</v>
          </cell>
          <cell r="AI28">
            <v>0</v>
          </cell>
          <cell r="AJ28">
            <v>0</v>
          </cell>
          <cell r="AK28">
            <v>6677.8675000000003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298053.92628000001</v>
          </cell>
          <cell r="AU28">
            <v>123937.73530612244</v>
          </cell>
          <cell r="AV28">
            <v>145078.95749999999</v>
          </cell>
          <cell r="AW28">
            <v>47806.619545077563</v>
          </cell>
          <cell r="AX28">
            <v>567070.61908612249</v>
          </cell>
          <cell r="AY28">
            <v>560392.75158612244</v>
          </cell>
          <cell r="AZ28">
            <v>4610</v>
          </cell>
          <cell r="BA28">
            <v>382630</v>
          </cell>
          <cell r="BB28">
            <v>0</v>
          </cell>
          <cell r="BC28">
            <v>0</v>
          </cell>
          <cell r="BD28">
            <v>567070.61908612249</v>
          </cell>
          <cell r="BE28">
            <v>567070.61908612237</v>
          </cell>
          <cell r="BF28">
            <v>0</v>
          </cell>
          <cell r="BG28">
            <v>389307.86749999999</v>
          </cell>
          <cell r="BH28">
            <v>244228.91</v>
          </cell>
          <cell r="BI28">
            <v>421991.66158612253</v>
          </cell>
          <cell r="BJ28">
            <v>5084.2368865797898</v>
          </cell>
          <cell r="BK28">
            <v>4968.1821865671636</v>
          </cell>
          <cell r="BL28">
            <v>2.3359590219217755E-2</v>
          </cell>
          <cell r="BM28">
            <v>0</v>
          </cell>
          <cell r="BN28">
            <v>0</v>
          </cell>
          <cell r="BO28">
            <v>567070.61908612249</v>
          </cell>
          <cell r="BP28">
            <v>6751.7198986279809</v>
          </cell>
          <cell r="BQ28" t="str">
            <v>Y</v>
          </cell>
          <cell r="BR28">
            <v>6832.1761335677411</v>
          </cell>
          <cell r="BS28">
            <v>-5.3967588420561041E-2</v>
          </cell>
          <cell r="BT28">
            <v>-2008.2314908217534</v>
          </cell>
          <cell r="BU28">
            <v>565062.38759530068</v>
          </cell>
          <cell r="BV28">
            <v>0</v>
          </cell>
          <cell r="BW28">
            <v>565062.38759530068</v>
          </cell>
          <cell r="BX28">
            <v>6677.8675000000003</v>
          </cell>
          <cell r="BY28">
            <v>558384.52009530063</v>
          </cell>
          <cell r="BZ28"/>
          <cell r="CA28">
            <v>110368</v>
          </cell>
          <cell r="CB28">
            <v>8262306</v>
          </cell>
          <cell r="CC28" t="str">
            <v>Wood End Infant &amp; Pre-School</v>
          </cell>
          <cell r="CD28">
            <v>83</v>
          </cell>
          <cell r="CE28">
            <v>83</v>
          </cell>
          <cell r="CF28">
            <v>0</v>
          </cell>
          <cell r="CG28">
            <v>298053.92628000001</v>
          </cell>
          <cell r="CH28">
            <v>0</v>
          </cell>
          <cell r="CI28">
            <v>0</v>
          </cell>
          <cell r="CJ28">
            <v>13623.929999999995</v>
          </cell>
          <cell r="CK28">
            <v>0</v>
          </cell>
          <cell r="CL28">
            <v>23643.479999999967</v>
          </cell>
          <cell r="CM28">
            <v>0</v>
          </cell>
          <cell r="CN28">
            <v>7259.9999999999973</v>
          </cell>
          <cell r="CO28">
            <v>7630.4800000000059</v>
          </cell>
          <cell r="CP28">
            <v>7790.25000000001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25213.739999999998</v>
          </cell>
          <cell r="DA28">
            <v>0</v>
          </cell>
          <cell r="DB28">
            <v>38775.855306122467</v>
          </cell>
          <cell r="DC28">
            <v>0</v>
          </cell>
          <cell r="DD28">
            <v>0</v>
          </cell>
          <cell r="DE28">
            <v>0</v>
          </cell>
          <cell r="DF28">
            <v>138401.09</v>
          </cell>
          <cell r="DG28">
            <v>0</v>
          </cell>
          <cell r="DH28">
            <v>0</v>
          </cell>
          <cell r="DI28">
            <v>0</v>
          </cell>
          <cell r="DJ28">
            <v>6677.8675000000003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298053.92628000001</v>
          </cell>
          <cell r="DT28">
            <v>123937.73530612244</v>
          </cell>
          <cell r="DU28">
            <v>145078.95749999999</v>
          </cell>
          <cell r="DV28">
            <v>47806.619545077563</v>
          </cell>
          <cell r="DW28">
            <v>567070.61908612249</v>
          </cell>
          <cell r="DX28">
            <v>560392.75158612244</v>
          </cell>
          <cell r="DY28">
            <v>4610</v>
          </cell>
          <cell r="DZ28">
            <v>382630</v>
          </cell>
          <cell r="EA28">
            <v>0</v>
          </cell>
          <cell r="EB28">
            <v>0</v>
          </cell>
          <cell r="EC28">
            <v>567070.61908612249</v>
          </cell>
          <cell r="ED28">
            <v>567070.61908612237</v>
          </cell>
          <cell r="EE28">
            <v>0</v>
          </cell>
          <cell r="EF28">
            <v>389307.86749999999</v>
          </cell>
          <cell r="EG28">
            <v>244228.91</v>
          </cell>
          <cell r="EH28">
            <v>421991.66158612253</v>
          </cell>
          <cell r="EI28">
            <v>5084.2368865797898</v>
          </cell>
          <cell r="EJ28">
            <v>4968.1821865671636</v>
          </cell>
          <cell r="EK28">
            <v>2.3359590219217755E-2</v>
          </cell>
          <cell r="EL28">
            <v>0</v>
          </cell>
          <cell r="EM28">
            <v>0</v>
          </cell>
          <cell r="EN28">
            <v>567070.61908612249</v>
          </cell>
          <cell r="EO28">
            <v>6751.7198986279809</v>
          </cell>
          <cell r="EP28" t="str">
            <v>Y</v>
          </cell>
          <cell r="EQ28">
            <v>6832.1761335677411</v>
          </cell>
          <cell r="ER28">
            <v>-5.3967588420561041E-2</v>
          </cell>
          <cell r="ES28">
            <v>-2008.2314908217534</v>
          </cell>
          <cell r="ET28">
            <v>565062.38759530068</v>
          </cell>
          <cell r="EU28">
            <v>0</v>
          </cell>
          <cell r="EV28">
            <v>565062.38759530068</v>
          </cell>
          <cell r="EW28">
            <v>6677.8675000000003</v>
          </cell>
          <cell r="EX28">
            <v>558384.52009530063</v>
          </cell>
        </row>
        <row r="29">
          <cell r="B29">
            <v>110369</v>
          </cell>
          <cell r="C29">
            <v>8262309</v>
          </cell>
          <cell r="D29" t="str">
            <v>Bradwell Village School</v>
          </cell>
          <cell r="E29">
            <v>200</v>
          </cell>
          <cell r="F29">
            <v>200</v>
          </cell>
          <cell r="G29">
            <v>0</v>
          </cell>
          <cell r="H29">
            <v>718202.23199999996</v>
          </cell>
          <cell r="I29">
            <v>0</v>
          </cell>
          <cell r="J29">
            <v>0</v>
          </cell>
          <cell r="K29">
            <v>42385.56</v>
          </cell>
          <cell r="L29">
            <v>0</v>
          </cell>
          <cell r="M29">
            <v>72619.259999999995</v>
          </cell>
          <cell r="N29">
            <v>0</v>
          </cell>
          <cell r="O29">
            <v>8712</v>
          </cell>
          <cell r="P29">
            <v>16141.400000000003</v>
          </cell>
          <cell r="Q29">
            <v>916.5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15188.999999999998</v>
          </cell>
          <cell r="AB29">
            <v>0</v>
          </cell>
          <cell r="AC29">
            <v>99094.028709677455</v>
          </cell>
          <cell r="AD29">
            <v>0</v>
          </cell>
          <cell r="AE29">
            <v>1977.1600000000019</v>
          </cell>
          <cell r="AF29">
            <v>0</v>
          </cell>
          <cell r="AG29">
            <v>138401.09</v>
          </cell>
          <cell r="AH29">
            <v>0</v>
          </cell>
          <cell r="AI29">
            <v>0</v>
          </cell>
          <cell r="AJ29">
            <v>0</v>
          </cell>
          <cell r="AK29">
            <v>39920.639999999999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718202.23199999996</v>
          </cell>
          <cell r="AU29">
            <v>257034.90870967746</v>
          </cell>
          <cell r="AV29">
            <v>178321.72999999998</v>
          </cell>
          <cell r="AW29">
            <v>109899.70177354841</v>
          </cell>
          <cell r="AX29">
            <v>1153558.8707096775</v>
          </cell>
          <cell r="AY29">
            <v>1113638.2307096776</v>
          </cell>
          <cell r="AZ29">
            <v>4610</v>
          </cell>
          <cell r="BA29">
            <v>922000</v>
          </cell>
          <cell r="BB29">
            <v>0</v>
          </cell>
          <cell r="BC29">
            <v>0</v>
          </cell>
          <cell r="BD29">
            <v>1153558.8707096775</v>
          </cell>
          <cell r="BE29">
            <v>1153558.8707096772</v>
          </cell>
          <cell r="BF29">
            <v>0</v>
          </cell>
          <cell r="BG29">
            <v>961920.64</v>
          </cell>
          <cell r="BH29">
            <v>783598.91</v>
          </cell>
          <cell r="BI29">
            <v>975237.14070967748</v>
          </cell>
          <cell r="BJ29">
            <v>4876.1857035483872</v>
          </cell>
          <cell r="BK29">
            <v>4688.9843263374478</v>
          </cell>
          <cell r="BL29">
            <v>3.992365172974717E-2</v>
          </cell>
          <cell r="BM29">
            <v>0</v>
          </cell>
          <cell r="BN29">
            <v>0</v>
          </cell>
          <cell r="BO29">
            <v>1153558.8707096775</v>
          </cell>
          <cell r="BP29">
            <v>5568.1911535483878</v>
          </cell>
          <cell r="BQ29" t="str">
            <v>Y</v>
          </cell>
          <cell r="BR29">
            <v>5767.7943535483873</v>
          </cell>
          <cell r="BS29">
            <v>6.7335485664101302E-2</v>
          </cell>
          <cell r="BT29">
            <v>-4839.1120260765138</v>
          </cell>
          <cell r="BU29">
            <v>1148719.7586836009</v>
          </cell>
          <cell r="BV29">
            <v>0</v>
          </cell>
          <cell r="BW29">
            <v>1148719.7586836009</v>
          </cell>
          <cell r="BX29">
            <v>39920.639999999999</v>
          </cell>
          <cell r="BY29">
            <v>1108799.118683601</v>
          </cell>
          <cell r="BZ29"/>
          <cell r="CA29">
            <v>110369</v>
          </cell>
          <cell r="CB29">
            <v>8262309</v>
          </cell>
          <cell r="CC29" t="str">
            <v>Bradwell Village School</v>
          </cell>
          <cell r="CD29">
            <v>200</v>
          </cell>
          <cell r="CE29">
            <v>200</v>
          </cell>
          <cell r="CF29">
            <v>0</v>
          </cell>
          <cell r="CG29">
            <v>718202.23199999996</v>
          </cell>
          <cell r="CH29">
            <v>0</v>
          </cell>
          <cell r="CI29">
            <v>0</v>
          </cell>
          <cell r="CJ29">
            <v>42385.56</v>
          </cell>
          <cell r="CK29">
            <v>0</v>
          </cell>
          <cell r="CL29">
            <v>72619.259999999995</v>
          </cell>
          <cell r="CM29">
            <v>0</v>
          </cell>
          <cell r="CN29">
            <v>8712</v>
          </cell>
          <cell r="CO29">
            <v>16141.400000000003</v>
          </cell>
          <cell r="CP29">
            <v>916.5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15188.999999999998</v>
          </cell>
          <cell r="DA29">
            <v>0</v>
          </cell>
          <cell r="DB29">
            <v>99094.028709677455</v>
          </cell>
          <cell r="DC29">
            <v>0</v>
          </cell>
          <cell r="DD29">
            <v>1977.1600000000019</v>
          </cell>
          <cell r="DE29">
            <v>0</v>
          </cell>
          <cell r="DF29">
            <v>138401.09</v>
          </cell>
          <cell r="DG29">
            <v>0</v>
          </cell>
          <cell r="DH29">
            <v>0</v>
          </cell>
          <cell r="DI29">
            <v>0</v>
          </cell>
          <cell r="DJ29">
            <v>39920.639999999999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718202.23199999996</v>
          </cell>
          <cell r="DT29">
            <v>257034.90870967746</v>
          </cell>
          <cell r="DU29">
            <v>178321.72999999998</v>
          </cell>
          <cell r="DV29">
            <v>109899.70177354841</v>
          </cell>
          <cell r="DW29">
            <v>1153558.8707096775</v>
          </cell>
          <cell r="DX29">
            <v>1113638.2307096776</v>
          </cell>
          <cell r="DY29">
            <v>4610</v>
          </cell>
          <cell r="DZ29">
            <v>922000</v>
          </cell>
          <cell r="EA29">
            <v>0</v>
          </cell>
          <cell r="EB29">
            <v>0</v>
          </cell>
          <cell r="EC29">
            <v>1153558.8707096775</v>
          </cell>
          <cell r="ED29">
            <v>1153558.8707096772</v>
          </cell>
          <cell r="EE29">
            <v>0</v>
          </cell>
          <cell r="EF29">
            <v>961920.64</v>
          </cell>
          <cell r="EG29">
            <v>783598.91</v>
          </cell>
          <cell r="EH29">
            <v>975237.14070967748</v>
          </cell>
          <cell r="EI29">
            <v>4876.1857035483872</v>
          </cell>
          <cell r="EJ29">
            <v>4688.9843263374478</v>
          </cell>
          <cell r="EK29">
            <v>3.992365172974717E-2</v>
          </cell>
          <cell r="EL29">
            <v>0</v>
          </cell>
          <cell r="EM29">
            <v>0</v>
          </cell>
          <cell r="EN29">
            <v>1153558.8707096775</v>
          </cell>
          <cell r="EO29">
            <v>5568.1911535483878</v>
          </cell>
          <cell r="EP29" t="str">
            <v>Y</v>
          </cell>
          <cell r="EQ29">
            <v>5767.7943535483873</v>
          </cell>
          <cell r="ER29">
            <v>6.7335485664101302E-2</v>
          </cell>
          <cell r="ES29">
            <v>-4839.1120260765138</v>
          </cell>
          <cell r="ET29">
            <v>1148719.7586836009</v>
          </cell>
          <cell r="EU29">
            <v>0</v>
          </cell>
          <cell r="EV29">
            <v>1148719.7586836009</v>
          </cell>
          <cell r="EW29">
            <v>39920.639999999999</v>
          </cell>
          <cell r="EX29">
            <v>1108799.118683601</v>
          </cell>
        </row>
        <row r="30">
          <cell r="B30">
            <v>110372</v>
          </cell>
          <cell r="C30">
            <v>8262313</v>
          </cell>
          <cell r="D30" t="str">
            <v>Downs Barn School</v>
          </cell>
          <cell r="E30">
            <v>59</v>
          </cell>
          <cell r="F30">
            <v>59</v>
          </cell>
          <cell r="G30">
            <v>0</v>
          </cell>
          <cell r="H30">
            <v>211869.65844</v>
          </cell>
          <cell r="I30">
            <v>0</v>
          </cell>
          <cell r="J30">
            <v>0</v>
          </cell>
          <cell r="K30">
            <v>4541.3100000000013</v>
          </cell>
          <cell r="L30">
            <v>0</v>
          </cell>
          <cell r="M30">
            <v>7599.6900000000023</v>
          </cell>
          <cell r="N30">
            <v>0</v>
          </cell>
          <cell r="O30">
            <v>9679.9999999999964</v>
          </cell>
          <cell r="P30">
            <v>880.43999999999926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18866.336842105251</v>
          </cell>
          <cell r="AB30">
            <v>0</v>
          </cell>
          <cell r="AC30">
            <v>32495.986285714276</v>
          </cell>
          <cell r="AD30">
            <v>0</v>
          </cell>
          <cell r="AE30">
            <v>0</v>
          </cell>
          <cell r="AF30">
            <v>0</v>
          </cell>
          <cell r="AG30">
            <v>138401.09</v>
          </cell>
          <cell r="AH30">
            <v>0</v>
          </cell>
          <cell r="AI30">
            <v>0</v>
          </cell>
          <cell r="AJ30">
            <v>0</v>
          </cell>
          <cell r="AK30">
            <v>17286.607499999998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211869.65844</v>
          </cell>
          <cell r="AU30">
            <v>74063.763127819519</v>
          </cell>
          <cell r="AV30">
            <v>155687.69750000001</v>
          </cell>
          <cell r="AW30">
            <v>30928.297891885708</v>
          </cell>
          <cell r="AX30">
            <v>441621.11906781956</v>
          </cell>
          <cell r="AY30">
            <v>424334.51156781957</v>
          </cell>
          <cell r="AZ30">
            <v>4610</v>
          </cell>
          <cell r="BA30">
            <v>271990</v>
          </cell>
          <cell r="BB30">
            <v>0</v>
          </cell>
          <cell r="BC30">
            <v>0</v>
          </cell>
          <cell r="BD30">
            <v>441621.11906781956</v>
          </cell>
          <cell r="BE30">
            <v>441621.11906781956</v>
          </cell>
          <cell r="BF30">
            <v>0</v>
          </cell>
          <cell r="BG30">
            <v>289276.60749999998</v>
          </cell>
          <cell r="BH30">
            <v>133588.90999999997</v>
          </cell>
          <cell r="BI30">
            <v>285933.42156781961</v>
          </cell>
          <cell r="BJ30">
            <v>4846.3291791155862</v>
          </cell>
          <cell r="BK30">
            <v>4801.0354700000007</v>
          </cell>
          <cell r="BL30">
            <v>9.4341542358122674E-3</v>
          </cell>
          <cell r="BM30">
            <v>0</v>
          </cell>
          <cell r="BN30">
            <v>0</v>
          </cell>
          <cell r="BO30">
            <v>441621.11906781956</v>
          </cell>
          <cell r="BP30">
            <v>7192.1103655562638</v>
          </cell>
          <cell r="BQ30" t="str">
            <v>Y</v>
          </cell>
          <cell r="BR30">
            <v>7485.1037130138911</v>
          </cell>
          <cell r="BS30">
            <v>9.1118880096696664E-3</v>
          </cell>
          <cell r="BT30">
            <v>-1427.5380476925716</v>
          </cell>
          <cell r="BU30">
            <v>440193.58102012699</v>
          </cell>
          <cell r="BV30">
            <v>0</v>
          </cell>
          <cell r="BW30">
            <v>440193.58102012699</v>
          </cell>
          <cell r="BX30">
            <v>17286.607499999998</v>
          </cell>
          <cell r="BY30">
            <v>422906.97352012701</v>
          </cell>
          <cell r="BZ30"/>
          <cell r="CA30">
            <v>110372</v>
          </cell>
          <cell r="CB30">
            <v>8262313</v>
          </cell>
          <cell r="CC30" t="str">
            <v>Downs Barn School</v>
          </cell>
          <cell r="CD30">
            <v>59</v>
          </cell>
          <cell r="CE30">
            <v>59</v>
          </cell>
          <cell r="CF30">
            <v>0</v>
          </cell>
          <cell r="CG30">
            <v>211869.65844</v>
          </cell>
          <cell r="CH30">
            <v>0</v>
          </cell>
          <cell r="CI30">
            <v>0</v>
          </cell>
          <cell r="CJ30">
            <v>4541.3100000000013</v>
          </cell>
          <cell r="CK30">
            <v>0</v>
          </cell>
          <cell r="CL30">
            <v>7599.6900000000023</v>
          </cell>
          <cell r="CM30">
            <v>0</v>
          </cell>
          <cell r="CN30">
            <v>9679.9999999999964</v>
          </cell>
          <cell r="CO30">
            <v>880.43999999999926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18866.336842105251</v>
          </cell>
          <cell r="DA30">
            <v>0</v>
          </cell>
          <cell r="DB30">
            <v>32495.986285714276</v>
          </cell>
          <cell r="DC30">
            <v>0</v>
          </cell>
          <cell r="DD30">
            <v>0</v>
          </cell>
          <cell r="DE30">
            <v>0</v>
          </cell>
          <cell r="DF30">
            <v>138401.09</v>
          </cell>
          <cell r="DG30">
            <v>0</v>
          </cell>
          <cell r="DH30">
            <v>0</v>
          </cell>
          <cell r="DI30">
            <v>0</v>
          </cell>
          <cell r="DJ30">
            <v>17286.607499999998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211869.65844</v>
          </cell>
          <cell r="DT30">
            <v>74063.763127819519</v>
          </cell>
          <cell r="DU30">
            <v>155687.69750000001</v>
          </cell>
          <cell r="DV30">
            <v>30928.297891885708</v>
          </cell>
          <cell r="DW30">
            <v>441621.11906781956</v>
          </cell>
          <cell r="DX30">
            <v>424334.51156781957</v>
          </cell>
          <cell r="DY30">
            <v>4610</v>
          </cell>
          <cell r="DZ30">
            <v>271990</v>
          </cell>
          <cell r="EA30">
            <v>0</v>
          </cell>
          <cell r="EB30">
            <v>0</v>
          </cell>
          <cell r="EC30">
            <v>441621.11906781956</v>
          </cell>
          <cell r="ED30">
            <v>441621.11906781956</v>
          </cell>
          <cell r="EE30">
            <v>0</v>
          </cell>
          <cell r="EF30">
            <v>289276.60749999998</v>
          </cell>
          <cell r="EG30">
            <v>133588.90999999997</v>
          </cell>
          <cell r="EH30">
            <v>285933.42156781961</v>
          </cell>
          <cell r="EI30">
            <v>4846.3291791155862</v>
          </cell>
          <cell r="EJ30">
            <v>4801.0354700000007</v>
          </cell>
          <cell r="EK30">
            <v>9.4341542358122674E-3</v>
          </cell>
          <cell r="EL30">
            <v>0</v>
          </cell>
          <cell r="EM30">
            <v>0</v>
          </cell>
          <cell r="EN30">
            <v>441621.11906781956</v>
          </cell>
          <cell r="EO30">
            <v>7192.1103655562638</v>
          </cell>
          <cell r="EP30" t="str">
            <v>Y</v>
          </cell>
          <cell r="EQ30">
            <v>7485.1037130138911</v>
          </cell>
          <cell r="ER30">
            <v>9.1118880096696664E-3</v>
          </cell>
          <cell r="ES30">
            <v>-1427.5380476925716</v>
          </cell>
          <cell r="ET30">
            <v>440193.58102012699</v>
          </cell>
          <cell r="EU30">
            <v>0</v>
          </cell>
          <cell r="EV30">
            <v>440193.58102012699</v>
          </cell>
          <cell r="EW30">
            <v>17286.607499999998</v>
          </cell>
          <cell r="EX30">
            <v>422906.97352012701</v>
          </cell>
        </row>
        <row r="31">
          <cell r="B31">
            <v>110375</v>
          </cell>
          <cell r="C31">
            <v>8262316</v>
          </cell>
          <cell r="D31" t="str">
            <v>Germander Park School</v>
          </cell>
          <cell r="E31">
            <v>81</v>
          </cell>
          <cell r="F31">
            <v>81</v>
          </cell>
          <cell r="G31">
            <v>0</v>
          </cell>
          <cell r="H31">
            <v>290871.90396000003</v>
          </cell>
          <cell r="I31">
            <v>0</v>
          </cell>
          <cell r="J31">
            <v>0</v>
          </cell>
          <cell r="K31">
            <v>25229.500000000004</v>
          </cell>
          <cell r="L31">
            <v>0</v>
          </cell>
          <cell r="M31">
            <v>42220.500000000007</v>
          </cell>
          <cell r="N31">
            <v>0</v>
          </cell>
          <cell r="O31">
            <v>14761.999999999991</v>
          </cell>
          <cell r="P31">
            <v>3228.2799999999888</v>
          </cell>
          <cell r="Q31">
            <v>0</v>
          </cell>
          <cell r="R31">
            <v>499.44000000000079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17818.268275862047</v>
          </cell>
          <cell r="AB31">
            <v>0</v>
          </cell>
          <cell r="AC31">
            <v>54217.350000000042</v>
          </cell>
          <cell r="AD31">
            <v>0</v>
          </cell>
          <cell r="AE31">
            <v>138.40120000000047</v>
          </cell>
          <cell r="AF31">
            <v>0</v>
          </cell>
          <cell r="AG31">
            <v>138401.09</v>
          </cell>
          <cell r="AH31">
            <v>0</v>
          </cell>
          <cell r="AI31">
            <v>0</v>
          </cell>
          <cell r="AJ31">
            <v>0</v>
          </cell>
          <cell r="AK31">
            <v>2912.2559999999999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290871.90396000003</v>
          </cell>
          <cell r="AU31">
            <v>158113.73947586206</v>
          </cell>
          <cell r="AV31">
            <v>141313.34599999999</v>
          </cell>
          <cell r="AW31">
            <v>58927.404658400017</v>
          </cell>
          <cell r="AX31">
            <v>590298.98943586205</v>
          </cell>
          <cell r="AY31">
            <v>587386.733435862</v>
          </cell>
          <cell r="AZ31">
            <v>4610</v>
          </cell>
          <cell r="BA31">
            <v>373410</v>
          </cell>
          <cell r="BB31">
            <v>0</v>
          </cell>
          <cell r="BC31">
            <v>0</v>
          </cell>
          <cell r="BD31">
            <v>590298.98943586205</v>
          </cell>
          <cell r="BE31">
            <v>590298.98943586205</v>
          </cell>
          <cell r="BF31">
            <v>0</v>
          </cell>
          <cell r="BG31">
            <v>376322.25599999999</v>
          </cell>
          <cell r="BH31">
            <v>235008.91</v>
          </cell>
          <cell r="BI31">
            <v>448985.64343586209</v>
          </cell>
          <cell r="BJ31">
            <v>5543.0326350106434</v>
          </cell>
          <cell r="BK31">
            <v>5173.9139717948719</v>
          </cell>
          <cell r="BL31">
            <v>7.1342249837934829E-2</v>
          </cell>
          <cell r="BM31">
            <v>0</v>
          </cell>
          <cell r="BN31">
            <v>0</v>
          </cell>
          <cell r="BO31">
            <v>590298.98943586205</v>
          </cell>
          <cell r="BP31">
            <v>7251.6880671094077</v>
          </cell>
          <cell r="BQ31" t="str">
            <v>Y</v>
          </cell>
          <cell r="BR31">
            <v>7287.6418448871855</v>
          </cell>
          <cell r="BS31">
            <v>4.1754179479395859E-2</v>
          </cell>
          <cell r="BT31">
            <v>-1959.8403705609883</v>
          </cell>
          <cell r="BU31">
            <v>588339.14906530106</v>
          </cell>
          <cell r="BV31">
            <v>0</v>
          </cell>
          <cell r="BW31">
            <v>588339.14906530106</v>
          </cell>
          <cell r="BX31">
            <v>2912.2559999999999</v>
          </cell>
          <cell r="BY31">
            <v>585426.893065301</v>
          </cell>
          <cell r="BZ31"/>
          <cell r="CA31">
            <v>110375</v>
          </cell>
          <cell r="CB31">
            <v>8262316</v>
          </cell>
          <cell r="CC31" t="str">
            <v>Germander Park School</v>
          </cell>
          <cell r="CD31">
            <v>81</v>
          </cell>
          <cell r="CE31">
            <v>81</v>
          </cell>
          <cell r="CF31">
            <v>0</v>
          </cell>
          <cell r="CG31">
            <v>290871.90396000003</v>
          </cell>
          <cell r="CH31">
            <v>0</v>
          </cell>
          <cell r="CI31">
            <v>0</v>
          </cell>
          <cell r="CJ31">
            <v>25229.500000000004</v>
          </cell>
          <cell r="CK31">
            <v>0</v>
          </cell>
          <cell r="CL31">
            <v>42220.500000000007</v>
          </cell>
          <cell r="CM31">
            <v>0</v>
          </cell>
          <cell r="CN31">
            <v>14761.999999999991</v>
          </cell>
          <cell r="CO31">
            <v>3228.2799999999888</v>
          </cell>
          <cell r="CP31">
            <v>0</v>
          </cell>
          <cell r="CQ31">
            <v>499.44000000000079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17818.268275862047</v>
          </cell>
          <cell r="DA31">
            <v>0</v>
          </cell>
          <cell r="DB31">
            <v>54217.350000000042</v>
          </cell>
          <cell r="DC31">
            <v>0</v>
          </cell>
          <cell r="DD31">
            <v>138.40120000000047</v>
          </cell>
          <cell r="DE31">
            <v>0</v>
          </cell>
          <cell r="DF31">
            <v>138401.09</v>
          </cell>
          <cell r="DG31">
            <v>0</v>
          </cell>
          <cell r="DH31">
            <v>0</v>
          </cell>
          <cell r="DI31">
            <v>0</v>
          </cell>
          <cell r="DJ31">
            <v>2912.2559999999999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290871.90396000003</v>
          </cell>
          <cell r="DT31">
            <v>158113.73947586206</v>
          </cell>
          <cell r="DU31">
            <v>141313.34599999999</v>
          </cell>
          <cell r="DV31">
            <v>58927.404658400017</v>
          </cell>
          <cell r="DW31">
            <v>590298.98943586205</v>
          </cell>
          <cell r="DX31">
            <v>587386.733435862</v>
          </cell>
          <cell r="DY31">
            <v>4610</v>
          </cell>
          <cell r="DZ31">
            <v>373410</v>
          </cell>
          <cell r="EA31">
            <v>0</v>
          </cell>
          <cell r="EB31">
            <v>0</v>
          </cell>
          <cell r="EC31">
            <v>590298.98943586205</v>
          </cell>
          <cell r="ED31">
            <v>590298.98943586205</v>
          </cell>
          <cell r="EE31">
            <v>0</v>
          </cell>
          <cell r="EF31">
            <v>376322.25599999999</v>
          </cell>
          <cell r="EG31">
            <v>235008.91</v>
          </cell>
          <cell r="EH31">
            <v>448985.64343586209</v>
          </cell>
          <cell r="EI31">
            <v>5543.0326350106434</v>
          </cell>
          <cell r="EJ31">
            <v>5173.9139717948719</v>
          </cell>
          <cell r="EK31">
            <v>7.1342249837934829E-2</v>
          </cell>
          <cell r="EL31">
            <v>0</v>
          </cell>
          <cell r="EM31">
            <v>0</v>
          </cell>
          <cell r="EN31">
            <v>590298.98943586205</v>
          </cell>
          <cell r="EO31">
            <v>7251.6880671094077</v>
          </cell>
          <cell r="EP31" t="str">
            <v>Y</v>
          </cell>
          <cell r="EQ31">
            <v>7287.6418448871855</v>
          </cell>
          <cell r="ER31">
            <v>4.1754179479395859E-2</v>
          </cell>
          <cell r="ES31">
            <v>-1959.8403705609883</v>
          </cell>
          <cell r="ET31">
            <v>588339.14906530106</v>
          </cell>
          <cell r="EU31">
            <v>0</v>
          </cell>
          <cell r="EV31">
            <v>588339.14906530106</v>
          </cell>
          <cell r="EW31">
            <v>2912.2559999999999</v>
          </cell>
          <cell r="EX31">
            <v>585426.893065301</v>
          </cell>
        </row>
        <row r="32">
          <cell r="B32">
            <v>110379</v>
          </cell>
          <cell r="C32">
            <v>8262320</v>
          </cell>
          <cell r="D32" t="str">
            <v>The Willows School and Early Years Centre</v>
          </cell>
          <cell r="E32">
            <v>112</v>
          </cell>
          <cell r="F32">
            <v>112</v>
          </cell>
          <cell r="G32">
            <v>0</v>
          </cell>
          <cell r="H32">
            <v>402193.24991999997</v>
          </cell>
          <cell r="I32">
            <v>0</v>
          </cell>
          <cell r="J32">
            <v>0</v>
          </cell>
          <cell r="K32">
            <v>20183.599999999991</v>
          </cell>
          <cell r="L32">
            <v>0</v>
          </cell>
          <cell r="M32">
            <v>33776.399999999987</v>
          </cell>
          <cell r="N32">
            <v>0</v>
          </cell>
          <cell r="O32">
            <v>16940</v>
          </cell>
          <cell r="P32">
            <v>2347.8399999999992</v>
          </cell>
          <cell r="Q32">
            <v>8248.5000000000146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30930.3272727273</v>
          </cell>
          <cell r="AB32">
            <v>0</v>
          </cell>
          <cell r="AC32">
            <v>57574.809599999971</v>
          </cell>
          <cell r="AD32">
            <v>0</v>
          </cell>
          <cell r="AE32">
            <v>0</v>
          </cell>
          <cell r="AF32">
            <v>0</v>
          </cell>
          <cell r="AG32">
            <v>138401.09</v>
          </cell>
          <cell r="AH32">
            <v>0</v>
          </cell>
          <cell r="AI32">
            <v>0</v>
          </cell>
          <cell r="AJ32">
            <v>0</v>
          </cell>
          <cell r="AK32">
            <v>25625.599999999999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402193.24991999997</v>
          </cell>
          <cell r="AU32">
            <v>170001.47687272725</v>
          </cell>
          <cell r="AV32">
            <v>164026.69</v>
          </cell>
          <cell r="AW32">
            <v>66331.243508799991</v>
          </cell>
          <cell r="AX32">
            <v>736221.41679272731</v>
          </cell>
          <cell r="AY32">
            <v>710595.81679272733</v>
          </cell>
          <cell r="AZ32">
            <v>4610</v>
          </cell>
          <cell r="BA32">
            <v>516320</v>
          </cell>
          <cell r="BB32">
            <v>0</v>
          </cell>
          <cell r="BC32">
            <v>0</v>
          </cell>
          <cell r="BD32">
            <v>736221.41679272731</v>
          </cell>
          <cell r="BE32">
            <v>736221.41679272708</v>
          </cell>
          <cell r="BF32">
            <v>0</v>
          </cell>
          <cell r="BG32">
            <v>541945.59999999998</v>
          </cell>
          <cell r="BH32">
            <v>377918.91000000003</v>
          </cell>
          <cell r="BI32">
            <v>572194.72679272736</v>
          </cell>
          <cell r="BJ32">
            <v>5108.8814892207802</v>
          </cell>
          <cell r="BK32">
            <v>5086.8973180327866</v>
          </cell>
          <cell r="BL32">
            <v>4.3217249756665578E-3</v>
          </cell>
          <cell r="BM32">
            <v>0</v>
          </cell>
          <cell r="BN32">
            <v>0</v>
          </cell>
          <cell r="BO32">
            <v>736221.41679272731</v>
          </cell>
          <cell r="BP32">
            <v>6344.605507077923</v>
          </cell>
          <cell r="BQ32" t="str">
            <v>Y</v>
          </cell>
          <cell r="BR32">
            <v>6573.4055070779223</v>
          </cell>
          <cell r="BS32">
            <v>1.8792698945039987E-2</v>
          </cell>
          <cell r="BT32">
            <v>-2709.9027346028479</v>
          </cell>
          <cell r="BU32">
            <v>733511.51405812451</v>
          </cell>
          <cell r="BV32">
            <v>0</v>
          </cell>
          <cell r="BW32">
            <v>733511.51405812451</v>
          </cell>
          <cell r="BX32">
            <v>25625.599999999999</v>
          </cell>
          <cell r="BY32">
            <v>707885.91405812453</v>
          </cell>
          <cell r="BZ32"/>
          <cell r="CA32">
            <v>110379</v>
          </cell>
          <cell r="CB32">
            <v>8262320</v>
          </cell>
          <cell r="CC32" t="str">
            <v>The Willows School and Early Years Centre</v>
          </cell>
          <cell r="CD32">
            <v>112</v>
          </cell>
          <cell r="CE32">
            <v>112</v>
          </cell>
          <cell r="CF32">
            <v>0</v>
          </cell>
          <cell r="CG32">
            <v>402193.24991999997</v>
          </cell>
          <cell r="CH32">
            <v>0</v>
          </cell>
          <cell r="CI32">
            <v>0</v>
          </cell>
          <cell r="CJ32">
            <v>20183.599999999991</v>
          </cell>
          <cell r="CK32">
            <v>0</v>
          </cell>
          <cell r="CL32">
            <v>33776.399999999987</v>
          </cell>
          <cell r="CM32">
            <v>0</v>
          </cell>
          <cell r="CN32">
            <v>16940</v>
          </cell>
          <cell r="CO32">
            <v>2347.8399999999992</v>
          </cell>
          <cell r="CP32">
            <v>8248.5000000000146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30930.3272727273</v>
          </cell>
          <cell r="DA32">
            <v>0</v>
          </cell>
          <cell r="DB32">
            <v>57574.809599999971</v>
          </cell>
          <cell r="DC32">
            <v>0</v>
          </cell>
          <cell r="DD32">
            <v>0</v>
          </cell>
          <cell r="DE32">
            <v>0</v>
          </cell>
          <cell r="DF32">
            <v>138401.09</v>
          </cell>
          <cell r="DG32">
            <v>0</v>
          </cell>
          <cell r="DH32">
            <v>0</v>
          </cell>
          <cell r="DI32">
            <v>0</v>
          </cell>
          <cell r="DJ32">
            <v>25625.599999999999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402193.24991999997</v>
          </cell>
          <cell r="DT32">
            <v>170001.47687272725</v>
          </cell>
          <cell r="DU32">
            <v>164026.69</v>
          </cell>
          <cell r="DV32">
            <v>66331.243508799991</v>
          </cell>
          <cell r="DW32">
            <v>736221.41679272731</v>
          </cell>
          <cell r="DX32">
            <v>710595.81679272733</v>
          </cell>
          <cell r="DY32">
            <v>4610</v>
          </cell>
          <cell r="DZ32">
            <v>516320</v>
          </cell>
          <cell r="EA32">
            <v>0</v>
          </cell>
          <cell r="EB32">
            <v>0</v>
          </cell>
          <cell r="EC32">
            <v>736221.41679272731</v>
          </cell>
          <cell r="ED32">
            <v>736221.41679272708</v>
          </cell>
          <cell r="EE32">
            <v>0</v>
          </cell>
          <cell r="EF32">
            <v>541945.59999999998</v>
          </cell>
          <cell r="EG32">
            <v>377918.91000000003</v>
          </cell>
          <cell r="EH32">
            <v>572194.72679272736</v>
          </cell>
          <cell r="EI32">
            <v>5108.8814892207802</v>
          </cell>
          <cell r="EJ32">
            <v>5086.8973180327866</v>
          </cell>
          <cell r="EK32">
            <v>4.3217249756665578E-3</v>
          </cell>
          <cell r="EL32">
            <v>0</v>
          </cell>
          <cell r="EM32">
            <v>0</v>
          </cell>
          <cell r="EN32">
            <v>736221.41679272731</v>
          </cell>
          <cell r="EO32">
            <v>6344.605507077923</v>
          </cell>
          <cell r="EP32" t="str">
            <v>Y</v>
          </cell>
          <cell r="EQ32">
            <v>6573.4055070779223</v>
          </cell>
          <cell r="ER32">
            <v>1.8792698945039987E-2</v>
          </cell>
          <cell r="ES32">
            <v>-2709.9027346028479</v>
          </cell>
          <cell r="ET32">
            <v>733511.51405812451</v>
          </cell>
          <cell r="EU32">
            <v>0</v>
          </cell>
          <cell r="EV32">
            <v>733511.51405812451</v>
          </cell>
          <cell r="EW32">
            <v>25625.599999999999</v>
          </cell>
          <cell r="EX32">
            <v>707885.91405812453</v>
          </cell>
        </row>
        <row r="33">
          <cell r="B33">
            <v>110380</v>
          </cell>
          <cell r="C33">
            <v>8262322</v>
          </cell>
          <cell r="D33" t="str">
            <v>Priory Common School</v>
          </cell>
          <cell r="E33">
            <v>73</v>
          </cell>
          <cell r="F33">
            <v>73</v>
          </cell>
          <cell r="G33">
            <v>0</v>
          </cell>
          <cell r="H33">
            <v>262143.81468000001</v>
          </cell>
          <cell r="I33">
            <v>0</v>
          </cell>
          <cell r="J33">
            <v>0</v>
          </cell>
          <cell r="K33">
            <v>15137.699999999999</v>
          </cell>
          <cell r="L33">
            <v>0</v>
          </cell>
          <cell r="M33">
            <v>25332.3</v>
          </cell>
          <cell r="N33">
            <v>0</v>
          </cell>
          <cell r="O33">
            <v>2178.000000000005</v>
          </cell>
          <cell r="P33">
            <v>6163.0799999999927</v>
          </cell>
          <cell r="Q33">
            <v>0</v>
          </cell>
          <cell r="R33">
            <v>499.44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18547.14981818181</v>
          </cell>
          <cell r="AB33">
            <v>0</v>
          </cell>
          <cell r="AC33">
            <v>52120.05333333333</v>
          </cell>
          <cell r="AD33">
            <v>0</v>
          </cell>
          <cell r="AE33">
            <v>0</v>
          </cell>
          <cell r="AF33">
            <v>0</v>
          </cell>
          <cell r="AG33">
            <v>138401.09</v>
          </cell>
          <cell r="AH33">
            <v>0</v>
          </cell>
          <cell r="AI33">
            <v>0</v>
          </cell>
          <cell r="AJ33">
            <v>0</v>
          </cell>
          <cell r="AK33">
            <v>19724.2225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262143.81468000001</v>
          </cell>
          <cell r="AU33">
            <v>119977.72315151514</v>
          </cell>
          <cell r="AV33">
            <v>158125.3125</v>
          </cell>
          <cell r="AW33">
            <v>47054.411653866664</v>
          </cell>
          <cell r="AX33">
            <v>540246.85033151507</v>
          </cell>
          <cell r="AY33">
            <v>520522.6278315151</v>
          </cell>
          <cell r="AZ33">
            <v>4610</v>
          </cell>
          <cell r="BA33">
            <v>336530</v>
          </cell>
          <cell r="BB33">
            <v>0</v>
          </cell>
          <cell r="BC33">
            <v>0</v>
          </cell>
          <cell r="BD33">
            <v>540246.85033151507</v>
          </cell>
          <cell r="BE33">
            <v>540246.85033151519</v>
          </cell>
          <cell r="BF33">
            <v>0</v>
          </cell>
          <cell r="BG33">
            <v>356254.22249999997</v>
          </cell>
          <cell r="BH33">
            <v>198128.90999999997</v>
          </cell>
          <cell r="BI33">
            <v>382121.53783151513</v>
          </cell>
          <cell r="BJ33">
            <v>5234.541614130344</v>
          </cell>
          <cell r="BK33">
            <v>5048.3381192307688</v>
          </cell>
          <cell r="BL33">
            <v>3.6884117208842493E-2</v>
          </cell>
          <cell r="BM33">
            <v>0</v>
          </cell>
          <cell r="BN33">
            <v>0</v>
          </cell>
          <cell r="BO33">
            <v>540246.85033151507</v>
          </cell>
          <cell r="BP33">
            <v>7130.4469565960972</v>
          </cell>
          <cell r="BQ33" t="str">
            <v>Y</v>
          </cell>
          <cell r="BR33">
            <v>7400.6417853632202</v>
          </cell>
          <cell r="BS33">
            <v>4.4785683410472732E-2</v>
          </cell>
          <cell r="BT33">
            <v>-1766.2758895179277</v>
          </cell>
          <cell r="BU33">
            <v>538480.5744419971</v>
          </cell>
          <cell r="BV33">
            <v>0</v>
          </cell>
          <cell r="BW33">
            <v>538480.5744419971</v>
          </cell>
          <cell r="BX33">
            <v>19724.2225</v>
          </cell>
          <cell r="BY33">
            <v>518756.35194199713</v>
          </cell>
          <cell r="BZ33"/>
          <cell r="CA33">
            <v>110380</v>
          </cell>
          <cell r="CB33">
            <v>8262322</v>
          </cell>
          <cell r="CC33" t="str">
            <v>Priory Common School</v>
          </cell>
          <cell r="CD33">
            <v>73</v>
          </cell>
          <cell r="CE33">
            <v>73</v>
          </cell>
          <cell r="CF33">
            <v>0</v>
          </cell>
          <cell r="CG33">
            <v>262143.81468000001</v>
          </cell>
          <cell r="CH33">
            <v>0</v>
          </cell>
          <cell r="CI33">
            <v>0</v>
          </cell>
          <cell r="CJ33">
            <v>15137.699999999999</v>
          </cell>
          <cell r="CK33">
            <v>0</v>
          </cell>
          <cell r="CL33">
            <v>25332.3</v>
          </cell>
          <cell r="CM33">
            <v>0</v>
          </cell>
          <cell r="CN33">
            <v>2178.000000000005</v>
          </cell>
          <cell r="CO33">
            <v>6163.0799999999927</v>
          </cell>
          <cell r="CP33">
            <v>0</v>
          </cell>
          <cell r="CQ33">
            <v>499.44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18547.14981818181</v>
          </cell>
          <cell r="DA33">
            <v>0</v>
          </cell>
          <cell r="DB33">
            <v>52120.05333333333</v>
          </cell>
          <cell r="DC33">
            <v>0</v>
          </cell>
          <cell r="DD33">
            <v>0</v>
          </cell>
          <cell r="DE33">
            <v>0</v>
          </cell>
          <cell r="DF33">
            <v>138401.09</v>
          </cell>
          <cell r="DG33">
            <v>0</v>
          </cell>
          <cell r="DH33">
            <v>0</v>
          </cell>
          <cell r="DI33">
            <v>0</v>
          </cell>
          <cell r="DJ33">
            <v>19724.2225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262143.81468000001</v>
          </cell>
          <cell r="DT33">
            <v>119977.72315151514</v>
          </cell>
          <cell r="DU33">
            <v>158125.3125</v>
          </cell>
          <cell r="DV33">
            <v>47054.411653866664</v>
          </cell>
          <cell r="DW33">
            <v>540246.85033151507</v>
          </cell>
          <cell r="DX33">
            <v>520522.6278315151</v>
          </cell>
          <cell r="DY33">
            <v>4610</v>
          </cell>
          <cell r="DZ33">
            <v>336530</v>
          </cell>
          <cell r="EA33">
            <v>0</v>
          </cell>
          <cell r="EB33">
            <v>0</v>
          </cell>
          <cell r="EC33">
            <v>540246.85033151507</v>
          </cell>
          <cell r="ED33">
            <v>540246.85033151519</v>
          </cell>
          <cell r="EE33">
            <v>0</v>
          </cell>
          <cell r="EF33">
            <v>356254.22249999997</v>
          </cell>
          <cell r="EG33">
            <v>198128.90999999997</v>
          </cell>
          <cell r="EH33">
            <v>382121.53783151513</v>
          </cell>
          <cell r="EI33">
            <v>5234.541614130344</v>
          </cell>
          <cell r="EJ33">
            <v>5048.3381192307688</v>
          </cell>
          <cell r="EK33">
            <v>3.6884117208842493E-2</v>
          </cell>
          <cell r="EL33">
            <v>0</v>
          </cell>
          <cell r="EM33">
            <v>0</v>
          </cell>
          <cell r="EN33">
            <v>540246.85033151507</v>
          </cell>
          <cell r="EO33">
            <v>7130.4469565960972</v>
          </cell>
          <cell r="EP33" t="str">
            <v>Y</v>
          </cell>
          <cell r="EQ33">
            <v>7400.6417853632202</v>
          </cell>
          <cell r="ER33">
            <v>4.4785683410472732E-2</v>
          </cell>
          <cell r="ES33">
            <v>-1766.2758895179277</v>
          </cell>
          <cell r="ET33">
            <v>538480.5744419971</v>
          </cell>
          <cell r="EU33">
            <v>0</v>
          </cell>
          <cell r="EV33">
            <v>538480.5744419971</v>
          </cell>
          <cell r="EW33">
            <v>19724.2225</v>
          </cell>
          <cell r="EX33">
            <v>518756.35194199713</v>
          </cell>
        </row>
        <row r="34">
          <cell r="B34">
            <v>110381</v>
          </cell>
          <cell r="C34">
            <v>8262323</v>
          </cell>
          <cell r="D34" t="str">
            <v>Giffard Park Primary School</v>
          </cell>
          <cell r="E34">
            <v>289</v>
          </cell>
          <cell r="F34">
            <v>289</v>
          </cell>
          <cell r="G34">
            <v>0</v>
          </cell>
          <cell r="H34">
            <v>1037802.2252400001</v>
          </cell>
          <cell r="I34">
            <v>0</v>
          </cell>
          <cell r="J34">
            <v>0</v>
          </cell>
          <cell r="K34">
            <v>30275.40000000002</v>
          </cell>
          <cell r="L34">
            <v>0</v>
          </cell>
          <cell r="M34">
            <v>53197.82999999998</v>
          </cell>
          <cell r="N34">
            <v>0</v>
          </cell>
          <cell r="O34">
            <v>5807.9999999999973</v>
          </cell>
          <cell r="P34">
            <v>3521.7600000000029</v>
          </cell>
          <cell r="Q34">
            <v>1374.7499999999945</v>
          </cell>
          <cell r="R34">
            <v>499.44000000000045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21345.607999999927</v>
          </cell>
          <cell r="AB34">
            <v>0</v>
          </cell>
          <cell r="AC34">
            <v>122781.55516587276</v>
          </cell>
          <cell r="AD34">
            <v>0</v>
          </cell>
          <cell r="AE34">
            <v>3618.2028000000014</v>
          </cell>
          <cell r="AF34">
            <v>0</v>
          </cell>
          <cell r="AG34">
            <v>138401.09</v>
          </cell>
          <cell r="AH34">
            <v>0</v>
          </cell>
          <cell r="AI34">
            <v>0</v>
          </cell>
          <cell r="AJ34">
            <v>0</v>
          </cell>
          <cell r="AK34">
            <v>44042.239999999998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1037802.2252400001</v>
          </cell>
          <cell r="AU34">
            <v>242422.5459658727</v>
          </cell>
          <cell r="AV34">
            <v>182443.33</v>
          </cell>
          <cell r="AW34">
            <v>120955.84343756019</v>
          </cell>
          <cell r="AX34">
            <v>1462668.1012058728</v>
          </cell>
          <cell r="AY34">
            <v>1418625.8612058728</v>
          </cell>
          <cell r="AZ34">
            <v>4610</v>
          </cell>
          <cell r="BA34">
            <v>1332290</v>
          </cell>
          <cell r="BB34">
            <v>0</v>
          </cell>
          <cell r="BC34">
            <v>0</v>
          </cell>
          <cell r="BD34">
            <v>1462668.1012058728</v>
          </cell>
          <cell r="BE34">
            <v>1462668.1012058728</v>
          </cell>
          <cell r="BF34">
            <v>0</v>
          </cell>
          <cell r="BG34">
            <v>1376332.24</v>
          </cell>
          <cell r="BH34">
            <v>1193888.9099999999</v>
          </cell>
          <cell r="BI34">
            <v>1280224.7712058728</v>
          </cell>
          <cell r="BJ34">
            <v>4429.843498982259</v>
          </cell>
          <cell r="BK34">
            <v>4408.1648640939602</v>
          </cell>
          <cell r="BL34">
            <v>4.9178366863904845E-3</v>
          </cell>
          <cell r="BM34">
            <v>0</v>
          </cell>
          <cell r="BN34">
            <v>0</v>
          </cell>
          <cell r="BO34">
            <v>1462668.1012058728</v>
          </cell>
          <cell r="BP34">
            <v>4908.7400041725705</v>
          </cell>
          <cell r="BQ34" t="str">
            <v>Y</v>
          </cell>
          <cell r="BR34">
            <v>5061.1352982902172</v>
          </cell>
          <cell r="BS34">
            <v>5.5417460654676454E-3</v>
          </cell>
          <cell r="BT34">
            <v>-6992.5168776805631</v>
          </cell>
          <cell r="BU34">
            <v>1455675.5843281923</v>
          </cell>
          <cell r="BV34">
            <v>0</v>
          </cell>
          <cell r="BW34">
            <v>1455675.5843281923</v>
          </cell>
          <cell r="BX34">
            <v>44042.239999999998</v>
          </cell>
          <cell r="BY34">
            <v>1411633.3443281923</v>
          </cell>
          <cell r="BZ34"/>
          <cell r="CA34">
            <v>110381</v>
          </cell>
          <cell r="CB34">
            <v>8262323</v>
          </cell>
          <cell r="CC34" t="str">
            <v>Giffard Park Primary School</v>
          </cell>
          <cell r="CD34">
            <v>289</v>
          </cell>
          <cell r="CE34">
            <v>289</v>
          </cell>
          <cell r="CF34">
            <v>0</v>
          </cell>
          <cell r="CG34">
            <v>1037802.2252400001</v>
          </cell>
          <cell r="CH34">
            <v>0</v>
          </cell>
          <cell r="CI34">
            <v>0</v>
          </cell>
          <cell r="CJ34">
            <v>30275.40000000002</v>
          </cell>
          <cell r="CK34">
            <v>0</v>
          </cell>
          <cell r="CL34">
            <v>53197.82999999998</v>
          </cell>
          <cell r="CM34">
            <v>0</v>
          </cell>
          <cell r="CN34">
            <v>5807.9999999999973</v>
          </cell>
          <cell r="CO34">
            <v>3521.7600000000029</v>
          </cell>
          <cell r="CP34">
            <v>1374.7499999999945</v>
          </cell>
          <cell r="CQ34">
            <v>499.44000000000045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21345.607999999927</v>
          </cell>
          <cell r="DA34">
            <v>0</v>
          </cell>
          <cell r="DB34">
            <v>122781.55516587276</v>
          </cell>
          <cell r="DC34">
            <v>0</v>
          </cell>
          <cell r="DD34">
            <v>3618.2028000000014</v>
          </cell>
          <cell r="DE34">
            <v>0</v>
          </cell>
          <cell r="DF34">
            <v>138401.09</v>
          </cell>
          <cell r="DG34">
            <v>0</v>
          </cell>
          <cell r="DH34">
            <v>0</v>
          </cell>
          <cell r="DI34">
            <v>0</v>
          </cell>
          <cell r="DJ34">
            <v>44042.239999999998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1037802.2252400001</v>
          </cell>
          <cell r="DT34">
            <v>242422.5459658727</v>
          </cell>
          <cell r="DU34">
            <v>182443.33</v>
          </cell>
          <cell r="DV34">
            <v>120955.84343756019</v>
          </cell>
          <cell r="DW34">
            <v>1462668.1012058728</v>
          </cell>
          <cell r="DX34">
            <v>1418625.8612058728</v>
          </cell>
          <cell r="DY34">
            <v>4610</v>
          </cell>
          <cell r="DZ34">
            <v>1332290</v>
          </cell>
          <cell r="EA34">
            <v>0</v>
          </cell>
          <cell r="EB34">
            <v>0</v>
          </cell>
          <cell r="EC34">
            <v>1462668.1012058728</v>
          </cell>
          <cell r="ED34">
            <v>1462668.1012058728</v>
          </cell>
          <cell r="EE34">
            <v>0</v>
          </cell>
          <cell r="EF34">
            <v>1376332.24</v>
          </cell>
          <cell r="EG34">
            <v>1193888.9099999999</v>
          </cell>
          <cell r="EH34">
            <v>1280224.7712058728</v>
          </cell>
          <cell r="EI34">
            <v>4429.843498982259</v>
          </cell>
          <cell r="EJ34">
            <v>4408.1648640939602</v>
          </cell>
          <cell r="EK34">
            <v>4.9178366863904845E-3</v>
          </cell>
          <cell r="EL34">
            <v>0</v>
          </cell>
          <cell r="EM34">
            <v>0</v>
          </cell>
          <cell r="EN34">
            <v>1462668.1012058728</v>
          </cell>
          <cell r="EO34">
            <v>4908.7400041725705</v>
          </cell>
          <cell r="EP34" t="str">
            <v>Y</v>
          </cell>
          <cell r="EQ34">
            <v>5061.1352982902172</v>
          </cell>
          <cell r="ER34">
            <v>5.5417460654676454E-3</v>
          </cell>
          <cell r="ES34">
            <v>-6992.5168776805631</v>
          </cell>
          <cell r="ET34">
            <v>1455675.5843281923</v>
          </cell>
          <cell r="EU34">
            <v>0</v>
          </cell>
          <cell r="EV34">
            <v>1455675.5843281923</v>
          </cell>
          <cell r="EW34">
            <v>44042.239999999998</v>
          </cell>
          <cell r="EX34">
            <v>1411633.3443281923</v>
          </cell>
        </row>
        <row r="35">
          <cell r="B35">
            <v>110382</v>
          </cell>
          <cell r="C35">
            <v>8262324</v>
          </cell>
          <cell r="D35" t="str">
            <v>Heelands School</v>
          </cell>
          <cell r="E35">
            <v>88</v>
          </cell>
          <cell r="F35">
            <v>88</v>
          </cell>
          <cell r="G35">
            <v>0</v>
          </cell>
          <cell r="H35">
            <v>316008.98207999999</v>
          </cell>
          <cell r="I35">
            <v>0</v>
          </cell>
          <cell r="J35">
            <v>0</v>
          </cell>
          <cell r="K35">
            <v>10091.799999999987</v>
          </cell>
          <cell r="L35">
            <v>0</v>
          </cell>
          <cell r="M35">
            <v>16888.199999999979</v>
          </cell>
          <cell r="N35">
            <v>0</v>
          </cell>
          <cell r="O35">
            <v>6049.9999999999982</v>
          </cell>
          <cell r="P35">
            <v>6750.0399999999918</v>
          </cell>
          <cell r="Q35">
            <v>1374.7500000000005</v>
          </cell>
          <cell r="R35">
            <v>0</v>
          </cell>
          <cell r="S35">
            <v>530.33000000000186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15670.857931034476</v>
          </cell>
          <cell r="AB35">
            <v>0</v>
          </cell>
          <cell r="AC35">
            <v>32186.172857142839</v>
          </cell>
          <cell r="AD35">
            <v>0</v>
          </cell>
          <cell r="AE35">
            <v>0</v>
          </cell>
          <cell r="AF35">
            <v>0</v>
          </cell>
          <cell r="AG35">
            <v>138401.09</v>
          </cell>
          <cell r="AH35">
            <v>0</v>
          </cell>
          <cell r="AI35">
            <v>0</v>
          </cell>
          <cell r="AJ35">
            <v>0</v>
          </cell>
          <cell r="AK35">
            <v>14775.39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316008.98207999999</v>
          </cell>
          <cell r="AU35">
            <v>89542.15078817727</v>
          </cell>
          <cell r="AV35">
            <v>153176.47999999998</v>
          </cell>
          <cell r="AW35">
            <v>39781.164526057124</v>
          </cell>
          <cell r="AX35">
            <v>558727.61286817724</v>
          </cell>
          <cell r="AY35">
            <v>543952.22286817722</v>
          </cell>
          <cell r="AZ35">
            <v>4610</v>
          </cell>
          <cell r="BA35">
            <v>405680</v>
          </cell>
          <cell r="BB35">
            <v>0</v>
          </cell>
          <cell r="BC35">
            <v>0</v>
          </cell>
          <cell r="BD35">
            <v>558727.61286817724</v>
          </cell>
          <cell r="BE35">
            <v>558727.61286817724</v>
          </cell>
          <cell r="BF35">
            <v>0</v>
          </cell>
          <cell r="BG35">
            <v>420455.39</v>
          </cell>
          <cell r="BH35">
            <v>267278.91000000003</v>
          </cell>
          <cell r="BI35">
            <v>405551.13286817726</v>
          </cell>
          <cell r="BJ35">
            <v>4608.5356007747414</v>
          </cell>
          <cell r="BK35">
            <v>4542.6715555555547</v>
          </cell>
          <cell r="BL35">
            <v>1.4498967053569361E-2</v>
          </cell>
          <cell r="BM35">
            <v>0</v>
          </cell>
          <cell r="BN35">
            <v>0</v>
          </cell>
          <cell r="BO35">
            <v>558727.61286817724</v>
          </cell>
          <cell r="BP35">
            <v>6181.2752598656507</v>
          </cell>
          <cell r="BQ35" t="str">
            <v>Y</v>
          </cell>
          <cell r="BR35">
            <v>6349.1774189565594</v>
          </cell>
          <cell r="BS35">
            <v>-1.8444347828411201E-2</v>
          </cell>
          <cell r="BT35">
            <v>-2129.2092914736663</v>
          </cell>
          <cell r="BU35">
            <v>556598.40357670363</v>
          </cell>
          <cell r="BV35">
            <v>0</v>
          </cell>
          <cell r="BW35">
            <v>556598.40357670363</v>
          </cell>
          <cell r="BX35">
            <v>14775.39</v>
          </cell>
          <cell r="BY35">
            <v>541823.01357670361</v>
          </cell>
          <cell r="BZ35"/>
          <cell r="CA35">
            <v>110382</v>
          </cell>
          <cell r="CB35">
            <v>8262324</v>
          </cell>
          <cell r="CC35" t="str">
            <v>Heelands School</v>
          </cell>
          <cell r="CD35">
            <v>88</v>
          </cell>
          <cell r="CE35">
            <v>88</v>
          </cell>
          <cell r="CF35">
            <v>0</v>
          </cell>
          <cell r="CG35">
            <v>316008.98207999999</v>
          </cell>
          <cell r="CH35">
            <v>0</v>
          </cell>
          <cell r="CI35">
            <v>0</v>
          </cell>
          <cell r="CJ35">
            <v>10091.799999999987</v>
          </cell>
          <cell r="CK35">
            <v>0</v>
          </cell>
          <cell r="CL35">
            <v>16888.199999999979</v>
          </cell>
          <cell r="CM35">
            <v>0</v>
          </cell>
          <cell r="CN35">
            <v>6049.9999999999982</v>
          </cell>
          <cell r="CO35">
            <v>6750.0399999999918</v>
          </cell>
          <cell r="CP35">
            <v>1374.7500000000005</v>
          </cell>
          <cell r="CQ35">
            <v>0</v>
          </cell>
          <cell r="CR35">
            <v>530.33000000000186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15670.857931034476</v>
          </cell>
          <cell r="DA35">
            <v>0</v>
          </cell>
          <cell r="DB35">
            <v>32186.172857142839</v>
          </cell>
          <cell r="DC35">
            <v>0</v>
          </cell>
          <cell r="DD35">
            <v>0</v>
          </cell>
          <cell r="DE35">
            <v>0</v>
          </cell>
          <cell r="DF35">
            <v>138401.09</v>
          </cell>
          <cell r="DG35">
            <v>0</v>
          </cell>
          <cell r="DH35">
            <v>0</v>
          </cell>
          <cell r="DI35">
            <v>0</v>
          </cell>
          <cell r="DJ35">
            <v>14775.39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316008.98207999999</v>
          </cell>
          <cell r="DT35">
            <v>89542.15078817727</v>
          </cell>
          <cell r="DU35">
            <v>153176.47999999998</v>
          </cell>
          <cell r="DV35">
            <v>39781.164526057124</v>
          </cell>
          <cell r="DW35">
            <v>558727.61286817724</v>
          </cell>
          <cell r="DX35">
            <v>543952.22286817722</v>
          </cell>
          <cell r="DY35">
            <v>4610</v>
          </cell>
          <cell r="DZ35">
            <v>405680</v>
          </cell>
          <cell r="EA35">
            <v>0</v>
          </cell>
          <cell r="EB35">
            <v>0</v>
          </cell>
          <cell r="EC35">
            <v>558727.61286817724</v>
          </cell>
          <cell r="ED35">
            <v>558727.61286817724</v>
          </cell>
          <cell r="EE35">
            <v>0</v>
          </cell>
          <cell r="EF35">
            <v>420455.39</v>
          </cell>
          <cell r="EG35">
            <v>267278.91000000003</v>
          </cell>
          <cell r="EH35">
            <v>405551.13286817726</v>
          </cell>
          <cell r="EI35">
            <v>4608.5356007747414</v>
          </cell>
          <cell r="EJ35">
            <v>4542.6715555555547</v>
          </cell>
          <cell r="EK35">
            <v>1.4498967053569361E-2</v>
          </cell>
          <cell r="EL35">
            <v>0</v>
          </cell>
          <cell r="EM35">
            <v>0</v>
          </cell>
          <cell r="EN35">
            <v>558727.61286817724</v>
          </cell>
          <cell r="EO35">
            <v>6181.2752598656507</v>
          </cell>
          <cell r="EP35" t="str">
            <v>Y</v>
          </cell>
          <cell r="EQ35">
            <v>6349.1774189565594</v>
          </cell>
          <cell r="ER35">
            <v>-1.8444347828411201E-2</v>
          </cell>
          <cell r="ES35">
            <v>-2129.2092914736663</v>
          </cell>
          <cell r="ET35">
            <v>556598.40357670363</v>
          </cell>
          <cell r="EU35">
            <v>0</v>
          </cell>
          <cell r="EV35">
            <v>556598.40357670363</v>
          </cell>
          <cell r="EW35">
            <v>14775.39</v>
          </cell>
          <cell r="EX35">
            <v>541823.01357670361</v>
          </cell>
        </row>
        <row r="36">
          <cell r="B36">
            <v>110385</v>
          </cell>
          <cell r="C36">
            <v>8262327</v>
          </cell>
          <cell r="D36" t="str">
            <v>Summerfield School</v>
          </cell>
          <cell r="E36">
            <v>334</v>
          </cell>
          <cell r="F36">
            <v>334</v>
          </cell>
          <cell r="G36">
            <v>0</v>
          </cell>
          <cell r="H36">
            <v>1199397.72744</v>
          </cell>
          <cell r="I36">
            <v>0</v>
          </cell>
          <cell r="J36">
            <v>0</v>
          </cell>
          <cell r="K36">
            <v>54495.720000000052</v>
          </cell>
          <cell r="L36">
            <v>0</v>
          </cell>
          <cell r="M36">
            <v>92040.690000000133</v>
          </cell>
          <cell r="N36">
            <v>0</v>
          </cell>
          <cell r="O36">
            <v>12172.891566265043</v>
          </cell>
          <cell r="P36">
            <v>39563.225542168642</v>
          </cell>
          <cell r="Q36">
            <v>3227.0737951807246</v>
          </cell>
          <cell r="R36">
            <v>1004.8973493975907</v>
          </cell>
          <cell r="S36">
            <v>533.52475903614379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65075.96110344831</v>
          </cell>
          <cell r="AB36">
            <v>0</v>
          </cell>
          <cell r="AC36">
            <v>155103.80692436977</v>
          </cell>
          <cell r="AD36">
            <v>0</v>
          </cell>
          <cell r="AE36">
            <v>26652.116799999836</v>
          </cell>
          <cell r="AF36">
            <v>0</v>
          </cell>
          <cell r="AG36">
            <v>138401.09</v>
          </cell>
          <cell r="AH36">
            <v>0</v>
          </cell>
          <cell r="AI36">
            <v>0</v>
          </cell>
          <cell r="AJ36">
            <v>0</v>
          </cell>
          <cell r="AK36">
            <v>44656.639999999999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1199397.72744</v>
          </cell>
          <cell r="AU36">
            <v>449869.9078398663</v>
          </cell>
          <cell r="AV36">
            <v>183057.72999999998</v>
          </cell>
          <cell r="AW36">
            <v>175607.70620747551</v>
          </cell>
          <cell r="AX36">
            <v>1832325.3652798664</v>
          </cell>
          <cell r="AY36">
            <v>1787668.7252798665</v>
          </cell>
          <cell r="AZ36">
            <v>4610</v>
          </cell>
          <cell r="BA36">
            <v>1539740</v>
          </cell>
          <cell r="BB36">
            <v>0</v>
          </cell>
          <cell r="BC36">
            <v>0</v>
          </cell>
          <cell r="BD36">
            <v>1832325.3652798664</v>
          </cell>
          <cell r="BE36">
            <v>1832325.3652798666</v>
          </cell>
          <cell r="BF36">
            <v>0</v>
          </cell>
          <cell r="BG36">
            <v>1584396.64</v>
          </cell>
          <cell r="BH36">
            <v>1401338.91</v>
          </cell>
          <cell r="BI36">
            <v>1649267.6352798664</v>
          </cell>
          <cell r="BJ36">
            <v>4937.9270517361274</v>
          </cell>
          <cell r="BK36">
            <v>4725.6898098507454</v>
          </cell>
          <cell r="BL36">
            <v>4.4911378110973649E-2</v>
          </cell>
          <cell r="BM36">
            <v>0</v>
          </cell>
          <cell r="BN36">
            <v>0</v>
          </cell>
          <cell r="BO36">
            <v>1832325.3652798664</v>
          </cell>
          <cell r="BP36">
            <v>5352.3015726942112</v>
          </cell>
          <cell r="BQ36" t="str">
            <v>Y</v>
          </cell>
          <cell r="BR36">
            <v>5486.0040876642706</v>
          </cell>
          <cell r="BS36">
            <v>4.0030098332116237E-2</v>
          </cell>
          <cell r="BT36">
            <v>-8081.3170835477786</v>
          </cell>
          <cell r="BU36">
            <v>1824244.0481963186</v>
          </cell>
          <cell r="BV36">
            <v>0</v>
          </cell>
          <cell r="BW36">
            <v>1824244.0481963186</v>
          </cell>
          <cell r="BX36">
            <v>44656.639999999999</v>
          </cell>
          <cell r="BY36">
            <v>1779587.4081963187</v>
          </cell>
          <cell r="BZ36"/>
          <cell r="CA36">
            <v>110385</v>
          </cell>
          <cell r="CB36">
            <v>8262327</v>
          </cell>
          <cell r="CC36" t="str">
            <v>Summerfield School</v>
          </cell>
          <cell r="CD36">
            <v>334</v>
          </cell>
          <cell r="CE36">
            <v>334</v>
          </cell>
          <cell r="CF36">
            <v>0</v>
          </cell>
          <cell r="CG36">
            <v>1199397.72744</v>
          </cell>
          <cell r="CH36">
            <v>0</v>
          </cell>
          <cell r="CI36">
            <v>0</v>
          </cell>
          <cell r="CJ36">
            <v>54495.720000000052</v>
          </cell>
          <cell r="CK36">
            <v>0</v>
          </cell>
          <cell r="CL36">
            <v>92040.690000000133</v>
          </cell>
          <cell r="CM36">
            <v>0</v>
          </cell>
          <cell r="CN36">
            <v>12172.891566265043</v>
          </cell>
          <cell r="CO36">
            <v>39563.225542168642</v>
          </cell>
          <cell r="CP36">
            <v>3227.0737951807246</v>
          </cell>
          <cell r="CQ36">
            <v>1004.8973493975907</v>
          </cell>
          <cell r="CR36">
            <v>533.52475903614379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65075.96110344831</v>
          </cell>
          <cell r="DA36">
            <v>0</v>
          </cell>
          <cell r="DB36">
            <v>155103.80692436977</v>
          </cell>
          <cell r="DC36">
            <v>0</v>
          </cell>
          <cell r="DD36">
            <v>26652.116799999836</v>
          </cell>
          <cell r="DE36">
            <v>0</v>
          </cell>
          <cell r="DF36">
            <v>138401.09</v>
          </cell>
          <cell r="DG36">
            <v>0</v>
          </cell>
          <cell r="DH36">
            <v>0</v>
          </cell>
          <cell r="DI36">
            <v>0</v>
          </cell>
          <cell r="DJ36">
            <v>44656.639999999999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1199397.72744</v>
          </cell>
          <cell r="DT36">
            <v>449869.9078398663</v>
          </cell>
          <cell r="DU36">
            <v>183057.72999999998</v>
          </cell>
          <cell r="DV36">
            <v>175607.70620747551</v>
          </cell>
          <cell r="DW36">
            <v>1832325.3652798664</v>
          </cell>
          <cell r="DX36">
            <v>1787668.7252798665</v>
          </cell>
          <cell r="DY36">
            <v>4610</v>
          </cell>
          <cell r="DZ36">
            <v>1539740</v>
          </cell>
          <cell r="EA36">
            <v>0</v>
          </cell>
          <cell r="EB36">
            <v>0</v>
          </cell>
          <cell r="EC36">
            <v>1832325.3652798664</v>
          </cell>
          <cell r="ED36">
            <v>1832325.3652798666</v>
          </cell>
          <cell r="EE36">
            <v>0</v>
          </cell>
          <cell r="EF36">
            <v>1584396.64</v>
          </cell>
          <cell r="EG36">
            <v>1401338.91</v>
          </cell>
          <cell r="EH36">
            <v>1649267.6352798664</v>
          </cell>
          <cell r="EI36">
            <v>4937.9270517361274</v>
          </cell>
          <cell r="EJ36">
            <v>4725.6898098507454</v>
          </cell>
          <cell r="EK36">
            <v>4.4911378110973649E-2</v>
          </cell>
          <cell r="EL36">
            <v>0</v>
          </cell>
          <cell r="EM36">
            <v>0</v>
          </cell>
          <cell r="EN36">
            <v>1832325.3652798664</v>
          </cell>
          <cell r="EO36">
            <v>5352.3015726942112</v>
          </cell>
          <cell r="EP36" t="str">
            <v>Y</v>
          </cell>
          <cell r="EQ36">
            <v>5486.0040876642706</v>
          </cell>
          <cell r="ER36">
            <v>4.0030098332116237E-2</v>
          </cell>
          <cell r="ES36">
            <v>-8081.3170835477786</v>
          </cell>
          <cell r="ET36">
            <v>1824244.0481963186</v>
          </cell>
          <cell r="EU36">
            <v>0</v>
          </cell>
          <cell r="EV36">
            <v>1824244.0481963186</v>
          </cell>
          <cell r="EW36">
            <v>44656.639999999999</v>
          </cell>
          <cell r="EX36">
            <v>1779587.4081963187</v>
          </cell>
        </row>
        <row r="37">
          <cell r="B37">
            <v>110388</v>
          </cell>
          <cell r="C37">
            <v>8262330</v>
          </cell>
          <cell r="D37" t="str">
            <v>Willen Primary School</v>
          </cell>
          <cell r="E37">
            <v>358</v>
          </cell>
          <cell r="F37">
            <v>358</v>
          </cell>
          <cell r="G37">
            <v>0</v>
          </cell>
          <cell r="H37">
            <v>1285581.9952799999</v>
          </cell>
          <cell r="I37">
            <v>0</v>
          </cell>
          <cell r="J37">
            <v>0</v>
          </cell>
          <cell r="K37">
            <v>28761.629999999986</v>
          </cell>
          <cell r="L37">
            <v>0</v>
          </cell>
          <cell r="M37">
            <v>48131.369999999981</v>
          </cell>
          <cell r="N37">
            <v>0</v>
          </cell>
          <cell r="O37">
            <v>10405.999999999964</v>
          </cell>
          <cell r="P37">
            <v>3815.240000000003</v>
          </cell>
          <cell r="Q37">
            <v>1833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44955.746626139728</v>
          </cell>
          <cell r="AB37">
            <v>0</v>
          </cell>
          <cell r="AC37">
            <v>103694.16941931022</v>
          </cell>
          <cell r="AD37">
            <v>0</v>
          </cell>
          <cell r="AE37">
            <v>23251.401599999866</v>
          </cell>
          <cell r="AF37">
            <v>0</v>
          </cell>
          <cell r="AG37">
            <v>138401.09</v>
          </cell>
          <cell r="AH37">
            <v>0</v>
          </cell>
          <cell r="AI37">
            <v>0</v>
          </cell>
          <cell r="AJ37">
            <v>0</v>
          </cell>
          <cell r="AK37">
            <v>43663.360000000001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1285581.9952799999</v>
          </cell>
          <cell r="AU37">
            <v>264848.55764544976</v>
          </cell>
          <cell r="AV37">
            <v>182064.45</v>
          </cell>
          <cell r="AW37">
            <v>122762.54743827577</v>
          </cell>
          <cell r="AX37">
            <v>1732495.0029254497</v>
          </cell>
          <cell r="AY37">
            <v>1688831.6429254496</v>
          </cell>
          <cell r="AZ37">
            <v>4610</v>
          </cell>
          <cell r="BA37">
            <v>1650380</v>
          </cell>
          <cell r="BB37">
            <v>0</v>
          </cell>
          <cell r="BC37">
            <v>0</v>
          </cell>
          <cell r="BD37">
            <v>1732495.0029254497</v>
          </cell>
          <cell r="BE37">
            <v>1732495.0029254493</v>
          </cell>
          <cell r="BF37">
            <v>0</v>
          </cell>
          <cell r="BG37">
            <v>1694043.36</v>
          </cell>
          <cell r="BH37">
            <v>1511978.91</v>
          </cell>
          <cell r="BI37">
            <v>1550430.5529254496</v>
          </cell>
          <cell r="BJ37">
            <v>4330.8116003504174</v>
          </cell>
          <cell r="BK37">
            <v>4247.7156802197796</v>
          </cell>
          <cell r="BL37">
            <v>1.9562495794525098E-2</v>
          </cell>
          <cell r="BM37">
            <v>0</v>
          </cell>
          <cell r="BN37">
            <v>0</v>
          </cell>
          <cell r="BO37">
            <v>1732495.0029254497</v>
          </cell>
          <cell r="BP37">
            <v>4717.4068238141053</v>
          </cell>
          <cell r="BQ37" t="str">
            <v>Y</v>
          </cell>
          <cell r="BR37">
            <v>4839.3715165515359</v>
          </cell>
          <cell r="BS37">
            <v>2.0258643851763347E-2</v>
          </cell>
          <cell r="BT37">
            <v>-8662.0105266769606</v>
          </cell>
          <cell r="BU37">
            <v>1723832.9923987729</v>
          </cell>
          <cell r="BV37">
            <v>0</v>
          </cell>
          <cell r="BW37">
            <v>1723832.9923987729</v>
          </cell>
          <cell r="BX37">
            <v>43663.360000000001</v>
          </cell>
          <cell r="BY37">
            <v>1680169.6323987728</v>
          </cell>
          <cell r="BZ37"/>
          <cell r="CA37">
            <v>110388</v>
          </cell>
          <cell r="CB37">
            <v>8262330</v>
          </cell>
          <cell r="CC37" t="str">
            <v>Willen Primary School</v>
          </cell>
          <cell r="CD37">
            <v>358</v>
          </cell>
          <cell r="CE37">
            <v>358</v>
          </cell>
          <cell r="CF37">
            <v>0</v>
          </cell>
          <cell r="CG37">
            <v>1285581.9952799999</v>
          </cell>
          <cell r="CH37">
            <v>0</v>
          </cell>
          <cell r="CI37">
            <v>0</v>
          </cell>
          <cell r="CJ37">
            <v>28761.629999999986</v>
          </cell>
          <cell r="CK37">
            <v>0</v>
          </cell>
          <cell r="CL37">
            <v>48131.369999999981</v>
          </cell>
          <cell r="CM37">
            <v>0</v>
          </cell>
          <cell r="CN37">
            <v>10405.999999999964</v>
          </cell>
          <cell r="CO37">
            <v>3815.240000000003</v>
          </cell>
          <cell r="CP37">
            <v>1833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44955.746626139728</v>
          </cell>
          <cell r="DA37">
            <v>0</v>
          </cell>
          <cell r="DB37">
            <v>103694.16941931022</v>
          </cell>
          <cell r="DC37">
            <v>0</v>
          </cell>
          <cell r="DD37">
            <v>23251.401599999866</v>
          </cell>
          <cell r="DE37">
            <v>0</v>
          </cell>
          <cell r="DF37">
            <v>138401.09</v>
          </cell>
          <cell r="DG37">
            <v>0</v>
          </cell>
          <cell r="DH37">
            <v>0</v>
          </cell>
          <cell r="DI37">
            <v>0</v>
          </cell>
          <cell r="DJ37">
            <v>43663.360000000001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1285581.9952799999</v>
          </cell>
          <cell r="DT37">
            <v>264848.55764544976</v>
          </cell>
          <cell r="DU37">
            <v>182064.45</v>
          </cell>
          <cell r="DV37">
            <v>122762.54743827577</v>
          </cell>
          <cell r="DW37">
            <v>1732495.0029254497</v>
          </cell>
          <cell r="DX37">
            <v>1688831.6429254496</v>
          </cell>
          <cell r="DY37">
            <v>4610</v>
          </cell>
          <cell r="DZ37">
            <v>1650380</v>
          </cell>
          <cell r="EA37">
            <v>0</v>
          </cell>
          <cell r="EB37">
            <v>0</v>
          </cell>
          <cell r="EC37">
            <v>1732495.0029254497</v>
          </cell>
          <cell r="ED37">
            <v>1732495.0029254493</v>
          </cell>
          <cell r="EE37">
            <v>0</v>
          </cell>
          <cell r="EF37">
            <v>1694043.36</v>
          </cell>
          <cell r="EG37">
            <v>1511978.91</v>
          </cell>
          <cell r="EH37">
            <v>1550430.5529254496</v>
          </cell>
          <cell r="EI37">
            <v>4330.8116003504174</v>
          </cell>
          <cell r="EJ37">
            <v>4247.7156802197796</v>
          </cell>
          <cell r="EK37">
            <v>1.9562495794525098E-2</v>
          </cell>
          <cell r="EL37">
            <v>0</v>
          </cell>
          <cell r="EM37">
            <v>0</v>
          </cell>
          <cell r="EN37">
            <v>1732495.0029254497</v>
          </cell>
          <cell r="EO37">
            <v>4717.4068238141053</v>
          </cell>
          <cell r="EP37" t="str">
            <v>Y</v>
          </cell>
          <cell r="EQ37">
            <v>4839.3715165515359</v>
          </cell>
          <cell r="ER37">
            <v>2.0258643851763347E-2</v>
          </cell>
          <cell r="ES37">
            <v>-8662.0105266769606</v>
          </cell>
          <cell r="ET37">
            <v>1723832.9923987729</v>
          </cell>
          <cell r="EU37">
            <v>0</v>
          </cell>
          <cell r="EV37">
            <v>1723832.9923987729</v>
          </cell>
          <cell r="EW37">
            <v>43663.360000000001</v>
          </cell>
          <cell r="EX37">
            <v>1680169.6323987728</v>
          </cell>
        </row>
        <row r="38">
          <cell r="B38">
            <v>110394</v>
          </cell>
          <cell r="C38">
            <v>8262336</v>
          </cell>
          <cell r="D38" t="str">
            <v>Caroline Haslett Primary School</v>
          </cell>
          <cell r="E38">
            <v>421</v>
          </cell>
          <cell r="F38">
            <v>421</v>
          </cell>
          <cell r="G38">
            <v>0</v>
          </cell>
          <cell r="H38">
            <v>1511815.69836</v>
          </cell>
          <cell r="I38">
            <v>0</v>
          </cell>
          <cell r="J38">
            <v>0</v>
          </cell>
          <cell r="K38">
            <v>38348.839999999975</v>
          </cell>
          <cell r="L38">
            <v>0</v>
          </cell>
          <cell r="M38">
            <v>65019.569999999963</v>
          </cell>
          <cell r="N38">
            <v>0</v>
          </cell>
          <cell r="O38">
            <v>725.99999999999966</v>
          </cell>
          <cell r="P38">
            <v>1467.4000000000037</v>
          </cell>
          <cell r="Q38">
            <v>0</v>
          </cell>
          <cell r="R38">
            <v>0</v>
          </cell>
          <cell r="S38">
            <v>1060.6600000000003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40386.751578947296</v>
          </cell>
          <cell r="AB38">
            <v>0</v>
          </cell>
          <cell r="AC38">
            <v>114463.87233504842</v>
          </cell>
          <cell r="AD38">
            <v>0</v>
          </cell>
          <cell r="AE38">
            <v>0</v>
          </cell>
          <cell r="AF38">
            <v>0</v>
          </cell>
          <cell r="AG38">
            <v>138401.09</v>
          </cell>
          <cell r="AH38">
            <v>0</v>
          </cell>
          <cell r="AI38">
            <v>0</v>
          </cell>
          <cell r="AJ38">
            <v>0</v>
          </cell>
          <cell r="AK38">
            <v>43192.32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1511815.69836</v>
          </cell>
          <cell r="AU38">
            <v>261473.09391399569</v>
          </cell>
          <cell r="AV38">
            <v>181593.41</v>
          </cell>
          <cell r="AW38">
            <v>136408.65693187274</v>
          </cell>
          <cell r="AX38">
            <v>1954882.2022739956</v>
          </cell>
          <cell r="AY38">
            <v>1911689.8822739956</v>
          </cell>
          <cell r="AZ38">
            <v>4610</v>
          </cell>
          <cell r="BA38">
            <v>1940810</v>
          </cell>
          <cell r="BB38">
            <v>29120.11772600445</v>
          </cell>
          <cell r="BC38">
            <v>0</v>
          </cell>
          <cell r="BD38">
            <v>1984002.32</v>
          </cell>
          <cell r="BE38">
            <v>1984002.32</v>
          </cell>
          <cell r="BF38">
            <v>0</v>
          </cell>
          <cell r="BG38">
            <v>1984002.32</v>
          </cell>
          <cell r="BH38">
            <v>1802408.91</v>
          </cell>
          <cell r="BI38">
            <v>1802408.91</v>
          </cell>
          <cell r="BJ38">
            <v>4281.2563182897857</v>
          </cell>
          <cell r="BK38">
            <v>4227.1232629186597</v>
          </cell>
          <cell r="BL38">
            <v>1.2806121800609431E-2</v>
          </cell>
          <cell r="BM38">
            <v>0</v>
          </cell>
          <cell r="BN38">
            <v>0</v>
          </cell>
          <cell r="BO38">
            <v>1984002.32</v>
          </cell>
          <cell r="BP38">
            <v>4610</v>
          </cell>
          <cell r="BQ38" t="str">
            <v>Y</v>
          </cell>
          <cell r="BR38">
            <v>4712.5945843230402</v>
          </cell>
          <cell r="BS38">
            <v>1.3174187609307886E-2</v>
          </cell>
          <cell r="BT38">
            <v>-10186.330814891062</v>
          </cell>
          <cell r="BU38">
            <v>1973815.989185109</v>
          </cell>
          <cell r="BV38">
            <v>0</v>
          </cell>
          <cell r="BW38">
            <v>1973815.989185109</v>
          </cell>
          <cell r="BX38">
            <v>43192.32</v>
          </cell>
          <cell r="BY38">
            <v>1930623.669185109</v>
          </cell>
          <cell r="BZ38"/>
          <cell r="CA38">
            <v>110394</v>
          </cell>
          <cell r="CB38">
            <v>8262336</v>
          </cell>
          <cell r="CC38" t="str">
            <v>Caroline Haslett Primary School</v>
          </cell>
          <cell r="CD38">
            <v>421</v>
          </cell>
          <cell r="CE38">
            <v>421</v>
          </cell>
          <cell r="CF38">
            <v>0</v>
          </cell>
          <cell r="CG38">
            <v>1511815.69836</v>
          </cell>
          <cell r="CH38">
            <v>0</v>
          </cell>
          <cell r="CI38">
            <v>0</v>
          </cell>
          <cell r="CJ38">
            <v>38348.839999999975</v>
          </cell>
          <cell r="CK38">
            <v>0</v>
          </cell>
          <cell r="CL38">
            <v>65019.569999999963</v>
          </cell>
          <cell r="CM38">
            <v>0</v>
          </cell>
          <cell r="CN38">
            <v>725.99999999999966</v>
          </cell>
          <cell r="CO38">
            <v>1467.4000000000037</v>
          </cell>
          <cell r="CP38">
            <v>0</v>
          </cell>
          <cell r="CQ38">
            <v>0</v>
          </cell>
          <cell r="CR38">
            <v>1060.6600000000003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40386.751578947296</v>
          </cell>
          <cell r="DA38">
            <v>0</v>
          </cell>
          <cell r="DB38">
            <v>114463.87233504842</v>
          </cell>
          <cell r="DC38">
            <v>0</v>
          </cell>
          <cell r="DD38">
            <v>0</v>
          </cell>
          <cell r="DE38">
            <v>0</v>
          </cell>
          <cell r="DF38">
            <v>138401.09</v>
          </cell>
          <cell r="DG38">
            <v>0</v>
          </cell>
          <cell r="DH38">
            <v>0</v>
          </cell>
          <cell r="DI38">
            <v>0</v>
          </cell>
          <cell r="DJ38">
            <v>43192.32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1511815.69836</v>
          </cell>
          <cell r="DT38">
            <v>261473.09391399569</v>
          </cell>
          <cell r="DU38">
            <v>181593.41</v>
          </cell>
          <cell r="DV38">
            <v>136408.65693187274</v>
          </cell>
          <cell r="DW38">
            <v>1954882.2022739956</v>
          </cell>
          <cell r="DX38">
            <v>1911689.8822739956</v>
          </cell>
          <cell r="DY38">
            <v>4610</v>
          </cell>
          <cell r="DZ38">
            <v>1940810</v>
          </cell>
          <cell r="EA38">
            <v>29120.11772600445</v>
          </cell>
          <cell r="EB38">
            <v>0</v>
          </cell>
          <cell r="EC38">
            <v>1984002.32</v>
          </cell>
          <cell r="ED38">
            <v>1984002.32</v>
          </cell>
          <cell r="EE38">
            <v>0</v>
          </cell>
          <cell r="EF38">
            <v>1984002.32</v>
          </cell>
          <cell r="EG38">
            <v>1802408.91</v>
          </cell>
          <cell r="EH38">
            <v>1802408.91</v>
          </cell>
          <cell r="EI38">
            <v>4281.2563182897857</v>
          </cell>
          <cell r="EJ38">
            <v>4227.1232629186597</v>
          </cell>
          <cell r="EK38">
            <v>1.2806121800609431E-2</v>
          </cell>
          <cell r="EL38">
            <v>0</v>
          </cell>
          <cell r="EM38">
            <v>0</v>
          </cell>
          <cell r="EN38">
            <v>1984002.32</v>
          </cell>
          <cell r="EO38">
            <v>4610</v>
          </cell>
          <cell r="EP38" t="str">
            <v>Y</v>
          </cell>
          <cell r="EQ38">
            <v>4712.5945843230402</v>
          </cell>
          <cell r="ER38">
            <v>1.3174187609307886E-2</v>
          </cell>
          <cell r="ES38">
            <v>-10186.330814891062</v>
          </cell>
          <cell r="ET38">
            <v>1973815.989185109</v>
          </cell>
          <cell r="EU38">
            <v>0</v>
          </cell>
          <cell r="EV38">
            <v>1973815.989185109</v>
          </cell>
          <cell r="EW38">
            <v>43192.32</v>
          </cell>
          <cell r="EX38">
            <v>1930623.669185109</v>
          </cell>
        </row>
        <row r="39">
          <cell r="B39">
            <v>110395</v>
          </cell>
          <cell r="C39">
            <v>8262337</v>
          </cell>
          <cell r="D39" t="str">
            <v>Green Park School</v>
          </cell>
          <cell r="E39">
            <v>300</v>
          </cell>
          <cell r="F39">
            <v>300</v>
          </cell>
          <cell r="G39">
            <v>0</v>
          </cell>
          <cell r="H39">
            <v>1077303.348</v>
          </cell>
          <cell r="I39">
            <v>0</v>
          </cell>
          <cell r="J39">
            <v>0</v>
          </cell>
          <cell r="K39">
            <v>20183.599999999948</v>
          </cell>
          <cell r="L39">
            <v>0</v>
          </cell>
          <cell r="M39">
            <v>33776.399999999914</v>
          </cell>
          <cell r="N39">
            <v>0</v>
          </cell>
          <cell r="O39">
            <v>726</v>
          </cell>
          <cell r="P39">
            <v>293.47999999999973</v>
          </cell>
          <cell r="Q39">
            <v>458.24999999999955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11130.870229007625</v>
          </cell>
          <cell r="AB39">
            <v>0</v>
          </cell>
          <cell r="AC39">
            <v>121128.60365853645</v>
          </cell>
          <cell r="AD39">
            <v>0</v>
          </cell>
          <cell r="AE39">
            <v>0</v>
          </cell>
          <cell r="AF39">
            <v>0</v>
          </cell>
          <cell r="AG39">
            <v>138401.09</v>
          </cell>
          <cell r="AH39">
            <v>0</v>
          </cell>
          <cell r="AI39">
            <v>0</v>
          </cell>
          <cell r="AJ39">
            <v>0</v>
          </cell>
          <cell r="AK39">
            <v>7096.32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1077303.348</v>
          </cell>
          <cell r="AU39">
            <v>187697.20388754393</v>
          </cell>
          <cell r="AV39">
            <v>145497.41</v>
          </cell>
          <cell r="AW39">
            <v>111479.5561395121</v>
          </cell>
          <cell r="AX39">
            <v>1410497.9618875438</v>
          </cell>
          <cell r="AY39">
            <v>1403401.6418875437</v>
          </cell>
          <cell r="AZ39">
            <v>4610</v>
          </cell>
          <cell r="BA39">
            <v>1383000</v>
          </cell>
          <cell r="BB39">
            <v>0</v>
          </cell>
          <cell r="BC39">
            <v>0</v>
          </cell>
          <cell r="BD39">
            <v>1410497.9618875438</v>
          </cell>
          <cell r="BE39">
            <v>1410497.9618875438</v>
          </cell>
          <cell r="BF39">
            <v>0</v>
          </cell>
          <cell r="BG39">
            <v>1390096.32</v>
          </cell>
          <cell r="BH39">
            <v>1244598.9099999999</v>
          </cell>
          <cell r="BI39">
            <v>1265000.5518875436</v>
          </cell>
          <cell r="BJ39">
            <v>4216.6685062918123</v>
          </cell>
          <cell r="BK39">
            <v>4148.9988963333335</v>
          </cell>
          <cell r="BL39">
            <v>1.6309864535823712E-2</v>
          </cell>
          <cell r="BM39">
            <v>0</v>
          </cell>
          <cell r="BN39">
            <v>0</v>
          </cell>
          <cell r="BO39">
            <v>1410497.9618875438</v>
          </cell>
          <cell r="BP39">
            <v>4678.005472958479</v>
          </cell>
          <cell r="BQ39" t="str">
            <v>Y</v>
          </cell>
          <cell r="BR39">
            <v>4701.6598729584794</v>
          </cell>
          <cell r="BS39">
            <v>1.484956432843032E-2</v>
          </cell>
          <cell r="BT39">
            <v>-7258.6680391147711</v>
          </cell>
          <cell r="BU39">
            <v>1403239.2938484291</v>
          </cell>
          <cell r="BV39">
            <v>0</v>
          </cell>
          <cell r="BW39">
            <v>1403239.2938484291</v>
          </cell>
          <cell r="BX39">
            <v>7096.32</v>
          </cell>
          <cell r="BY39">
            <v>1396142.973848429</v>
          </cell>
          <cell r="BZ39"/>
          <cell r="CA39">
            <v>110395</v>
          </cell>
          <cell r="CB39">
            <v>8262337</v>
          </cell>
          <cell r="CC39" t="str">
            <v>Green Park School</v>
          </cell>
          <cell r="CD39">
            <v>300</v>
          </cell>
          <cell r="CE39">
            <v>300</v>
          </cell>
          <cell r="CF39">
            <v>0</v>
          </cell>
          <cell r="CG39">
            <v>1077303.348</v>
          </cell>
          <cell r="CH39">
            <v>0</v>
          </cell>
          <cell r="CI39">
            <v>0</v>
          </cell>
          <cell r="CJ39">
            <v>20183.599999999948</v>
          </cell>
          <cell r="CK39">
            <v>0</v>
          </cell>
          <cell r="CL39">
            <v>33776.399999999914</v>
          </cell>
          <cell r="CM39">
            <v>0</v>
          </cell>
          <cell r="CN39">
            <v>726</v>
          </cell>
          <cell r="CO39">
            <v>293.47999999999973</v>
          </cell>
          <cell r="CP39">
            <v>458.24999999999955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11130.870229007625</v>
          </cell>
          <cell r="DA39">
            <v>0</v>
          </cell>
          <cell r="DB39">
            <v>121128.60365853645</v>
          </cell>
          <cell r="DC39">
            <v>0</v>
          </cell>
          <cell r="DD39">
            <v>0</v>
          </cell>
          <cell r="DE39">
            <v>0</v>
          </cell>
          <cell r="DF39">
            <v>138401.09</v>
          </cell>
          <cell r="DG39">
            <v>0</v>
          </cell>
          <cell r="DH39">
            <v>0</v>
          </cell>
          <cell r="DI39">
            <v>0</v>
          </cell>
          <cell r="DJ39">
            <v>7096.32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1077303.348</v>
          </cell>
          <cell r="DT39">
            <v>187697.20388754393</v>
          </cell>
          <cell r="DU39">
            <v>145497.41</v>
          </cell>
          <cell r="DV39">
            <v>111479.5561395121</v>
          </cell>
          <cell r="DW39">
            <v>1410497.9618875438</v>
          </cell>
          <cell r="DX39">
            <v>1403401.6418875437</v>
          </cell>
          <cell r="DY39">
            <v>4610</v>
          </cell>
          <cell r="DZ39">
            <v>1383000</v>
          </cell>
          <cell r="EA39">
            <v>0</v>
          </cell>
          <cell r="EB39">
            <v>0</v>
          </cell>
          <cell r="EC39">
            <v>1410497.9618875438</v>
          </cell>
          <cell r="ED39">
            <v>1410497.9618875438</v>
          </cell>
          <cell r="EE39">
            <v>0</v>
          </cell>
          <cell r="EF39">
            <v>1390096.32</v>
          </cell>
          <cell r="EG39">
            <v>1244598.9099999999</v>
          </cell>
          <cell r="EH39">
            <v>1265000.5518875436</v>
          </cell>
          <cell r="EI39">
            <v>4216.6685062918123</v>
          </cell>
          <cell r="EJ39">
            <v>4148.9988963333335</v>
          </cell>
          <cell r="EK39">
            <v>1.6309864535823712E-2</v>
          </cell>
          <cell r="EL39">
            <v>0</v>
          </cell>
          <cell r="EM39">
            <v>0</v>
          </cell>
          <cell r="EN39">
            <v>1410497.9618875438</v>
          </cell>
          <cell r="EO39">
            <v>4678.005472958479</v>
          </cell>
          <cell r="EP39" t="str">
            <v>Y</v>
          </cell>
          <cell r="EQ39">
            <v>4701.6598729584794</v>
          </cell>
          <cell r="ER39">
            <v>1.484956432843032E-2</v>
          </cell>
          <cell r="ES39">
            <v>-7258.6680391147711</v>
          </cell>
          <cell r="ET39">
            <v>1403239.2938484291</v>
          </cell>
          <cell r="EU39">
            <v>0</v>
          </cell>
          <cell r="EV39">
            <v>1403239.2938484291</v>
          </cell>
          <cell r="EW39">
            <v>7096.32</v>
          </cell>
          <cell r="EX39">
            <v>1396142.973848429</v>
          </cell>
        </row>
        <row r="40">
          <cell r="B40">
            <v>110399</v>
          </cell>
          <cell r="C40">
            <v>8262346</v>
          </cell>
          <cell r="D40" t="str">
            <v>Cedars Primary School</v>
          </cell>
          <cell r="E40">
            <v>239</v>
          </cell>
          <cell r="F40">
            <v>239</v>
          </cell>
          <cell r="G40">
            <v>0</v>
          </cell>
          <cell r="H40">
            <v>858251.66723999998</v>
          </cell>
          <cell r="I40">
            <v>0</v>
          </cell>
          <cell r="J40">
            <v>0</v>
          </cell>
          <cell r="K40">
            <v>18165.24000000006</v>
          </cell>
          <cell r="L40">
            <v>0</v>
          </cell>
          <cell r="M40">
            <v>30398.7600000001</v>
          </cell>
          <cell r="N40">
            <v>0</v>
          </cell>
          <cell r="O40">
            <v>1452.0000000000027</v>
          </cell>
          <cell r="P40">
            <v>586.9599999999997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11558.753432835814</v>
          </cell>
          <cell r="AB40">
            <v>0</v>
          </cell>
          <cell r="AC40">
            <v>74312.198053608299</v>
          </cell>
          <cell r="AD40">
            <v>0</v>
          </cell>
          <cell r="AE40">
            <v>0</v>
          </cell>
          <cell r="AF40">
            <v>0</v>
          </cell>
          <cell r="AG40">
            <v>138401.09</v>
          </cell>
          <cell r="AH40">
            <v>0</v>
          </cell>
          <cell r="AI40">
            <v>0</v>
          </cell>
          <cell r="AJ40">
            <v>0</v>
          </cell>
          <cell r="AK40">
            <v>24819.012500000001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858251.66723999998</v>
          </cell>
          <cell r="AU40">
            <v>136473.91148644427</v>
          </cell>
          <cell r="AV40">
            <v>163220.10250000001</v>
          </cell>
          <cell r="AW40">
            <v>79887.131774795926</v>
          </cell>
          <cell r="AX40">
            <v>1157945.6812264442</v>
          </cell>
          <cell r="AY40">
            <v>1133126.6687264442</v>
          </cell>
          <cell r="AZ40">
            <v>4610</v>
          </cell>
          <cell r="BA40">
            <v>1101790</v>
          </cell>
          <cell r="BB40">
            <v>0</v>
          </cell>
          <cell r="BC40">
            <v>0</v>
          </cell>
          <cell r="BD40">
            <v>1157945.6812264442</v>
          </cell>
          <cell r="BE40">
            <v>1157945.6812264442</v>
          </cell>
          <cell r="BF40">
            <v>0</v>
          </cell>
          <cell r="BG40">
            <v>1126609.0125</v>
          </cell>
          <cell r="BH40">
            <v>963388.91</v>
          </cell>
          <cell r="BI40">
            <v>994725.57872644428</v>
          </cell>
          <cell r="BJ40">
            <v>4162.0317101524861</v>
          </cell>
          <cell r="BK40">
            <v>4153.298466536964</v>
          </cell>
          <cell r="BL40">
            <v>2.102724782696355E-3</v>
          </cell>
          <cell r="BM40">
            <v>0</v>
          </cell>
          <cell r="BN40">
            <v>0</v>
          </cell>
          <cell r="BO40">
            <v>1157945.6812264442</v>
          </cell>
          <cell r="BP40">
            <v>4741.1157687298919</v>
          </cell>
          <cell r="BQ40" t="str">
            <v>Y</v>
          </cell>
          <cell r="BR40">
            <v>4844.9610093156662</v>
          </cell>
          <cell r="BS40">
            <v>1.3575032518712282E-2</v>
          </cell>
          <cell r="BT40">
            <v>-5782.7388711614349</v>
          </cell>
          <cell r="BU40">
            <v>1152162.9423552828</v>
          </cell>
          <cell r="BV40">
            <v>0</v>
          </cell>
          <cell r="BW40">
            <v>1152162.9423552828</v>
          </cell>
          <cell r="BX40">
            <v>24819.012500000001</v>
          </cell>
          <cell r="BY40">
            <v>1127343.9298552829</v>
          </cell>
          <cell r="BZ40"/>
          <cell r="CA40">
            <v>110399</v>
          </cell>
          <cell r="CB40">
            <v>8262346</v>
          </cell>
          <cell r="CC40" t="str">
            <v>Cedars Primary School</v>
          </cell>
          <cell r="CD40">
            <v>239</v>
          </cell>
          <cell r="CE40">
            <v>239</v>
          </cell>
          <cell r="CF40">
            <v>0</v>
          </cell>
          <cell r="CG40">
            <v>858251.66723999998</v>
          </cell>
          <cell r="CH40">
            <v>0</v>
          </cell>
          <cell r="CI40">
            <v>0</v>
          </cell>
          <cell r="CJ40">
            <v>18165.24000000006</v>
          </cell>
          <cell r="CK40">
            <v>0</v>
          </cell>
          <cell r="CL40">
            <v>30398.7600000001</v>
          </cell>
          <cell r="CM40">
            <v>0</v>
          </cell>
          <cell r="CN40">
            <v>1452.0000000000027</v>
          </cell>
          <cell r="CO40">
            <v>586.9599999999997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11558.753432835814</v>
          </cell>
          <cell r="DA40">
            <v>0</v>
          </cell>
          <cell r="DB40">
            <v>74312.198053608299</v>
          </cell>
          <cell r="DC40">
            <v>0</v>
          </cell>
          <cell r="DD40">
            <v>0</v>
          </cell>
          <cell r="DE40">
            <v>0</v>
          </cell>
          <cell r="DF40">
            <v>138401.09</v>
          </cell>
          <cell r="DG40">
            <v>0</v>
          </cell>
          <cell r="DH40">
            <v>0</v>
          </cell>
          <cell r="DI40">
            <v>0</v>
          </cell>
          <cell r="DJ40">
            <v>24819.012500000001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858251.66723999998</v>
          </cell>
          <cell r="DT40">
            <v>136473.91148644427</v>
          </cell>
          <cell r="DU40">
            <v>163220.10250000001</v>
          </cell>
          <cell r="DV40">
            <v>79887.131774795926</v>
          </cell>
          <cell r="DW40">
            <v>1157945.6812264442</v>
          </cell>
          <cell r="DX40">
            <v>1133126.6687264442</v>
          </cell>
          <cell r="DY40">
            <v>4610</v>
          </cell>
          <cell r="DZ40">
            <v>1101790</v>
          </cell>
          <cell r="EA40">
            <v>0</v>
          </cell>
          <cell r="EB40">
            <v>0</v>
          </cell>
          <cell r="EC40">
            <v>1157945.6812264442</v>
          </cell>
          <cell r="ED40">
            <v>1157945.6812264442</v>
          </cell>
          <cell r="EE40">
            <v>0</v>
          </cell>
          <cell r="EF40">
            <v>1126609.0125</v>
          </cell>
          <cell r="EG40">
            <v>963388.91</v>
          </cell>
          <cell r="EH40">
            <v>994725.57872644428</v>
          </cell>
          <cell r="EI40">
            <v>4162.0317101524861</v>
          </cell>
          <cell r="EJ40">
            <v>4153.298466536964</v>
          </cell>
          <cell r="EK40">
            <v>2.102724782696355E-3</v>
          </cell>
          <cell r="EL40">
            <v>0</v>
          </cell>
          <cell r="EM40">
            <v>0</v>
          </cell>
          <cell r="EN40">
            <v>1157945.6812264442</v>
          </cell>
          <cell r="EO40">
            <v>4741.1157687298919</v>
          </cell>
          <cell r="EP40" t="str">
            <v>Y</v>
          </cell>
          <cell r="EQ40">
            <v>4844.9610093156662</v>
          </cell>
          <cell r="ER40">
            <v>1.3575032518712282E-2</v>
          </cell>
          <cell r="ES40">
            <v>-5782.7388711614349</v>
          </cell>
          <cell r="ET40">
            <v>1152162.9423552828</v>
          </cell>
          <cell r="EU40">
            <v>0</v>
          </cell>
          <cell r="EV40">
            <v>1152162.9423552828</v>
          </cell>
          <cell r="EW40">
            <v>24819.012500000001</v>
          </cell>
          <cell r="EX40">
            <v>1127343.9298552829</v>
          </cell>
        </row>
        <row r="41">
          <cell r="B41">
            <v>110400</v>
          </cell>
          <cell r="C41">
            <v>8262347</v>
          </cell>
          <cell r="D41" t="str">
            <v>Glastonbury Thorn School</v>
          </cell>
          <cell r="E41">
            <v>170</v>
          </cell>
          <cell r="F41">
            <v>170</v>
          </cell>
          <cell r="G41">
            <v>0</v>
          </cell>
          <cell r="H41">
            <v>610471.89720000001</v>
          </cell>
          <cell r="I41">
            <v>0</v>
          </cell>
          <cell r="J41">
            <v>0</v>
          </cell>
          <cell r="K41">
            <v>10596.39000000001</v>
          </cell>
          <cell r="L41">
            <v>0</v>
          </cell>
          <cell r="M41">
            <v>18577.01999999995</v>
          </cell>
          <cell r="N41">
            <v>0</v>
          </cell>
          <cell r="O41">
            <v>968.00000000000068</v>
          </cell>
          <cell r="P41">
            <v>2054.3600000000006</v>
          </cell>
          <cell r="Q41">
            <v>916.4999999999967</v>
          </cell>
          <cell r="R41">
            <v>499.43999999999994</v>
          </cell>
          <cell r="S41">
            <v>1060.6599999999962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34428.399999999958</v>
          </cell>
          <cell r="AB41">
            <v>0</v>
          </cell>
          <cell r="AC41">
            <v>82294.191964285666</v>
          </cell>
          <cell r="AD41">
            <v>0</v>
          </cell>
          <cell r="AE41">
            <v>0</v>
          </cell>
          <cell r="AF41">
            <v>0</v>
          </cell>
          <cell r="AG41">
            <v>138401.09</v>
          </cell>
          <cell r="AH41">
            <v>0</v>
          </cell>
          <cell r="AI41">
            <v>0</v>
          </cell>
          <cell r="AJ41">
            <v>0</v>
          </cell>
          <cell r="AK41">
            <v>6473.7280000000001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610471.89720000001</v>
          </cell>
          <cell r="AU41">
            <v>151394.96196428558</v>
          </cell>
          <cell r="AV41">
            <v>144874.818</v>
          </cell>
          <cell r="AW41">
            <v>71406.36011121425</v>
          </cell>
          <cell r="AX41">
            <v>906741.67716428556</v>
          </cell>
          <cell r="AY41">
            <v>900267.94916428556</v>
          </cell>
          <cell r="AZ41">
            <v>4610</v>
          </cell>
          <cell r="BA41">
            <v>783700</v>
          </cell>
          <cell r="BB41">
            <v>0</v>
          </cell>
          <cell r="BC41">
            <v>0</v>
          </cell>
          <cell r="BD41">
            <v>906741.67716428556</v>
          </cell>
          <cell r="BE41">
            <v>906741.67716428544</v>
          </cell>
          <cell r="BF41">
            <v>0</v>
          </cell>
          <cell r="BG41">
            <v>790173.728</v>
          </cell>
          <cell r="BH41">
            <v>645298.91</v>
          </cell>
          <cell r="BI41">
            <v>761866.85916428559</v>
          </cell>
          <cell r="BJ41">
            <v>4481.5697597899152</v>
          </cell>
          <cell r="BK41">
            <v>4296.9098372881353</v>
          </cell>
          <cell r="BL41">
            <v>4.2975051721895662E-2</v>
          </cell>
          <cell r="BM41">
            <v>0</v>
          </cell>
          <cell r="BN41">
            <v>0</v>
          </cell>
          <cell r="BO41">
            <v>906741.67716428556</v>
          </cell>
          <cell r="BP41">
            <v>5295.6938186134448</v>
          </cell>
          <cell r="BQ41" t="str">
            <v>Y</v>
          </cell>
          <cell r="BR41">
            <v>5333.7745715546207</v>
          </cell>
          <cell r="BS41">
            <v>4.3303190126513735E-2</v>
          </cell>
          <cell r="BT41">
            <v>-4113.2452221650374</v>
          </cell>
          <cell r="BU41">
            <v>902628.43194212054</v>
          </cell>
          <cell r="BV41">
            <v>0</v>
          </cell>
          <cell r="BW41">
            <v>902628.43194212054</v>
          </cell>
          <cell r="BX41">
            <v>6473.7280000000001</v>
          </cell>
          <cell r="BY41">
            <v>896154.70394212054</v>
          </cell>
          <cell r="BZ41"/>
          <cell r="CA41">
            <v>110400</v>
          </cell>
          <cell r="CB41">
            <v>8262347</v>
          </cell>
          <cell r="CC41" t="str">
            <v>Glastonbury Thorn School</v>
          </cell>
          <cell r="CD41">
            <v>170</v>
          </cell>
          <cell r="CE41">
            <v>170</v>
          </cell>
          <cell r="CF41">
            <v>0</v>
          </cell>
          <cell r="CG41">
            <v>610471.89720000001</v>
          </cell>
          <cell r="CH41">
            <v>0</v>
          </cell>
          <cell r="CI41">
            <v>0</v>
          </cell>
          <cell r="CJ41">
            <v>10596.39000000001</v>
          </cell>
          <cell r="CK41">
            <v>0</v>
          </cell>
          <cell r="CL41">
            <v>18577.01999999995</v>
          </cell>
          <cell r="CM41">
            <v>0</v>
          </cell>
          <cell r="CN41">
            <v>968.00000000000068</v>
          </cell>
          <cell r="CO41">
            <v>2054.3600000000006</v>
          </cell>
          <cell r="CP41">
            <v>916.4999999999967</v>
          </cell>
          <cell r="CQ41">
            <v>499.43999999999994</v>
          </cell>
          <cell r="CR41">
            <v>1060.6599999999962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34428.399999999958</v>
          </cell>
          <cell r="DA41">
            <v>0</v>
          </cell>
          <cell r="DB41">
            <v>82294.191964285666</v>
          </cell>
          <cell r="DC41">
            <v>0</v>
          </cell>
          <cell r="DD41">
            <v>0</v>
          </cell>
          <cell r="DE41">
            <v>0</v>
          </cell>
          <cell r="DF41">
            <v>138401.09</v>
          </cell>
          <cell r="DG41">
            <v>0</v>
          </cell>
          <cell r="DH41">
            <v>0</v>
          </cell>
          <cell r="DI41">
            <v>0</v>
          </cell>
          <cell r="DJ41">
            <v>6473.7280000000001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610471.89720000001</v>
          </cell>
          <cell r="DT41">
            <v>151394.96196428558</v>
          </cell>
          <cell r="DU41">
            <v>144874.818</v>
          </cell>
          <cell r="DV41">
            <v>71406.36011121425</v>
          </cell>
          <cell r="DW41">
            <v>906741.67716428556</v>
          </cell>
          <cell r="DX41">
            <v>900267.94916428556</v>
          </cell>
          <cell r="DY41">
            <v>4610</v>
          </cell>
          <cell r="DZ41">
            <v>783700</v>
          </cell>
          <cell r="EA41">
            <v>0</v>
          </cell>
          <cell r="EB41">
            <v>0</v>
          </cell>
          <cell r="EC41">
            <v>906741.67716428556</v>
          </cell>
          <cell r="ED41">
            <v>906741.67716428544</v>
          </cell>
          <cell r="EE41">
            <v>0</v>
          </cell>
          <cell r="EF41">
            <v>790173.728</v>
          </cell>
          <cell r="EG41">
            <v>645298.91</v>
          </cell>
          <cell r="EH41">
            <v>761866.85916428559</v>
          </cell>
          <cell r="EI41">
            <v>4481.5697597899152</v>
          </cell>
          <cell r="EJ41">
            <v>4296.9098372881353</v>
          </cell>
          <cell r="EK41">
            <v>4.2975051721895662E-2</v>
          </cell>
          <cell r="EL41">
            <v>0</v>
          </cell>
          <cell r="EM41">
            <v>0</v>
          </cell>
          <cell r="EN41">
            <v>906741.67716428556</v>
          </cell>
          <cell r="EO41">
            <v>5295.6938186134448</v>
          </cell>
          <cell r="EP41" t="str">
            <v>Y</v>
          </cell>
          <cell r="EQ41">
            <v>5333.7745715546207</v>
          </cell>
          <cell r="ER41">
            <v>4.3303190126513735E-2</v>
          </cell>
          <cell r="ES41">
            <v>-4113.2452221650374</v>
          </cell>
          <cell r="ET41">
            <v>902628.43194212054</v>
          </cell>
          <cell r="EU41">
            <v>0</v>
          </cell>
          <cell r="EV41">
            <v>902628.43194212054</v>
          </cell>
          <cell r="EW41">
            <v>6473.7280000000001</v>
          </cell>
          <cell r="EX41">
            <v>896154.70394212054</v>
          </cell>
        </row>
        <row r="42">
          <cell r="B42">
            <v>110401</v>
          </cell>
          <cell r="C42">
            <v>8262348</v>
          </cell>
          <cell r="D42" t="str">
            <v>Abbeys Primary School</v>
          </cell>
          <cell r="E42">
            <v>270</v>
          </cell>
          <cell r="F42">
            <v>270</v>
          </cell>
          <cell r="G42">
            <v>0</v>
          </cell>
          <cell r="H42">
            <v>969573.01320000004</v>
          </cell>
          <cell r="I42">
            <v>0</v>
          </cell>
          <cell r="J42">
            <v>0</v>
          </cell>
          <cell r="K42">
            <v>35825.890000000007</v>
          </cell>
          <cell r="L42">
            <v>0</v>
          </cell>
          <cell r="M42">
            <v>61641.929999999913</v>
          </cell>
          <cell r="N42">
            <v>0</v>
          </cell>
          <cell r="O42">
            <v>2661.9999999999973</v>
          </cell>
          <cell r="P42">
            <v>24652.319999999992</v>
          </cell>
          <cell r="Q42">
            <v>4582.4999999999955</v>
          </cell>
          <cell r="R42">
            <v>1997.7599999999979</v>
          </cell>
          <cell r="S42">
            <v>5303.2999999999947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25827.763404255271</v>
          </cell>
          <cell r="AB42">
            <v>0</v>
          </cell>
          <cell r="AC42">
            <v>88977.667137096709</v>
          </cell>
          <cell r="AD42">
            <v>0</v>
          </cell>
          <cell r="AE42">
            <v>13752.654557620755</v>
          </cell>
          <cell r="AF42">
            <v>0</v>
          </cell>
          <cell r="AG42">
            <v>138401.09</v>
          </cell>
          <cell r="AH42">
            <v>0</v>
          </cell>
          <cell r="AI42">
            <v>0</v>
          </cell>
          <cell r="AJ42">
            <v>0</v>
          </cell>
          <cell r="AK42">
            <v>30617.599999999999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969573.01320000004</v>
          </cell>
          <cell r="AU42">
            <v>265223.78509897261</v>
          </cell>
          <cell r="AV42">
            <v>169018.69</v>
          </cell>
          <cell r="AW42">
            <v>117735.03408243545</v>
          </cell>
          <cell r="AX42">
            <v>1403815.4882989726</v>
          </cell>
          <cell r="AY42">
            <v>1373197.8882989725</v>
          </cell>
          <cell r="AZ42">
            <v>4610</v>
          </cell>
          <cell r="BA42">
            <v>1244700</v>
          </cell>
          <cell r="BB42">
            <v>0</v>
          </cell>
          <cell r="BC42">
            <v>0</v>
          </cell>
          <cell r="BD42">
            <v>1403815.4882989726</v>
          </cell>
          <cell r="BE42">
            <v>1403815.4882989726</v>
          </cell>
          <cell r="BF42">
            <v>0</v>
          </cell>
          <cell r="BG42">
            <v>1275317.6000000001</v>
          </cell>
          <cell r="BH42">
            <v>1106298.9099999999</v>
          </cell>
          <cell r="BI42">
            <v>1234796.7982989724</v>
          </cell>
          <cell r="BJ42">
            <v>4573.3214751813794</v>
          </cell>
          <cell r="BK42">
            <v>4567.4145062256803</v>
          </cell>
          <cell r="BL42">
            <v>1.2932850626207685E-3</v>
          </cell>
          <cell r="BM42">
            <v>0</v>
          </cell>
          <cell r="BN42">
            <v>0</v>
          </cell>
          <cell r="BO42">
            <v>1403815.4882989726</v>
          </cell>
          <cell r="BP42">
            <v>5085.9181048110095</v>
          </cell>
          <cell r="BQ42" t="str">
            <v>Y</v>
          </cell>
          <cell r="BR42">
            <v>5199.3166233295278</v>
          </cell>
          <cell r="BS42">
            <v>-3.5049302867917742E-3</v>
          </cell>
          <cell r="BT42">
            <v>-6532.8012352032938</v>
          </cell>
          <cell r="BU42">
            <v>1397282.6870637692</v>
          </cell>
          <cell r="BV42">
            <v>0</v>
          </cell>
          <cell r="BW42">
            <v>1397282.6870637692</v>
          </cell>
          <cell r="BX42">
            <v>30617.599999999999</v>
          </cell>
          <cell r="BY42">
            <v>1366665.0870637691</v>
          </cell>
          <cell r="BZ42"/>
          <cell r="CA42">
            <v>110401</v>
          </cell>
          <cell r="CB42">
            <v>8262348</v>
          </cell>
          <cell r="CC42" t="str">
            <v>Abbeys Primary School</v>
          </cell>
          <cell r="CD42">
            <v>270</v>
          </cell>
          <cell r="CE42">
            <v>270</v>
          </cell>
          <cell r="CF42">
            <v>0</v>
          </cell>
          <cell r="CG42">
            <v>969573.01320000004</v>
          </cell>
          <cell r="CH42">
            <v>0</v>
          </cell>
          <cell r="CI42">
            <v>0</v>
          </cell>
          <cell r="CJ42">
            <v>35825.890000000007</v>
          </cell>
          <cell r="CK42">
            <v>0</v>
          </cell>
          <cell r="CL42">
            <v>61641.929999999913</v>
          </cell>
          <cell r="CM42">
            <v>0</v>
          </cell>
          <cell r="CN42">
            <v>2661.9999999999973</v>
          </cell>
          <cell r="CO42">
            <v>24652.319999999992</v>
          </cell>
          <cell r="CP42">
            <v>4582.4999999999955</v>
          </cell>
          <cell r="CQ42">
            <v>1997.7599999999979</v>
          </cell>
          <cell r="CR42">
            <v>5303.2999999999947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25827.763404255271</v>
          </cell>
          <cell r="DA42">
            <v>0</v>
          </cell>
          <cell r="DB42">
            <v>88977.667137096709</v>
          </cell>
          <cell r="DC42">
            <v>0</v>
          </cell>
          <cell r="DD42">
            <v>13752.654557620755</v>
          </cell>
          <cell r="DE42">
            <v>0</v>
          </cell>
          <cell r="DF42">
            <v>138401.09</v>
          </cell>
          <cell r="DG42">
            <v>0</v>
          </cell>
          <cell r="DH42">
            <v>0</v>
          </cell>
          <cell r="DI42">
            <v>0</v>
          </cell>
          <cell r="DJ42">
            <v>30617.599999999999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969573.01320000004</v>
          </cell>
          <cell r="DT42">
            <v>265223.78509897261</v>
          </cell>
          <cell r="DU42">
            <v>169018.69</v>
          </cell>
          <cell r="DV42">
            <v>117735.03408243545</v>
          </cell>
          <cell r="DW42">
            <v>1403815.4882989726</v>
          </cell>
          <cell r="DX42">
            <v>1373197.8882989725</v>
          </cell>
          <cell r="DY42">
            <v>4610</v>
          </cell>
          <cell r="DZ42">
            <v>1244700</v>
          </cell>
          <cell r="EA42">
            <v>0</v>
          </cell>
          <cell r="EB42">
            <v>0</v>
          </cell>
          <cell r="EC42">
            <v>1403815.4882989726</v>
          </cell>
          <cell r="ED42">
            <v>1403815.4882989726</v>
          </cell>
          <cell r="EE42">
            <v>0</v>
          </cell>
          <cell r="EF42">
            <v>1275317.6000000001</v>
          </cell>
          <cell r="EG42">
            <v>1106298.9099999999</v>
          </cell>
          <cell r="EH42">
            <v>1234796.7982989724</v>
          </cell>
          <cell r="EI42">
            <v>4573.3214751813794</v>
          </cell>
          <cell r="EJ42">
            <v>4567.4145062256803</v>
          </cell>
          <cell r="EK42">
            <v>1.2932850626207685E-3</v>
          </cell>
          <cell r="EL42">
            <v>0</v>
          </cell>
          <cell r="EM42">
            <v>0</v>
          </cell>
          <cell r="EN42">
            <v>1403815.4882989726</v>
          </cell>
          <cell r="EO42">
            <v>5085.9181048110095</v>
          </cell>
          <cell r="EP42" t="str">
            <v>Y</v>
          </cell>
          <cell r="EQ42">
            <v>5199.3166233295278</v>
          </cell>
          <cell r="ER42">
            <v>-3.5049302867917742E-3</v>
          </cell>
          <cell r="ES42">
            <v>-6532.8012352032938</v>
          </cell>
          <cell r="ET42">
            <v>1397282.6870637692</v>
          </cell>
          <cell r="EU42">
            <v>0</v>
          </cell>
          <cell r="EV42">
            <v>1397282.6870637692</v>
          </cell>
          <cell r="EW42">
            <v>30617.599999999999</v>
          </cell>
          <cell r="EX42">
            <v>1366665.0870637691</v>
          </cell>
        </row>
        <row r="43">
          <cell r="B43">
            <v>130254</v>
          </cell>
          <cell r="C43">
            <v>8262351</v>
          </cell>
          <cell r="D43" t="str">
            <v>Drayton Park School</v>
          </cell>
          <cell r="E43">
            <v>317</v>
          </cell>
          <cell r="F43">
            <v>317</v>
          </cell>
          <cell r="G43">
            <v>0</v>
          </cell>
          <cell r="H43">
            <v>1138350.5377199999</v>
          </cell>
          <cell r="I43">
            <v>0</v>
          </cell>
          <cell r="J43">
            <v>0</v>
          </cell>
          <cell r="K43">
            <v>70138.010000000024</v>
          </cell>
          <cell r="L43">
            <v>0</v>
          </cell>
          <cell r="M43">
            <v>117372.99000000005</v>
          </cell>
          <cell r="N43">
            <v>0</v>
          </cell>
          <cell r="O43">
            <v>9467.8670886075688</v>
          </cell>
          <cell r="P43">
            <v>12365.166835443011</v>
          </cell>
          <cell r="Q43">
            <v>21146.207278481077</v>
          </cell>
          <cell r="R43">
            <v>501.02050632911448</v>
          </cell>
          <cell r="S43">
            <v>30324.470791139236</v>
          </cell>
          <cell r="T43">
            <v>71650.506835442982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27313.688290909125</v>
          </cell>
          <cell r="AB43">
            <v>0</v>
          </cell>
          <cell r="AC43">
            <v>124106.94348214283</v>
          </cell>
          <cell r="AD43">
            <v>0</v>
          </cell>
          <cell r="AE43">
            <v>7888.868400000013</v>
          </cell>
          <cell r="AF43">
            <v>0</v>
          </cell>
          <cell r="AG43">
            <v>138401.09</v>
          </cell>
          <cell r="AH43">
            <v>0</v>
          </cell>
          <cell r="AI43">
            <v>0</v>
          </cell>
          <cell r="AJ43">
            <v>0</v>
          </cell>
          <cell r="AK43">
            <v>35993.599999999999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1138350.5377199999</v>
          </cell>
          <cell r="AU43">
            <v>492275.73950849497</v>
          </cell>
          <cell r="AV43">
            <v>174394.69</v>
          </cell>
          <cell r="AW43">
            <v>206821.3426463565</v>
          </cell>
          <cell r="AX43">
            <v>1805020.9672284948</v>
          </cell>
          <cell r="AY43">
            <v>1769027.3672284947</v>
          </cell>
          <cell r="AZ43">
            <v>4610</v>
          </cell>
          <cell r="BA43">
            <v>1461370</v>
          </cell>
          <cell r="BB43">
            <v>0</v>
          </cell>
          <cell r="BC43">
            <v>0</v>
          </cell>
          <cell r="BD43">
            <v>1805020.9672284948</v>
          </cell>
          <cell r="BE43">
            <v>1805020.9672284948</v>
          </cell>
          <cell r="BF43">
            <v>0</v>
          </cell>
          <cell r="BG43">
            <v>1497363.6</v>
          </cell>
          <cell r="BH43">
            <v>1322968.9099999999</v>
          </cell>
          <cell r="BI43">
            <v>1630626.2772284946</v>
          </cell>
          <cell r="BJ43">
            <v>5143.9314739069232</v>
          </cell>
          <cell r="BK43">
            <v>5108.2210834983498</v>
          </cell>
          <cell r="BL43">
            <v>6.9907683760854862E-3</v>
          </cell>
          <cell r="BM43">
            <v>0</v>
          </cell>
          <cell r="BN43">
            <v>0</v>
          </cell>
          <cell r="BO43">
            <v>1805020.9672284948</v>
          </cell>
          <cell r="BP43">
            <v>5580.5279723296362</v>
          </cell>
          <cell r="BQ43" t="str">
            <v>Y</v>
          </cell>
          <cell r="BR43">
            <v>5694.0724518249044</v>
          </cell>
          <cell r="BS43">
            <v>7.0987108913933561E-4</v>
          </cell>
          <cell r="BT43">
            <v>-7669.9925613312753</v>
          </cell>
          <cell r="BU43">
            <v>1797350.9746671636</v>
          </cell>
          <cell r="BV43">
            <v>0</v>
          </cell>
          <cell r="BW43">
            <v>1797350.9746671636</v>
          </cell>
          <cell r="BX43">
            <v>35993.599999999999</v>
          </cell>
          <cell r="BY43">
            <v>1761357.3746671635</v>
          </cell>
          <cell r="BZ43"/>
          <cell r="CA43">
            <v>130254</v>
          </cell>
          <cell r="CB43">
            <v>8262351</v>
          </cell>
          <cell r="CC43" t="str">
            <v>Drayton Park School</v>
          </cell>
          <cell r="CD43">
            <v>317</v>
          </cell>
          <cell r="CE43">
            <v>317</v>
          </cell>
          <cell r="CF43">
            <v>0</v>
          </cell>
          <cell r="CG43">
            <v>1138350.5377199999</v>
          </cell>
          <cell r="CH43">
            <v>0</v>
          </cell>
          <cell r="CI43">
            <v>0</v>
          </cell>
          <cell r="CJ43">
            <v>70138.010000000024</v>
          </cell>
          <cell r="CK43">
            <v>0</v>
          </cell>
          <cell r="CL43">
            <v>117372.99000000005</v>
          </cell>
          <cell r="CM43">
            <v>0</v>
          </cell>
          <cell r="CN43">
            <v>9467.8670886075688</v>
          </cell>
          <cell r="CO43">
            <v>12365.166835443011</v>
          </cell>
          <cell r="CP43">
            <v>21146.207278481077</v>
          </cell>
          <cell r="CQ43">
            <v>501.02050632911448</v>
          </cell>
          <cell r="CR43">
            <v>30324.470791139236</v>
          </cell>
          <cell r="CS43">
            <v>71650.506835442982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27313.688290909125</v>
          </cell>
          <cell r="DA43">
            <v>0</v>
          </cell>
          <cell r="DB43">
            <v>124106.94348214283</v>
          </cell>
          <cell r="DC43">
            <v>0</v>
          </cell>
          <cell r="DD43">
            <v>7888.868400000013</v>
          </cell>
          <cell r="DE43">
            <v>0</v>
          </cell>
          <cell r="DF43">
            <v>138401.09</v>
          </cell>
          <cell r="DG43">
            <v>0</v>
          </cell>
          <cell r="DH43">
            <v>0</v>
          </cell>
          <cell r="DI43">
            <v>0</v>
          </cell>
          <cell r="DJ43">
            <v>35993.599999999999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1138350.5377199999</v>
          </cell>
          <cell r="DT43">
            <v>492275.73950849497</v>
          </cell>
          <cell r="DU43">
            <v>174394.69</v>
          </cell>
          <cell r="DV43">
            <v>206821.3426463565</v>
          </cell>
          <cell r="DW43">
            <v>1805020.9672284948</v>
          </cell>
          <cell r="DX43">
            <v>1769027.3672284947</v>
          </cell>
          <cell r="DY43">
            <v>4610</v>
          </cell>
          <cell r="DZ43">
            <v>1461370</v>
          </cell>
          <cell r="EA43">
            <v>0</v>
          </cell>
          <cell r="EB43">
            <v>0</v>
          </cell>
          <cell r="EC43">
            <v>1805020.9672284948</v>
          </cell>
          <cell r="ED43">
            <v>1805020.9672284948</v>
          </cell>
          <cell r="EE43">
            <v>0</v>
          </cell>
          <cell r="EF43">
            <v>1497363.6</v>
          </cell>
          <cell r="EG43">
            <v>1322968.9099999999</v>
          </cell>
          <cell r="EH43">
            <v>1630626.2772284946</v>
          </cell>
          <cell r="EI43">
            <v>5143.9314739069232</v>
          </cell>
          <cell r="EJ43">
            <v>5108.2210834983498</v>
          </cell>
          <cell r="EK43">
            <v>6.9907683760854862E-3</v>
          </cell>
          <cell r="EL43">
            <v>0</v>
          </cell>
          <cell r="EM43">
            <v>0</v>
          </cell>
          <cell r="EN43">
            <v>1805020.9672284948</v>
          </cell>
          <cell r="EO43">
            <v>5580.5279723296362</v>
          </cell>
          <cell r="EP43" t="str">
            <v>Y</v>
          </cell>
          <cell r="EQ43">
            <v>5694.0724518249044</v>
          </cell>
          <cell r="ER43">
            <v>7.0987108913933561E-4</v>
          </cell>
          <cell r="ES43">
            <v>-7669.9925613312753</v>
          </cell>
          <cell r="ET43">
            <v>1797350.9746671636</v>
          </cell>
          <cell r="EU43">
            <v>0</v>
          </cell>
          <cell r="EV43">
            <v>1797350.9746671636</v>
          </cell>
          <cell r="EW43">
            <v>35993.599999999999</v>
          </cell>
          <cell r="EX43">
            <v>1761357.3746671635</v>
          </cell>
        </row>
        <row r="44">
          <cell r="B44">
            <v>131190</v>
          </cell>
          <cell r="C44">
            <v>8262353</v>
          </cell>
          <cell r="D44" t="str">
            <v>Emerson Valley School</v>
          </cell>
          <cell r="E44">
            <v>470</v>
          </cell>
          <cell r="F44">
            <v>470</v>
          </cell>
          <cell r="G44">
            <v>0</v>
          </cell>
          <cell r="H44">
            <v>1687775.2452</v>
          </cell>
          <cell r="I44">
            <v>0</v>
          </cell>
          <cell r="J44">
            <v>0</v>
          </cell>
          <cell r="K44">
            <v>57523.260000000068</v>
          </cell>
          <cell r="L44">
            <v>0</v>
          </cell>
          <cell r="M44">
            <v>99640.37999999999</v>
          </cell>
          <cell r="N44">
            <v>0</v>
          </cell>
          <cell r="O44">
            <v>4113.9999999999945</v>
          </cell>
          <cell r="P44">
            <v>3521.759999999997</v>
          </cell>
          <cell r="Q44">
            <v>1374.7500000000009</v>
          </cell>
          <cell r="R44">
            <v>0</v>
          </cell>
          <cell r="S44">
            <v>2651.6499999999937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65616.479999999938</v>
          </cell>
          <cell r="AB44">
            <v>0</v>
          </cell>
          <cell r="AC44">
            <v>130763.4851128329</v>
          </cell>
          <cell r="AD44">
            <v>0</v>
          </cell>
          <cell r="AE44">
            <v>31436.843999999961</v>
          </cell>
          <cell r="AF44">
            <v>0</v>
          </cell>
          <cell r="AG44">
            <v>138401.09</v>
          </cell>
          <cell r="AH44">
            <v>0</v>
          </cell>
          <cell r="AI44">
            <v>0</v>
          </cell>
          <cell r="AJ44">
            <v>0</v>
          </cell>
          <cell r="AK44">
            <v>65249.279999999999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1687775.2452</v>
          </cell>
          <cell r="AU44">
            <v>396642.60911283293</v>
          </cell>
          <cell r="AV44">
            <v>203650.37</v>
          </cell>
          <cell r="AW44">
            <v>165650.54781103146</v>
          </cell>
          <cell r="AX44">
            <v>2288068.224312833</v>
          </cell>
          <cell r="AY44">
            <v>2222818.9443128332</v>
          </cell>
          <cell r="AZ44">
            <v>4610</v>
          </cell>
          <cell r="BA44">
            <v>2166700</v>
          </cell>
          <cell r="BB44">
            <v>0</v>
          </cell>
          <cell r="BC44">
            <v>0</v>
          </cell>
          <cell r="BD44">
            <v>2288068.224312833</v>
          </cell>
          <cell r="BE44">
            <v>2288068.2243128326</v>
          </cell>
          <cell r="BF44">
            <v>0</v>
          </cell>
          <cell r="BG44">
            <v>2231949.2799999998</v>
          </cell>
          <cell r="BH44">
            <v>2028298.9099999997</v>
          </cell>
          <cell r="BI44">
            <v>2084417.8543128332</v>
          </cell>
          <cell r="BJ44">
            <v>4434.9316049209219</v>
          </cell>
          <cell r="BK44">
            <v>4377.8270070796461</v>
          </cell>
          <cell r="BL44">
            <v>1.3044050792534408E-2</v>
          </cell>
          <cell r="BM44">
            <v>0</v>
          </cell>
          <cell r="BN44">
            <v>0</v>
          </cell>
          <cell r="BO44">
            <v>2288068.224312833</v>
          </cell>
          <cell r="BP44">
            <v>4729.4020091762413</v>
          </cell>
          <cell r="BQ44" t="str">
            <v>Y</v>
          </cell>
          <cell r="BR44">
            <v>4868.2302644953897</v>
          </cell>
          <cell r="BS44">
            <v>1.0491015744614085E-2</v>
          </cell>
          <cell r="BT44">
            <v>-11371.913261279808</v>
          </cell>
          <cell r="BU44">
            <v>2276696.3110515531</v>
          </cell>
          <cell r="BV44">
            <v>0</v>
          </cell>
          <cell r="BW44">
            <v>2276696.3110515531</v>
          </cell>
          <cell r="BX44">
            <v>65249.279999999999</v>
          </cell>
          <cell r="BY44">
            <v>2211447.0310515533</v>
          </cell>
          <cell r="BZ44"/>
          <cell r="CA44">
            <v>131190</v>
          </cell>
          <cell r="CB44">
            <v>8262353</v>
          </cell>
          <cell r="CC44" t="str">
            <v>Emerson Valley School</v>
          </cell>
          <cell r="CD44">
            <v>470</v>
          </cell>
          <cell r="CE44">
            <v>470</v>
          </cell>
          <cell r="CF44">
            <v>0</v>
          </cell>
          <cell r="CG44">
            <v>1687775.2452</v>
          </cell>
          <cell r="CH44">
            <v>0</v>
          </cell>
          <cell r="CI44">
            <v>0</v>
          </cell>
          <cell r="CJ44">
            <v>57523.260000000068</v>
          </cell>
          <cell r="CK44">
            <v>0</v>
          </cell>
          <cell r="CL44">
            <v>99640.37999999999</v>
          </cell>
          <cell r="CM44">
            <v>0</v>
          </cell>
          <cell r="CN44">
            <v>4113.9999999999945</v>
          </cell>
          <cell r="CO44">
            <v>3521.759999999997</v>
          </cell>
          <cell r="CP44">
            <v>1374.7500000000009</v>
          </cell>
          <cell r="CQ44">
            <v>0</v>
          </cell>
          <cell r="CR44">
            <v>2651.6499999999937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65616.479999999938</v>
          </cell>
          <cell r="DA44">
            <v>0</v>
          </cell>
          <cell r="DB44">
            <v>130763.4851128329</v>
          </cell>
          <cell r="DC44">
            <v>0</v>
          </cell>
          <cell r="DD44">
            <v>31436.843999999961</v>
          </cell>
          <cell r="DE44">
            <v>0</v>
          </cell>
          <cell r="DF44">
            <v>138401.09</v>
          </cell>
          <cell r="DG44">
            <v>0</v>
          </cell>
          <cell r="DH44">
            <v>0</v>
          </cell>
          <cell r="DI44">
            <v>0</v>
          </cell>
          <cell r="DJ44">
            <v>65249.279999999999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1687775.2452</v>
          </cell>
          <cell r="DT44">
            <v>396642.60911283293</v>
          </cell>
          <cell r="DU44">
            <v>203650.37</v>
          </cell>
          <cell r="DV44">
            <v>165650.54781103146</v>
          </cell>
          <cell r="DW44">
            <v>2288068.224312833</v>
          </cell>
          <cell r="DX44">
            <v>2222818.9443128332</v>
          </cell>
          <cell r="DY44">
            <v>4610</v>
          </cell>
          <cell r="DZ44">
            <v>2166700</v>
          </cell>
          <cell r="EA44">
            <v>0</v>
          </cell>
          <cell r="EB44">
            <v>0</v>
          </cell>
          <cell r="EC44">
            <v>2288068.224312833</v>
          </cell>
          <cell r="ED44">
            <v>2288068.2243128326</v>
          </cell>
          <cell r="EE44">
            <v>0</v>
          </cell>
          <cell r="EF44">
            <v>2231949.2799999998</v>
          </cell>
          <cell r="EG44">
            <v>2028298.9099999997</v>
          </cell>
          <cell r="EH44">
            <v>2084417.8543128332</v>
          </cell>
          <cell r="EI44">
            <v>4434.9316049209219</v>
          </cell>
          <cell r="EJ44">
            <v>4377.8270070796461</v>
          </cell>
          <cell r="EK44">
            <v>1.3044050792534408E-2</v>
          </cell>
          <cell r="EL44">
            <v>0</v>
          </cell>
          <cell r="EM44">
            <v>0</v>
          </cell>
          <cell r="EN44">
            <v>2288068.224312833</v>
          </cell>
          <cell r="EO44">
            <v>4729.4020091762413</v>
          </cell>
          <cell r="EP44" t="str">
            <v>Y</v>
          </cell>
          <cell r="EQ44">
            <v>4868.2302644953897</v>
          </cell>
          <cell r="ER44">
            <v>1.0491015744614085E-2</v>
          </cell>
          <cell r="ES44">
            <v>-11371.913261279808</v>
          </cell>
          <cell r="ET44">
            <v>2276696.3110515531</v>
          </cell>
          <cell r="EU44">
            <v>0</v>
          </cell>
          <cell r="EV44">
            <v>2276696.3110515531</v>
          </cell>
          <cell r="EW44">
            <v>65249.279999999999</v>
          </cell>
          <cell r="EX44">
            <v>2211447.0310515533</v>
          </cell>
        </row>
        <row r="45">
          <cell r="B45">
            <v>131348</v>
          </cell>
          <cell r="C45">
            <v>8262506</v>
          </cell>
          <cell r="D45" t="str">
            <v>Loughton Manor First School</v>
          </cell>
          <cell r="E45">
            <v>178</v>
          </cell>
          <cell r="F45">
            <v>178</v>
          </cell>
          <cell r="G45">
            <v>0</v>
          </cell>
          <cell r="H45">
            <v>639199.98647999996</v>
          </cell>
          <cell r="I45">
            <v>0</v>
          </cell>
          <cell r="J45">
            <v>0</v>
          </cell>
          <cell r="K45">
            <v>11100.980000000041</v>
          </cell>
          <cell r="L45">
            <v>0</v>
          </cell>
          <cell r="M45">
            <v>18577.02000000007</v>
          </cell>
          <cell r="N45">
            <v>0</v>
          </cell>
          <cell r="O45">
            <v>242.00000000000011</v>
          </cell>
          <cell r="P45">
            <v>293.48000000000013</v>
          </cell>
          <cell r="Q45">
            <v>458.25000000000023</v>
          </cell>
          <cell r="R45">
            <v>0</v>
          </cell>
          <cell r="S45">
            <v>530.33000000000027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32716.340168067185</v>
          </cell>
          <cell r="AB45">
            <v>0</v>
          </cell>
          <cell r="AC45">
            <v>59675.753739130421</v>
          </cell>
          <cell r="AD45">
            <v>0</v>
          </cell>
          <cell r="AE45">
            <v>0</v>
          </cell>
          <cell r="AF45">
            <v>0</v>
          </cell>
          <cell r="AG45">
            <v>138401.09</v>
          </cell>
          <cell r="AH45">
            <v>0</v>
          </cell>
          <cell r="AI45">
            <v>0</v>
          </cell>
          <cell r="AJ45">
            <v>0</v>
          </cell>
          <cell r="AK45">
            <v>33856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639199.98647999996</v>
          </cell>
          <cell r="AU45">
            <v>123594.15390719772</v>
          </cell>
          <cell r="AV45">
            <v>172257.09</v>
          </cell>
          <cell r="AW45">
            <v>60237.030716591318</v>
          </cell>
          <cell r="AX45">
            <v>935051.23038719769</v>
          </cell>
          <cell r="AY45">
            <v>901195.23038719769</v>
          </cell>
          <cell r="AZ45">
            <v>4610</v>
          </cell>
          <cell r="BA45">
            <v>820580</v>
          </cell>
          <cell r="BB45">
            <v>0</v>
          </cell>
          <cell r="BC45">
            <v>0</v>
          </cell>
          <cell r="BD45">
            <v>935051.23038719769</v>
          </cell>
          <cell r="BE45">
            <v>935051.23038719757</v>
          </cell>
          <cell r="BF45">
            <v>0</v>
          </cell>
          <cell r="BG45">
            <v>854436</v>
          </cell>
          <cell r="BH45">
            <v>682178.91</v>
          </cell>
          <cell r="BI45">
            <v>762794.14038719772</v>
          </cell>
          <cell r="BJ45">
            <v>4285.3603392539198</v>
          </cell>
          <cell r="BK45">
            <v>4270.0352620111735</v>
          </cell>
          <cell r="BL45">
            <v>3.5889814257712501E-3</v>
          </cell>
          <cell r="BM45">
            <v>0</v>
          </cell>
          <cell r="BN45">
            <v>0</v>
          </cell>
          <cell r="BO45">
            <v>935051.23038719769</v>
          </cell>
          <cell r="BP45">
            <v>5062.8945527370661</v>
          </cell>
          <cell r="BQ45" t="str">
            <v>Y</v>
          </cell>
          <cell r="BR45">
            <v>5253.0967999280765</v>
          </cell>
          <cell r="BS45">
            <v>8.7182174450497474E-3</v>
          </cell>
          <cell r="BT45">
            <v>-4306.8097032080977</v>
          </cell>
          <cell r="BU45">
            <v>930744.42068398965</v>
          </cell>
          <cell r="BV45">
            <v>0</v>
          </cell>
          <cell r="BW45">
            <v>930744.42068398965</v>
          </cell>
          <cell r="BX45">
            <v>33856</v>
          </cell>
          <cell r="BY45">
            <v>896888.42068398965</v>
          </cell>
          <cell r="BZ45"/>
          <cell r="CA45">
            <v>131348</v>
          </cell>
          <cell r="CB45">
            <v>8262506</v>
          </cell>
          <cell r="CC45" t="str">
            <v>Loughton Manor First School</v>
          </cell>
          <cell r="CD45">
            <v>178</v>
          </cell>
          <cell r="CE45">
            <v>178</v>
          </cell>
          <cell r="CF45">
            <v>0</v>
          </cell>
          <cell r="CG45">
            <v>639199.98647999996</v>
          </cell>
          <cell r="CH45">
            <v>0</v>
          </cell>
          <cell r="CI45">
            <v>0</v>
          </cell>
          <cell r="CJ45">
            <v>11100.980000000041</v>
          </cell>
          <cell r="CK45">
            <v>0</v>
          </cell>
          <cell r="CL45">
            <v>18577.02000000007</v>
          </cell>
          <cell r="CM45">
            <v>0</v>
          </cell>
          <cell r="CN45">
            <v>242.00000000000011</v>
          </cell>
          <cell r="CO45">
            <v>293.48000000000013</v>
          </cell>
          <cell r="CP45">
            <v>458.25000000000023</v>
          </cell>
          <cell r="CQ45">
            <v>0</v>
          </cell>
          <cell r="CR45">
            <v>530.33000000000027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32716.340168067185</v>
          </cell>
          <cell r="DA45">
            <v>0</v>
          </cell>
          <cell r="DB45">
            <v>59675.753739130421</v>
          </cell>
          <cell r="DC45">
            <v>0</v>
          </cell>
          <cell r="DD45">
            <v>0</v>
          </cell>
          <cell r="DE45">
            <v>0</v>
          </cell>
          <cell r="DF45">
            <v>138401.09</v>
          </cell>
          <cell r="DG45">
            <v>0</v>
          </cell>
          <cell r="DH45">
            <v>0</v>
          </cell>
          <cell r="DI45">
            <v>0</v>
          </cell>
          <cell r="DJ45">
            <v>33856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639199.98647999996</v>
          </cell>
          <cell r="DT45">
            <v>123594.15390719772</v>
          </cell>
          <cell r="DU45">
            <v>172257.09</v>
          </cell>
          <cell r="DV45">
            <v>60237.030716591318</v>
          </cell>
          <cell r="DW45">
            <v>935051.23038719769</v>
          </cell>
          <cell r="DX45">
            <v>901195.23038719769</v>
          </cell>
          <cell r="DY45">
            <v>4610</v>
          </cell>
          <cell r="DZ45">
            <v>820580</v>
          </cell>
          <cell r="EA45">
            <v>0</v>
          </cell>
          <cell r="EB45">
            <v>0</v>
          </cell>
          <cell r="EC45">
            <v>935051.23038719769</v>
          </cell>
          <cell r="ED45">
            <v>935051.23038719757</v>
          </cell>
          <cell r="EE45">
            <v>0</v>
          </cell>
          <cell r="EF45">
            <v>854436</v>
          </cell>
          <cell r="EG45">
            <v>682178.91</v>
          </cell>
          <cell r="EH45">
            <v>762794.14038719772</v>
          </cell>
          <cell r="EI45">
            <v>4285.3603392539198</v>
          </cell>
          <cell r="EJ45">
            <v>4270.0352620111735</v>
          </cell>
          <cell r="EK45">
            <v>3.5889814257712501E-3</v>
          </cell>
          <cell r="EL45">
            <v>0</v>
          </cell>
          <cell r="EM45">
            <v>0</v>
          </cell>
          <cell r="EN45">
            <v>935051.23038719769</v>
          </cell>
          <cell r="EO45">
            <v>5062.8945527370661</v>
          </cell>
          <cell r="EP45" t="str">
            <v>Y</v>
          </cell>
          <cell r="EQ45">
            <v>5253.0967999280765</v>
          </cell>
          <cell r="ER45">
            <v>8.7182174450497474E-3</v>
          </cell>
          <cell r="ES45">
            <v>-4306.8097032080977</v>
          </cell>
          <cell r="ET45">
            <v>930744.42068398965</v>
          </cell>
          <cell r="EU45">
            <v>0</v>
          </cell>
          <cell r="EV45">
            <v>930744.42068398965</v>
          </cell>
          <cell r="EW45">
            <v>33856</v>
          </cell>
          <cell r="EX45">
            <v>896888.42068398965</v>
          </cell>
        </row>
        <row r="46">
          <cell r="B46">
            <v>110404</v>
          </cell>
          <cell r="C46">
            <v>8263000</v>
          </cell>
          <cell r="D46" t="str">
            <v>Cold Harbour Church of England School</v>
          </cell>
          <cell r="E46">
            <v>183</v>
          </cell>
          <cell r="F46">
            <v>183</v>
          </cell>
          <cell r="G46">
            <v>0</v>
          </cell>
          <cell r="H46">
            <v>657155.04228000005</v>
          </cell>
          <cell r="I46">
            <v>0</v>
          </cell>
          <cell r="J46">
            <v>0</v>
          </cell>
          <cell r="K46">
            <v>31789.169999999976</v>
          </cell>
          <cell r="L46">
            <v>0</v>
          </cell>
          <cell r="M46">
            <v>54042.239999999976</v>
          </cell>
          <cell r="N46">
            <v>0</v>
          </cell>
          <cell r="O46">
            <v>1451.9999999999982</v>
          </cell>
          <cell r="P46">
            <v>7923.9599999999809</v>
          </cell>
          <cell r="Q46">
            <v>1374.7499999999984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8655.0014371257457</v>
          </cell>
          <cell r="AB46">
            <v>0</v>
          </cell>
          <cell r="AC46">
            <v>95741.063447134002</v>
          </cell>
          <cell r="AD46">
            <v>0</v>
          </cell>
          <cell r="AE46">
            <v>7928.4116000000258</v>
          </cell>
          <cell r="AF46">
            <v>0</v>
          </cell>
          <cell r="AG46">
            <v>138401.09</v>
          </cell>
          <cell r="AH46">
            <v>0</v>
          </cell>
          <cell r="AI46">
            <v>0</v>
          </cell>
          <cell r="AJ46">
            <v>0</v>
          </cell>
          <cell r="AK46">
            <v>28549.119999999999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657155.04228000005</v>
          </cell>
          <cell r="AU46">
            <v>208906.59648425967</v>
          </cell>
          <cell r="AV46">
            <v>166950.21</v>
          </cell>
          <cell r="AW46">
            <v>93288.60301135297</v>
          </cell>
          <cell r="AX46">
            <v>1033011.8487642597</v>
          </cell>
          <cell r="AY46">
            <v>1004462.7287642597</v>
          </cell>
          <cell r="AZ46">
            <v>4610</v>
          </cell>
          <cell r="BA46">
            <v>843630</v>
          </cell>
          <cell r="BB46">
            <v>0</v>
          </cell>
          <cell r="BC46">
            <v>0</v>
          </cell>
          <cell r="BD46">
            <v>1033011.8487642597</v>
          </cell>
          <cell r="BE46">
            <v>1033011.8487642596</v>
          </cell>
          <cell r="BF46">
            <v>0</v>
          </cell>
          <cell r="BG46">
            <v>872179.12</v>
          </cell>
          <cell r="BH46">
            <v>705228.91</v>
          </cell>
          <cell r="BI46">
            <v>866061.63876425975</v>
          </cell>
          <cell r="BJ46">
            <v>4732.5772610068843</v>
          </cell>
          <cell r="BK46">
            <v>4710.1505203980096</v>
          </cell>
          <cell r="BL46">
            <v>4.7613638909738461E-3</v>
          </cell>
          <cell r="BM46">
            <v>0</v>
          </cell>
          <cell r="BN46">
            <v>0</v>
          </cell>
          <cell r="BO46">
            <v>1033011.8487642597</v>
          </cell>
          <cell r="BP46">
            <v>5488.8673702965016</v>
          </cell>
          <cell r="BQ46" t="str">
            <v>Y</v>
          </cell>
          <cell r="BR46">
            <v>5644.8734905150804</v>
          </cell>
          <cell r="BS46">
            <v>1.309177270386841E-2</v>
          </cell>
          <cell r="BT46">
            <v>-4427.7875038600105</v>
          </cell>
          <cell r="BU46">
            <v>1028584.0612603998</v>
          </cell>
          <cell r="BV46">
            <v>0</v>
          </cell>
          <cell r="BW46">
            <v>1028584.0612603998</v>
          </cell>
          <cell r="BX46">
            <v>28549.119999999999</v>
          </cell>
          <cell r="BY46">
            <v>1000034.9412603998</v>
          </cell>
          <cell r="BZ46"/>
          <cell r="CA46">
            <v>110404</v>
          </cell>
          <cell r="CB46">
            <v>8263000</v>
          </cell>
          <cell r="CC46" t="str">
            <v>Cold Harbour Church of England School</v>
          </cell>
          <cell r="CD46">
            <v>183</v>
          </cell>
          <cell r="CE46">
            <v>183</v>
          </cell>
          <cell r="CF46">
            <v>0</v>
          </cell>
          <cell r="CG46">
            <v>657155.04228000005</v>
          </cell>
          <cell r="CH46">
            <v>0</v>
          </cell>
          <cell r="CI46">
            <v>0</v>
          </cell>
          <cell r="CJ46">
            <v>31789.169999999976</v>
          </cell>
          <cell r="CK46">
            <v>0</v>
          </cell>
          <cell r="CL46">
            <v>54042.239999999976</v>
          </cell>
          <cell r="CM46">
            <v>0</v>
          </cell>
          <cell r="CN46">
            <v>1451.9999999999982</v>
          </cell>
          <cell r="CO46">
            <v>7923.9599999999809</v>
          </cell>
          <cell r="CP46">
            <v>1374.7499999999984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8655.0014371257457</v>
          </cell>
          <cell r="DA46">
            <v>0</v>
          </cell>
          <cell r="DB46">
            <v>95741.063447134002</v>
          </cell>
          <cell r="DC46">
            <v>0</v>
          </cell>
          <cell r="DD46">
            <v>7928.4116000000258</v>
          </cell>
          <cell r="DE46">
            <v>0</v>
          </cell>
          <cell r="DF46">
            <v>138401.09</v>
          </cell>
          <cell r="DG46">
            <v>0</v>
          </cell>
          <cell r="DH46">
            <v>0</v>
          </cell>
          <cell r="DI46">
            <v>0</v>
          </cell>
          <cell r="DJ46">
            <v>28549.119999999999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657155.04228000005</v>
          </cell>
          <cell r="DT46">
            <v>208906.59648425967</v>
          </cell>
          <cell r="DU46">
            <v>166950.21</v>
          </cell>
          <cell r="DV46">
            <v>93288.60301135297</v>
          </cell>
          <cell r="DW46">
            <v>1033011.8487642597</v>
          </cell>
          <cell r="DX46">
            <v>1004462.7287642597</v>
          </cell>
          <cell r="DY46">
            <v>4610</v>
          </cell>
          <cell r="DZ46">
            <v>843630</v>
          </cell>
          <cell r="EA46">
            <v>0</v>
          </cell>
          <cell r="EB46">
            <v>0</v>
          </cell>
          <cell r="EC46">
            <v>1033011.8487642597</v>
          </cell>
          <cell r="ED46">
            <v>1033011.8487642596</v>
          </cell>
          <cell r="EE46">
            <v>0</v>
          </cell>
          <cell r="EF46">
            <v>872179.12</v>
          </cell>
          <cell r="EG46">
            <v>705228.91</v>
          </cell>
          <cell r="EH46">
            <v>866061.63876425975</v>
          </cell>
          <cell r="EI46">
            <v>4732.5772610068843</v>
          </cell>
          <cell r="EJ46">
            <v>4710.1505203980096</v>
          </cell>
          <cell r="EK46">
            <v>4.7613638909738461E-3</v>
          </cell>
          <cell r="EL46">
            <v>0</v>
          </cell>
          <cell r="EM46">
            <v>0</v>
          </cell>
          <cell r="EN46">
            <v>1033011.8487642597</v>
          </cell>
          <cell r="EO46">
            <v>5488.8673702965016</v>
          </cell>
          <cell r="EP46" t="str">
            <v>Y</v>
          </cell>
          <cell r="EQ46">
            <v>5644.8734905150804</v>
          </cell>
          <cell r="ER46">
            <v>1.309177270386841E-2</v>
          </cell>
          <cell r="ES46">
            <v>-4427.7875038600105</v>
          </cell>
          <cell r="ET46">
            <v>1028584.0612603998</v>
          </cell>
          <cell r="EU46">
            <v>0</v>
          </cell>
          <cell r="EV46">
            <v>1028584.0612603998</v>
          </cell>
          <cell r="EW46">
            <v>28549.119999999999</v>
          </cell>
          <cell r="EX46">
            <v>1000034.9412603998</v>
          </cell>
        </row>
        <row r="47">
          <cell r="B47">
            <v>110405</v>
          </cell>
          <cell r="C47">
            <v>8263003</v>
          </cell>
          <cell r="D47" t="str">
            <v>Newton Blossomville Church of England School</v>
          </cell>
          <cell r="E47">
            <v>20</v>
          </cell>
          <cell r="F47">
            <v>20</v>
          </cell>
          <cell r="G47">
            <v>0</v>
          </cell>
          <cell r="H47">
            <v>71820.223200000008</v>
          </cell>
          <cell r="I47">
            <v>0</v>
          </cell>
          <cell r="J47">
            <v>0</v>
          </cell>
          <cell r="K47">
            <v>1009.18</v>
          </cell>
          <cell r="L47">
            <v>0</v>
          </cell>
          <cell r="M47">
            <v>1688.82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5163.5571428571457</v>
          </cell>
          <cell r="AD47">
            <v>0</v>
          </cell>
          <cell r="AE47">
            <v>0</v>
          </cell>
          <cell r="AF47">
            <v>0</v>
          </cell>
          <cell r="AG47">
            <v>138401.09</v>
          </cell>
          <cell r="AH47">
            <v>58799.866999999998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71820.223200000008</v>
          </cell>
          <cell r="AU47">
            <v>7861.5571428571457</v>
          </cell>
          <cell r="AV47">
            <v>197200.95699999999</v>
          </cell>
          <cell r="AW47">
            <v>5839.2807851428588</v>
          </cell>
          <cell r="AX47">
            <v>276882.73734285717</v>
          </cell>
          <cell r="AY47">
            <v>276882.73734285717</v>
          </cell>
          <cell r="AZ47">
            <v>4610</v>
          </cell>
          <cell r="BA47">
            <v>92200</v>
          </cell>
          <cell r="BB47">
            <v>0</v>
          </cell>
          <cell r="BC47">
            <v>0</v>
          </cell>
          <cell r="BD47">
            <v>276882.73734285717</v>
          </cell>
          <cell r="BE47">
            <v>276882.73734285717</v>
          </cell>
          <cell r="BF47">
            <v>0</v>
          </cell>
          <cell r="BG47">
            <v>92200</v>
          </cell>
          <cell r="BH47">
            <v>-105000.95699999999</v>
          </cell>
          <cell r="BI47">
            <v>79681.780342857179</v>
          </cell>
          <cell r="BJ47">
            <v>3984.0890171428591</v>
          </cell>
          <cell r="BK47">
            <v>3817.7036894736843</v>
          </cell>
          <cell r="BL47">
            <v>4.3582567219121446E-2</v>
          </cell>
          <cell r="BM47">
            <v>0</v>
          </cell>
          <cell r="BN47">
            <v>0</v>
          </cell>
          <cell r="BO47">
            <v>276882.73734285717</v>
          </cell>
          <cell r="BP47">
            <v>13844.136867142859</v>
          </cell>
          <cell r="BQ47" t="str">
            <v>Y</v>
          </cell>
          <cell r="BR47">
            <v>13844.136867142859</v>
          </cell>
          <cell r="BS47">
            <v>-2.4834258929993136E-2</v>
          </cell>
          <cell r="BT47">
            <v>-483.91120260765143</v>
          </cell>
          <cell r="BU47">
            <v>276398.8261402495</v>
          </cell>
          <cell r="BV47">
            <v>0</v>
          </cell>
          <cell r="BW47">
            <v>276398.8261402495</v>
          </cell>
          <cell r="BX47">
            <v>0</v>
          </cell>
          <cell r="BY47">
            <v>276398.8261402495</v>
          </cell>
          <cell r="BZ47"/>
          <cell r="CA47">
            <v>110405</v>
          </cell>
          <cell r="CB47">
            <v>8263003</v>
          </cell>
          <cell r="CC47" t="str">
            <v>Newton Blossomville Church of England School</v>
          </cell>
          <cell r="CD47">
            <v>20</v>
          </cell>
          <cell r="CE47">
            <v>20</v>
          </cell>
          <cell r="CF47">
            <v>0</v>
          </cell>
          <cell r="CG47">
            <v>71820.223200000008</v>
          </cell>
          <cell r="CH47">
            <v>0</v>
          </cell>
          <cell r="CI47">
            <v>0</v>
          </cell>
          <cell r="CJ47">
            <v>1009.18</v>
          </cell>
          <cell r="CK47">
            <v>0</v>
          </cell>
          <cell r="CL47">
            <v>1688.82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5163.5571428571457</v>
          </cell>
          <cell r="DC47">
            <v>0</v>
          </cell>
          <cell r="DD47">
            <v>0</v>
          </cell>
          <cell r="DE47">
            <v>0</v>
          </cell>
          <cell r="DF47">
            <v>138401.09</v>
          </cell>
          <cell r="DG47">
            <v>58799.866999999998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71820.223200000008</v>
          </cell>
          <cell r="DT47">
            <v>7861.5571428571457</v>
          </cell>
          <cell r="DU47">
            <v>197200.95699999999</v>
          </cell>
          <cell r="DV47">
            <v>5839.2807851428588</v>
          </cell>
          <cell r="DW47">
            <v>276882.73734285717</v>
          </cell>
          <cell r="DX47">
            <v>276882.73734285717</v>
          </cell>
          <cell r="DY47">
            <v>4610</v>
          </cell>
          <cell r="DZ47">
            <v>92200</v>
          </cell>
          <cell r="EA47">
            <v>0</v>
          </cell>
          <cell r="EB47">
            <v>0</v>
          </cell>
          <cell r="EC47">
            <v>276882.73734285717</v>
          </cell>
          <cell r="ED47">
            <v>276882.73734285717</v>
          </cell>
          <cell r="EE47">
            <v>0</v>
          </cell>
          <cell r="EF47">
            <v>92200</v>
          </cell>
          <cell r="EG47">
            <v>-105000.95699999999</v>
          </cell>
          <cell r="EH47">
            <v>79681.780342857179</v>
          </cell>
          <cell r="EI47">
            <v>3984.0890171428591</v>
          </cell>
          <cell r="EJ47">
            <v>3817.7036894736843</v>
          </cell>
          <cell r="EK47">
            <v>4.3582567219121446E-2</v>
          </cell>
          <cell r="EL47">
            <v>0</v>
          </cell>
          <cell r="EM47">
            <v>0</v>
          </cell>
          <cell r="EN47">
            <v>276882.73734285717</v>
          </cell>
          <cell r="EO47">
            <v>13844.136867142859</v>
          </cell>
          <cell r="EP47" t="str">
            <v>Y</v>
          </cell>
          <cell r="EQ47">
            <v>13844.136867142859</v>
          </cell>
          <cell r="ER47">
            <v>-2.4834258929993136E-2</v>
          </cell>
          <cell r="ES47">
            <v>-483.91120260765143</v>
          </cell>
          <cell r="ET47">
            <v>276398.8261402495</v>
          </cell>
          <cell r="EU47">
            <v>0</v>
          </cell>
          <cell r="EV47">
            <v>276398.8261402495</v>
          </cell>
          <cell r="EW47">
            <v>0</v>
          </cell>
          <cell r="EX47">
            <v>276398.8261402495</v>
          </cell>
        </row>
        <row r="48">
          <cell r="B48">
            <v>110406</v>
          </cell>
          <cell r="C48">
            <v>8263004</v>
          </cell>
          <cell r="D48" t="str">
            <v>North Crawley CofE School</v>
          </cell>
          <cell r="E48">
            <v>28</v>
          </cell>
          <cell r="F48">
            <v>28</v>
          </cell>
          <cell r="G48">
            <v>0</v>
          </cell>
          <cell r="H48">
            <v>100548.31247999999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945.09333333333404</v>
          </cell>
          <cell r="AB48">
            <v>0</v>
          </cell>
          <cell r="AC48">
            <v>11245.080000000011</v>
          </cell>
          <cell r="AD48">
            <v>0</v>
          </cell>
          <cell r="AE48">
            <v>1304.9255999999962</v>
          </cell>
          <cell r="AF48">
            <v>0</v>
          </cell>
          <cell r="AG48">
            <v>138401.09</v>
          </cell>
          <cell r="AH48">
            <v>58799.866999999998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100548.31247999999</v>
          </cell>
          <cell r="AU48">
            <v>13495.098933333342</v>
          </cell>
          <cell r="AV48">
            <v>197200.95699999999</v>
          </cell>
          <cell r="AW48">
            <v>9307.1200992000049</v>
          </cell>
          <cell r="AX48">
            <v>311244.36841333332</v>
          </cell>
          <cell r="AY48">
            <v>311244.36841333332</v>
          </cell>
          <cell r="AZ48">
            <v>4610</v>
          </cell>
          <cell r="BA48">
            <v>129080</v>
          </cell>
          <cell r="BB48">
            <v>0</v>
          </cell>
          <cell r="BC48">
            <v>0</v>
          </cell>
          <cell r="BD48">
            <v>311244.36841333332</v>
          </cell>
          <cell r="BE48">
            <v>311244.36841333332</v>
          </cell>
          <cell r="BF48">
            <v>0</v>
          </cell>
          <cell r="BG48">
            <v>129080</v>
          </cell>
          <cell r="BH48">
            <v>-68120.956999999995</v>
          </cell>
          <cell r="BI48">
            <v>114043.41141333332</v>
          </cell>
          <cell r="BJ48">
            <v>4072.9789790476184</v>
          </cell>
          <cell r="BK48">
            <v>3911.1171121212133</v>
          </cell>
          <cell r="BL48">
            <v>4.1385072930894301E-2</v>
          </cell>
          <cell r="BM48">
            <v>0</v>
          </cell>
          <cell r="BN48">
            <v>0</v>
          </cell>
          <cell r="BO48">
            <v>311244.36841333332</v>
          </cell>
          <cell r="BP48">
            <v>11115.87030047619</v>
          </cell>
          <cell r="BQ48" t="str">
            <v>Y</v>
          </cell>
          <cell r="BR48">
            <v>11115.87030047619</v>
          </cell>
          <cell r="BS48">
            <v>0.12430247642688164</v>
          </cell>
          <cell r="BT48">
            <v>-677.47568365071197</v>
          </cell>
          <cell r="BU48">
            <v>310566.89272968262</v>
          </cell>
          <cell r="BV48">
            <v>0</v>
          </cell>
          <cell r="BW48">
            <v>310566.89272968262</v>
          </cell>
          <cell r="BX48">
            <v>0</v>
          </cell>
          <cell r="BY48">
            <v>310566.89272968262</v>
          </cell>
          <cell r="BZ48"/>
          <cell r="CA48">
            <v>110406</v>
          </cell>
          <cell r="CB48">
            <v>8263004</v>
          </cell>
          <cell r="CC48" t="str">
            <v>North Crawley CofE School</v>
          </cell>
          <cell r="CD48">
            <v>28</v>
          </cell>
          <cell r="CE48">
            <v>28</v>
          </cell>
          <cell r="CF48">
            <v>0</v>
          </cell>
          <cell r="CG48">
            <v>100548.31247999999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945.09333333333404</v>
          </cell>
          <cell r="DA48">
            <v>0</v>
          </cell>
          <cell r="DB48">
            <v>11245.080000000011</v>
          </cell>
          <cell r="DC48">
            <v>0</v>
          </cell>
          <cell r="DD48">
            <v>1304.9255999999962</v>
          </cell>
          <cell r="DE48">
            <v>0</v>
          </cell>
          <cell r="DF48">
            <v>138401.09</v>
          </cell>
          <cell r="DG48">
            <v>58799.866999999998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100548.31247999999</v>
          </cell>
          <cell r="DT48">
            <v>13495.098933333342</v>
          </cell>
          <cell r="DU48">
            <v>197200.95699999999</v>
          </cell>
          <cell r="DV48">
            <v>9307.1200992000049</v>
          </cell>
          <cell r="DW48">
            <v>311244.36841333332</v>
          </cell>
          <cell r="DX48">
            <v>311244.36841333332</v>
          </cell>
          <cell r="DY48">
            <v>4610</v>
          </cell>
          <cell r="DZ48">
            <v>129080</v>
          </cell>
          <cell r="EA48">
            <v>0</v>
          </cell>
          <cell r="EB48">
            <v>0</v>
          </cell>
          <cell r="EC48">
            <v>311244.36841333332</v>
          </cell>
          <cell r="ED48">
            <v>311244.36841333332</v>
          </cell>
          <cell r="EE48">
            <v>0</v>
          </cell>
          <cell r="EF48">
            <v>129080</v>
          </cell>
          <cell r="EG48">
            <v>-68120.956999999995</v>
          </cell>
          <cell r="EH48">
            <v>114043.41141333332</v>
          </cell>
          <cell r="EI48">
            <v>4072.9789790476184</v>
          </cell>
          <cell r="EJ48">
            <v>3911.1171121212133</v>
          </cell>
          <cell r="EK48">
            <v>4.1385072930894301E-2</v>
          </cell>
          <cell r="EL48">
            <v>0</v>
          </cell>
          <cell r="EM48">
            <v>0</v>
          </cell>
          <cell r="EN48">
            <v>311244.36841333332</v>
          </cell>
          <cell r="EO48">
            <v>11115.87030047619</v>
          </cell>
          <cell r="EP48" t="str">
            <v>Y</v>
          </cell>
          <cell r="EQ48">
            <v>11115.87030047619</v>
          </cell>
          <cell r="ER48">
            <v>0.12430247642688164</v>
          </cell>
          <cell r="ES48">
            <v>-677.47568365071197</v>
          </cell>
          <cell r="ET48">
            <v>310566.89272968262</v>
          </cell>
          <cell r="EU48">
            <v>0</v>
          </cell>
          <cell r="EV48">
            <v>310566.89272968262</v>
          </cell>
          <cell r="EW48">
            <v>0</v>
          </cell>
          <cell r="EX48">
            <v>310566.89272968262</v>
          </cell>
        </row>
        <row r="49">
          <cell r="B49">
            <v>110407</v>
          </cell>
          <cell r="C49">
            <v>8263005</v>
          </cell>
          <cell r="D49" t="str">
            <v>Sherington Church of England School</v>
          </cell>
          <cell r="E49">
            <v>17</v>
          </cell>
          <cell r="F49">
            <v>17</v>
          </cell>
          <cell r="G49">
            <v>0</v>
          </cell>
          <cell r="H49">
            <v>61047.189720000002</v>
          </cell>
          <cell r="I49">
            <v>0</v>
          </cell>
          <cell r="J49">
            <v>0</v>
          </cell>
          <cell r="K49">
            <v>1009.1799999999963</v>
          </cell>
          <cell r="L49">
            <v>0</v>
          </cell>
          <cell r="M49">
            <v>1688.819999999994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11378.949999999995</v>
          </cell>
          <cell r="AD49">
            <v>0</v>
          </cell>
          <cell r="AE49">
            <v>0</v>
          </cell>
          <cell r="AF49">
            <v>0</v>
          </cell>
          <cell r="AG49">
            <v>138401.09</v>
          </cell>
          <cell r="AH49">
            <v>58799.866999999998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61047.189720000002</v>
          </cell>
          <cell r="AU49">
            <v>14076.949999999986</v>
          </cell>
          <cell r="AV49">
            <v>197200.95699999999</v>
          </cell>
          <cell r="AW49">
            <v>8329.594088799995</v>
          </cell>
          <cell r="AX49">
            <v>272325.09671999997</v>
          </cell>
          <cell r="AY49">
            <v>272325.09671999997</v>
          </cell>
          <cell r="AZ49">
            <v>4610</v>
          </cell>
          <cell r="BA49">
            <v>78370</v>
          </cell>
          <cell r="BB49">
            <v>0</v>
          </cell>
          <cell r="BC49">
            <v>0</v>
          </cell>
          <cell r="BD49">
            <v>272325.09671999997</v>
          </cell>
          <cell r="BE49">
            <v>272325.09671999997</v>
          </cell>
          <cell r="BF49">
            <v>0</v>
          </cell>
          <cell r="BG49">
            <v>78370</v>
          </cell>
          <cell r="BH49">
            <v>-118830.95699999999</v>
          </cell>
          <cell r="BI49">
            <v>75124.139719999977</v>
          </cell>
          <cell r="BJ49">
            <v>4419.06704235294</v>
          </cell>
          <cell r="BK49">
            <v>4000.3741058823516</v>
          </cell>
          <cell r="BL49">
            <v>0.10466344531500721</v>
          </cell>
          <cell r="BM49">
            <v>0</v>
          </cell>
          <cell r="BN49">
            <v>0</v>
          </cell>
          <cell r="BO49">
            <v>272325.09671999997</v>
          </cell>
          <cell r="BP49">
            <v>16019.123336470586</v>
          </cell>
          <cell r="BQ49" t="str">
            <v>Y</v>
          </cell>
          <cell r="BR49">
            <v>16019.123336470586</v>
          </cell>
          <cell r="BS49">
            <v>2.6838550330674726E-2</v>
          </cell>
          <cell r="BT49">
            <v>-411.32452221650368</v>
          </cell>
          <cell r="BU49">
            <v>271913.77219778346</v>
          </cell>
          <cell r="BV49">
            <v>0</v>
          </cell>
          <cell r="BW49">
            <v>271913.77219778346</v>
          </cell>
          <cell r="BX49">
            <v>0</v>
          </cell>
          <cell r="BY49">
            <v>271913.77219778346</v>
          </cell>
          <cell r="BZ49"/>
          <cell r="CA49">
            <v>110407</v>
          </cell>
          <cell r="CB49">
            <v>8263005</v>
          </cell>
          <cell r="CC49" t="str">
            <v>Sherington Church of England School</v>
          </cell>
          <cell r="CD49">
            <v>17</v>
          </cell>
          <cell r="CE49">
            <v>17</v>
          </cell>
          <cell r="CF49">
            <v>0</v>
          </cell>
          <cell r="CG49">
            <v>61047.189720000002</v>
          </cell>
          <cell r="CH49">
            <v>0</v>
          </cell>
          <cell r="CI49">
            <v>0</v>
          </cell>
          <cell r="CJ49">
            <v>1009.1799999999963</v>
          </cell>
          <cell r="CK49">
            <v>0</v>
          </cell>
          <cell r="CL49">
            <v>1688.819999999994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11378.949999999995</v>
          </cell>
          <cell r="DC49">
            <v>0</v>
          </cell>
          <cell r="DD49">
            <v>0</v>
          </cell>
          <cell r="DE49">
            <v>0</v>
          </cell>
          <cell r="DF49">
            <v>138401.09</v>
          </cell>
          <cell r="DG49">
            <v>58799.866999999998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61047.189720000002</v>
          </cell>
          <cell r="DT49">
            <v>14076.949999999986</v>
          </cell>
          <cell r="DU49">
            <v>197200.95699999999</v>
          </cell>
          <cell r="DV49">
            <v>8329.594088799995</v>
          </cell>
          <cell r="DW49">
            <v>272325.09671999997</v>
          </cell>
          <cell r="DX49">
            <v>272325.09671999997</v>
          </cell>
          <cell r="DY49">
            <v>4610</v>
          </cell>
          <cell r="DZ49">
            <v>78370</v>
          </cell>
          <cell r="EA49">
            <v>0</v>
          </cell>
          <cell r="EB49">
            <v>0</v>
          </cell>
          <cell r="EC49">
            <v>272325.09671999997</v>
          </cell>
          <cell r="ED49">
            <v>272325.09671999997</v>
          </cell>
          <cell r="EE49">
            <v>0</v>
          </cell>
          <cell r="EF49">
            <v>78370</v>
          </cell>
          <cell r="EG49">
            <v>-118830.95699999999</v>
          </cell>
          <cell r="EH49">
            <v>75124.139719999977</v>
          </cell>
          <cell r="EI49">
            <v>4419.06704235294</v>
          </cell>
          <cell r="EJ49">
            <v>4000.3741058823516</v>
          </cell>
          <cell r="EK49">
            <v>0.10466344531500721</v>
          </cell>
          <cell r="EL49">
            <v>0</v>
          </cell>
          <cell r="EM49">
            <v>0</v>
          </cell>
          <cell r="EN49">
            <v>272325.09671999997</v>
          </cell>
          <cell r="EO49">
            <v>16019.123336470586</v>
          </cell>
          <cell r="EP49" t="str">
            <v>Y</v>
          </cell>
          <cell r="EQ49">
            <v>16019.123336470586</v>
          </cell>
          <cell r="ER49">
            <v>2.6838550330674726E-2</v>
          </cell>
          <cell r="ES49">
            <v>-411.32452221650368</v>
          </cell>
          <cell r="ET49">
            <v>271913.77219778346</v>
          </cell>
          <cell r="EU49">
            <v>0</v>
          </cell>
          <cell r="EV49">
            <v>271913.77219778346</v>
          </cell>
          <cell r="EW49">
            <v>0</v>
          </cell>
          <cell r="EX49">
            <v>271913.77219778346</v>
          </cell>
        </row>
        <row r="50">
          <cell r="B50">
            <v>110408</v>
          </cell>
          <cell r="C50">
            <v>8263006</v>
          </cell>
          <cell r="D50" t="str">
            <v>Stoke Goldington Church of England School</v>
          </cell>
          <cell r="E50">
            <v>16</v>
          </cell>
          <cell r="F50">
            <v>16</v>
          </cell>
          <cell r="G50">
            <v>0</v>
          </cell>
          <cell r="H50">
            <v>57456.17856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747.76615384615354</v>
          </cell>
          <cell r="AB50">
            <v>0</v>
          </cell>
          <cell r="AC50">
            <v>4448.6030769230792</v>
          </cell>
          <cell r="AD50">
            <v>0</v>
          </cell>
          <cell r="AE50">
            <v>39.543200000000034</v>
          </cell>
          <cell r="AF50">
            <v>0</v>
          </cell>
          <cell r="AG50">
            <v>138401.09</v>
          </cell>
          <cell r="AH50">
            <v>58799.866999999998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57456.17856</v>
          </cell>
          <cell r="AU50">
            <v>5235.9124307692327</v>
          </cell>
          <cell r="AV50">
            <v>197200.95699999999</v>
          </cell>
          <cell r="AW50">
            <v>4389.0905885538468</v>
          </cell>
          <cell r="AX50">
            <v>259893.04799076924</v>
          </cell>
          <cell r="AY50">
            <v>259893.04799076924</v>
          </cell>
          <cell r="AZ50">
            <v>4610</v>
          </cell>
          <cell r="BA50">
            <v>73760</v>
          </cell>
          <cell r="BB50">
            <v>0</v>
          </cell>
          <cell r="BC50">
            <v>0</v>
          </cell>
          <cell r="BD50">
            <v>259893.04799076924</v>
          </cell>
          <cell r="BE50">
            <v>259893.04799076924</v>
          </cell>
          <cell r="BF50">
            <v>0</v>
          </cell>
          <cell r="BG50">
            <v>73760</v>
          </cell>
          <cell r="BH50">
            <v>-123440.95699999999</v>
          </cell>
          <cell r="BI50">
            <v>62692.09099076924</v>
          </cell>
          <cell r="BJ50">
            <v>3918.2556869230775</v>
          </cell>
          <cell r="BK50">
            <v>4017.2855423076926</v>
          </cell>
          <cell r="BL50">
            <v>-2.4650937639779592E-2</v>
          </cell>
          <cell r="BM50">
            <v>2.4650937639779592E-2</v>
          </cell>
          <cell r="BN50">
            <v>1584.4776861538412</v>
          </cell>
          <cell r="BO50">
            <v>261477.52567692308</v>
          </cell>
          <cell r="BP50">
            <v>16342.345354807692</v>
          </cell>
          <cell r="BQ50" t="str">
            <v>Y</v>
          </cell>
          <cell r="BR50">
            <v>16342.345354807692</v>
          </cell>
          <cell r="BS50">
            <v>0.4085875763708755</v>
          </cell>
          <cell r="BT50">
            <v>-387.12896208612113</v>
          </cell>
          <cell r="BU50">
            <v>261090.39671483694</v>
          </cell>
          <cell r="BV50">
            <v>0</v>
          </cell>
          <cell r="BW50">
            <v>261090.39671483694</v>
          </cell>
          <cell r="BX50">
            <v>0</v>
          </cell>
          <cell r="BY50">
            <v>261090.39671483694</v>
          </cell>
          <cell r="BZ50"/>
          <cell r="CA50">
            <v>110408</v>
          </cell>
          <cell r="CB50">
            <v>8263006</v>
          </cell>
          <cell r="CC50" t="str">
            <v>Stoke Goldington Church of England School</v>
          </cell>
          <cell r="CD50">
            <v>16</v>
          </cell>
          <cell r="CE50">
            <v>16</v>
          </cell>
          <cell r="CF50">
            <v>0</v>
          </cell>
          <cell r="CG50">
            <v>57456.17856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747.76615384615354</v>
          </cell>
          <cell r="DA50">
            <v>0</v>
          </cell>
          <cell r="DB50">
            <v>4448.6030769230792</v>
          </cell>
          <cell r="DC50">
            <v>0</v>
          </cell>
          <cell r="DD50">
            <v>39.543200000000034</v>
          </cell>
          <cell r="DE50">
            <v>0</v>
          </cell>
          <cell r="DF50">
            <v>138401.09</v>
          </cell>
          <cell r="DG50">
            <v>58799.866999999998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57456.17856</v>
          </cell>
          <cell r="DT50">
            <v>5235.9124307692327</v>
          </cell>
          <cell r="DU50">
            <v>197200.95699999999</v>
          </cell>
          <cell r="DV50">
            <v>4389.0905885538468</v>
          </cell>
          <cell r="DW50">
            <v>259893.04799076924</v>
          </cell>
          <cell r="DX50">
            <v>259893.04799076924</v>
          </cell>
          <cell r="DY50">
            <v>4610</v>
          </cell>
          <cell r="DZ50">
            <v>73760</v>
          </cell>
          <cell r="EA50">
            <v>0</v>
          </cell>
          <cell r="EB50">
            <v>0</v>
          </cell>
          <cell r="EC50">
            <v>259893.04799076924</v>
          </cell>
          <cell r="ED50">
            <v>259893.04799076924</v>
          </cell>
          <cell r="EE50">
            <v>0</v>
          </cell>
          <cell r="EF50">
            <v>73760</v>
          </cell>
          <cell r="EG50">
            <v>-123440.95699999999</v>
          </cell>
          <cell r="EH50">
            <v>62692.09099076924</v>
          </cell>
          <cell r="EI50">
            <v>3918.2556869230775</v>
          </cell>
          <cell r="EJ50">
            <v>4017.2855423076926</v>
          </cell>
          <cell r="EK50">
            <v>-2.4650937639779592E-2</v>
          </cell>
          <cell r="EL50">
            <v>2.4650937639779592E-2</v>
          </cell>
          <cell r="EM50">
            <v>1584.4776861538412</v>
          </cell>
          <cell r="EN50">
            <v>261477.52567692308</v>
          </cell>
          <cell r="EO50">
            <v>16342.345354807692</v>
          </cell>
          <cell r="EP50" t="str">
            <v>Y</v>
          </cell>
          <cell r="EQ50">
            <v>16342.345354807692</v>
          </cell>
          <cell r="ER50">
            <v>0.4085875763708755</v>
          </cell>
          <cell r="ES50">
            <v>-387.12896208612113</v>
          </cell>
          <cell r="ET50">
            <v>261090.39671483694</v>
          </cell>
          <cell r="EU50">
            <v>0</v>
          </cell>
          <cell r="EV50">
            <v>261090.39671483694</v>
          </cell>
          <cell r="EW50">
            <v>0</v>
          </cell>
          <cell r="EX50">
            <v>261090.39671483694</v>
          </cell>
        </row>
        <row r="51">
          <cell r="B51">
            <v>110439</v>
          </cell>
          <cell r="C51">
            <v>8263058</v>
          </cell>
          <cell r="D51" t="str">
            <v>St Mary's Wavendon CofE Primary</v>
          </cell>
          <cell r="E51">
            <v>395.75</v>
          </cell>
          <cell r="F51">
            <v>395.75</v>
          </cell>
          <cell r="G51">
            <v>0</v>
          </cell>
          <cell r="H51">
            <v>1421142.6665700001</v>
          </cell>
          <cell r="I51">
            <v>0</v>
          </cell>
          <cell r="J51">
            <v>0</v>
          </cell>
          <cell r="K51">
            <v>36119.908204134321</v>
          </cell>
          <cell r="L51">
            <v>0</v>
          </cell>
          <cell r="M51">
            <v>61308.63897286835</v>
          </cell>
          <cell r="N51">
            <v>0</v>
          </cell>
          <cell r="O51">
            <v>248.11269430051777</v>
          </cell>
          <cell r="P51">
            <v>1805.3581865284971</v>
          </cell>
          <cell r="Q51">
            <v>469.82496761657961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43322.859459459418</v>
          </cell>
          <cell r="AB51">
            <v>0</v>
          </cell>
          <cell r="AC51">
            <v>181155.83938568385</v>
          </cell>
          <cell r="AD51">
            <v>0</v>
          </cell>
          <cell r="AE51">
            <v>71553.739708785448</v>
          </cell>
          <cell r="AF51">
            <v>0</v>
          </cell>
          <cell r="AG51">
            <v>138401.09</v>
          </cell>
          <cell r="AH51">
            <v>0</v>
          </cell>
          <cell r="AI51">
            <v>0</v>
          </cell>
          <cell r="AJ51">
            <v>0</v>
          </cell>
          <cell r="AK51">
            <v>31500.799999999999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1421142.6665700001</v>
          </cell>
          <cell r="AU51">
            <v>395984.28157937701</v>
          </cell>
          <cell r="AV51">
            <v>169901.88999999998</v>
          </cell>
          <cell r="AW51">
            <v>162610.14374127245</v>
          </cell>
          <cell r="AX51">
            <v>1987028.8381493769</v>
          </cell>
          <cell r="AY51">
            <v>1955528.0381493769</v>
          </cell>
          <cell r="AZ51">
            <v>4610</v>
          </cell>
          <cell r="BA51">
            <v>1824407.5</v>
          </cell>
          <cell r="BB51">
            <v>0</v>
          </cell>
          <cell r="BC51">
            <v>0</v>
          </cell>
          <cell r="BD51">
            <v>1987028.8381493769</v>
          </cell>
          <cell r="BE51">
            <v>1987028.8381493769</v>
          </cell>
          <cell r="BF51">
            <v>0</v>
          </cell>
          <cell r="BG51">
            <v>1855908.3</v>
          </cell>
          <cell r="BH51">
            <v>1686006.41</v>
          </cell>
          <cell r="BI51">
            <v>1817126.9481493768</v>
          </cell>
          <cell r="BJ51">
            <v>4591.6031538834541</v>
          </cell>
          <cell r="BK51">
            <v>4406.9274771730297</v>
          </cell>
          <cell r="BL51">
            <v>4.1905767151151463E-2</v>
          </cell>
          <cell r="BM51">
            <v>0</v>
          </cell>
          <cell r="BN51">
            <v>0</v>
          </cell>
          <cell r="BO51">
            <v>1987028.8381493769</v>
          </cell>
          <cell r="BP51">
            <v>4941.3216377747995</v>
          </cell>
          <cell r="BQ51" t="str">
            <v>Y</v>
          </cell>
          <cell r="BR51">
            <v>5020.919363611818</v>
          </cell>
          <cell r="BS51">
            <v>1.5218483750547351E-2</v>
          </cell>
          <cell r="BT51">
            <v>-9575.3929215989028</v>
          </cell>
          <cell r="BU51">
            <v>1977453.4452277781</v>
          </cell>
          <cell r="BV51">
            <v>0</v>
          </cell>
          <cell r="BW51">
            <v>1977453.4452277781</v>
          </cell>
          <cell r="BX51">
            <v>31500.799999999999</v>
          </cell>
          <cell r="BY51">
            <v>1945952.645227778</v>
          </cell>
          <cell r="BZ51"/>
          <cell r="CA51">
            <v>110439</v>
          </cell>
          <cell r="CB51">
            <v>8263058</v>
          </cell>
          <cell r="CC51" t="str">
            <v>St Mary's Wavendon CofE Primary</v>
          </cell>
          <cell r="CD51">
            <v>395.75</v>
          </cell>
          <cell r="CE51">
            <v>395.75</v>
          </cell>
          <cell r="CF51">
            <v>0</v>
          </cell>
          <cell r="CG51">
            <v>1421142.6665700001</v>
          </cell>
          <cell r="CH51">
            <v>0</v>
          </cell>
          <cell r="CI51">
            <v>0</v>
          </cell>
          <cell r="CJ51">
            <v>36119.908204134321</v>
          </cell>
          <cell r="CK51">
            <v>0</v>
          </cell>
          <cell r="CL51">
            <v>61308.63897286835</v>
          </cell>
          <cell r="CM51">
            <v>0</v>
          </cell>
          <cell r="CN51">
            <v>248.11269430051777</v>
          </cell>
          <cell r="CO51">
            <v>1805.3581865284971</v>
          </cell>
          <cell r="CP51">
            <v>469.82496761657961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43322.859459459418</v>
          </cell>
          <cell r="DA51">
            <v>0</v>
          </cell>
          <cell r="DB51">
            <v>181155.83938568385</v>
          </cell>
          <cell r="DC51">
            <v>0</v>
          </cell>
          <cell r="DD51">
            <v>71553.739708785448</v>
          </cell>
          <cell r="DE51">
            <v>0</v>
          </cell>
          <cell r="DF51">
            <v>138401.09</v>
          </cell>
          <cell r="DG51">
            <v>0</v>
          </cell>
          <cell r="DH51">
            <v>0</v>
          </cell>
          <cell r="DI51">
            <v>0</v>
          </cell>
          <cell r="DJ51">
            <v>31500.799999999999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1421142.6665700001</v>
          </cell>
          <cell r="DT51">
            <v>395984.28157937701</v>
          </cell>
          <cell r="DU51">
            <v>169901.88999999998</v>
          </cell>
          <cell r="DV51">
            <v>162610.14374127245</v>
          </cell>
          <cell r="DW51">
            <v>1987028.8381493769</v>
          </cell>
          <cell r="DX51">
            <v>1955528.0381493769</v>
          </cell>
          <cell r="DY51">
            <v>4610</v>
          </cell>
          <cell r="DZ51">
            <v>1824407.5</v>
          </cell>
          <cell r="EA51">
            <v>0</v>
          </cell>
          <cell r="EB51">
            <v>0</v>
          </cell>
          <cell r="EC51">
            <v>1987028.8381493769</v>
          </cell>
          <cell r="ED51">
            <v>1987028.8381493769</v>
          </cell>
          <cell r="EE51">
            <v>0</v>
          </cell>
          <cell r="EF51">
            <v>1855908.3</v>
          </cell>
          <cell r="EG51">
            <v>1686006.41</v>
          </cell>
          <cell r="EH51">
            <v>1817126.9481493768</v>
          </cell>
          <cell r="EI51">
            <v>4591.6031538834541</v>
          </cell>
          <cell r="EJ51">
            <v>4406.9274771730297</v>
          </cell>
          <cell r="EK51">
            <v>4.1905767151151463E-2</v>
          </cell>
          <cell r="EL51">
            <v>0</v>
          </cell>
          <cell r="EM51">
            <v>0</v>
          </cell>
          <cell r="EN51">
            <v>1987028.8381493769</v>
          </cell>
          <cell r="EO51">
            <v>4941.3216377747995</v>
          </cell>
          <cell r="EP51" t="str">
            <v>Y</v>
          </cell>
          <cell r="EQ51">
            <v>5020.919363611818</v>
          </cell>
          <cell r="ER51">
            <v>1.5218483750547351E-2</v>
          </cell>
          <cell r="ES51">
            <v>-9575.3929215989028</v>
          </cell>
          <cell r="ET51">
            <v>1977453.4452277781</v>
          </cell>
          <cell r="EU51">
            <v>0</v>
          </cell>
          <cell r="EV51">
            <v>1977453.4452277781</v>
          </cell>
          <cell r="EW51">
            <v>31500.799999999999</v>
          </cell>
          <cell r="EX51">
            <v>1945952.645227778</v>
          </cell>
        </row>
        <row r="52">
          <cell r="B52">
            <v>110443</v>
          </cell>
          <cell r="C52">
            <v>8263066</v>
          </cell>
          <cell r="D52" t="str">
            <v>St Andrew's CofE Infant School</v>
          </cell>
          <cell r="E52">
            <v>15</v>
          </cell>
          <cell r="F52">
            <v>15</v>
          </cell>
          <cell r="G52">
            <v>0</v>
          </cell>
          <cell r="H52">
            <v>53865.167399999998</v>
          </cell>
          <cell r="I52">
            <v>0</v>
          </cell>
          <cell r="J52">
            <v>0</v>
          </cell>
          <cell r="K52">
            <v>2522.9499999999971</v>
          </cell>
          <cell r="L52">
            <v>0</v>
          </cell>
          <cell r="M52">
            <v>4222.0499999999956</v>
          </cell>
          <cell r="N52">
            <v>0</v>
          </cell>
          <cell r="O52">
            <v>726</v>
          </cell>
          <cell r="P52">
            <v>1173.9200000000017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7228.98</v>
          </cell>
          <cell r="AD52">
            <v>0</v>
          </cell>
          <cell r="AE52">
            <v>98.85800000000043</v>
          </cell>
          <cell r="AF52">
            <v>0</v>
          </cell>
          <cell r="AG52">
            <v>138401.09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53865.167399999998</v>
          </cell>
          <cell r="AU52">
            <v>15972.757999999994</v>
          </cell>
          <cell r="AV52">
            <v>138401.09</v>
          </cell>
          <cell r="AW52">
            <v>7756.1912959999991</v>
          </cell>
          <cell r="AX52">
            <v>208239.01539999997</v>
          </cell>
          <cell r="AY52">
            <v>208239.01539999997</v>
          </cell>
          <cell r="AZ52">
            <v>4610</v>
          </cell>
          <cell r="BA52">
            <v>69150</v>
          </cell>
          <cell r="BB52">
            <v>0</v>
          </cell>
          <cell r="BC52">
            <v>0</v>
          </cell>
          <cell r="BD52">
            <v>208239.01539999997</v>
          </cell>
          <cell r="BE52">
            <v>208239.01539999997</v>
          </cell>
          <cell r="BF52">
            <v>0</v>
          </cell>
          <cell r="BG52">
            <v>69150</v>
          </cell>
          <cell r="BH52">
            <v>-69251.09</v>
          </cell>
          <cell r="BI52">
            <v>69837.925399999978</v>
          </cell>
          <cell r="BJ52">
            <v>4655.8616933333315</v>
          </cell>
          <cell r="BK52">
            <v>4331.6055230769252</v>
          </cell>
          <cell r="BL52">
            <v>7.48581948492099E-2</v>
          </cell>
          <cell r="BM52">
            <v>0</v>
          </cell>
          <cell r="BN52">
            <v>0</v>
          </cell>
          <cell r="BO52">
            <v>208239.01539999997</v>
          </cell>
          <cell r="BP52">
            <v>13882.601026666665</v>
          </cell>
          <cell r="BQ52" t="str">
            <v>Y</v>
          </cell>
          <cell r="BR52">
            <v>13882.601026666665</v>
          </cell>
          <cell r="BS52">
            <v>-7.3124158997268984E-2</v>
          </cell>
          <cell r="BT52">
            <v>-362.93340195573859</v>
          </cell>
          <cell r="BU52">
            <v>207876.08199804425</v>
          </cell>
          <cell r="BV52">
            <v>0</v>
          </cell>
          <cell r="BW52">
            <v>207876.08199804425</v>
          </cell>
          <cell r="BX52">
            <v>0</v>
          </cell>
          <cell r="BY52">
            <v>207876.08199804425</v>
          </cell>
          <cell r="BZ52"/>
          <cell r="CA52">
            <v>110443</v>
          </cell>
          <cell r="CB52">
            <v>8263066</v>
          </cell>
          <cell r="CC52" t="str">
            <v>St Andrew's CofE Infant School</v>
          </cell>
          <cell r="CD52">
            <v>15</v>
          </cell>
          <cell r="CE52">
            <v>15</v>
          </cell>
          <cell r="CF52">
            <v>0</v>
          </cell>
          <cell r="CG52">
            <v>53865.167399999998</v>
          </cell>
          <cell r="CH52">
            <v>0</v>
          </cell>
          <cell r="CI52">
            <v>0</v>
          </cell>
          <cell r="CJ52">
            <v>2522.9499999999971</v>
          </cell>
          <cell r="CK52">
            <v>0</v>
          </cell>
          <cell r="CL52">
            <v>4222.0499999999956</v>
          </cell>
          <cell r="CM52">
            <v>0</v>
          </cell>
          <cell r="CN52">
            <v>726</v>
          </cell>
          <cell r="CO52">
            <v>1173.9200000000017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7228.98</v>
          </cell>
          <cell r="DC52">
            <v>0</v>
          </cell>
          <cell r="DD52">
            <v>98.85800000000043</v>
          </cell>
          <cell r="DE52">
            <v>0</v>
          </cell>
          <cell r="DF52">
            <v>138401.09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53865.167399999998</v>
          </cell>
          <cell r="DT52">
            <v>15972.757999999994</v>
          </cell>
          <cell r="DU52">
            <v>138401.09</v>
          </cell>
          <cell r="DV52">
            <v>7756.1912959999991</v>
          </cell>
          <cell r="DW52">
            <v>208239.01539999997</v>
          </cell>
          <cell r="DX52">
            <v>208239.01539999997</v>
          </cell>
          <cell r="DY52">
            <v>4610</v>
          </cell>
          <cell r="DZ52">
            <v>69150</v>
          </cell>
          <cell r="EA52">
            <v>0</v>
          </cell>
          <cell r="EB52">
            <v>0</v>
          </cell>
          <cell r="EC52">
            <v>208239.01539999997</v>
          </cell>
          <cell r="ED52">
            <v>208239.01539999997</v>
          </cell>
          <cell r="EE52">
            <v>0</v>
          </cell>
          <cell r="EF52">
            <v>69150</v>
          </cell>
          <cell r="EG52">
            <v>-69251.09</v>
          </cell>
          <cell r="EH52">
            <v>69837.925399999978</v>
          </cell>
          <cell r="EI52">
            <v>4655.8616933333315</v>
          </cell>
          <cell r="EJ52">
            <v>4331.6055230769252</v>
          </cell>
          <cell r="EK52">
            <v>7.48581948492099E-2</v>
          </cell>
          <cell r="EL52">
            <v>0</v>
          </cell>
          <cell r="EM52">
            <v>0</v>
          </cell>
          <cell r="EN52">
            <v>208239.01539999997</v>
          </cell>
          <cell r="EO52">
            <v>13882.601026666665</v>
          </cell>
          <cell r="EP52" t="str">
            <v>Y</v>
          </cell>
          <cell r="EQ52">
            <v>13882.601026666665</v>
          </cell>
          <cell r="ER52">
            <v>-7.3124158997268984E-2</v>
          </cell>
          <cell r="ES52">
            <v>-362.93340195573859</v>
          </cell>
          <cell r="ET52">
            <v>207876.08199804425</v>
          </cell>
          <cell r="EU52">
            <v>0</v>
          </cell>
          <cell r="EV52">
            <v>207876.08199804425</v>
          </cell>
          <cell r="EW52">
            <v>0</v>
          </cell>
          <cell r="EX52">
            <v>207876.08199804425</v>
          </cell>
        </row>
        <row r="53">
          <cell r="B53">
            <v>110476</v>
          </cell>
          <cell r="C53">
            <v>8263369</v>
          </cell>
          <cell r="D53" t="str">
            <v>St Thomas Aquinas Catholic Primary School</v>
          </cell>
          <cell r="E53">
            <v>265</v>
          </cell>
          <cell r="F53">
            <v>265</v>
          </cell>
          <cell r="G53">
            <v>0</v>
          </cell>
          <cell r="H53">
            <v>951617.95739999996</v>
          </cell>
          <cell r="I53">
            <v>0</v>
          </cell>
          <cell r="J53">
            <v>0</v>
          </cell>
          <cell r="K53">
            <v>19174.419999999951</v>
          </cell>
          <cell r="L53">
            <v>0</v>
          </cell>
          <cell r="M53">
            <v>32087.579999999922</v>
          </cell>
          <cell r="N53">
            <v>0</v>
          </cell>
          <cell r="O53">
            <v>6533.9999999999882</v>
          </cell>
          <cell r="P53">
            <v>14967.479999999981</v>
          </cell>
          <cell r="Q53">
            <v>7790.2499999999982</v>
          </cell>
          <cell r="R53">
            <v>998.87999999999931</v>
          </cell>
          <cell r="S53">
            <v>3712.3099999999945</v>
          </cell>
          <cell r="T53">
            <v>3501.2000000000025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27404.834042553219</v>
          </cell>
          <cell r="AB53">
            <v>0</v>
          </cell>
          <cell r="AC53">
            <v>133259.5700298782</v>
          </cell>
          <cell r="AD53">
            <v>0</v>
          </cell>
          <cell r="AE53">
            <v>0</v>
          </cell>
          <cell r="AF53">
            <v>0</v>
          </cell>
          <cell r="AG53">
            <v>138401.09</v>
          </cell>
          <cell r="AH53">
            <v>0</v>
          </cell>
          <cell r="AI53">
            <v>0</v>
          </cell>
          <cell r="AJ53">
            <v>0</v>
          </cell>
          <cell r="AK53">
            <v>5170.1760000000004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951617.95739999996</v>
          </cell>
          <cell r="AU53">
            <v>249430.52407243126</v>
          </cell>
          <cell r="AV53">
            <v>143571.266</v>
          </cell>
          <cell r="AW53">
            <v>127825.97021004271</v>
          </cell>
          <cell r="AX53">
            <v>1344619.7474724313</v>
          </cell>
          <cell r="AY53">
            <v>1339449.5714724313</v>
          </cell>
          <cell r="AZ53">
            <v>4610</v>
          </cell>
          <cell r="BA53">
            <v>1221650</v>
          </cell>
          <cell r="BB53">
            <v>0</v>
          </cell>
          <cell r="BC53">
            <v>0</v>
          </cell>
          <cell r="BD53">
            <v>1344619.7474724313</v>
          </cell>
          <cell r="BE53">
            <v>1344619.7474724313</v>
          </cell>
          <cell r="BF53">
            <v>0</v>
          </cell>
          <cell r="BG53">
            <v>1226820.176</v>
          </cell>
          <cell r="BH53">
            <v>1083248.9099999999</v>
          </cell>
          <cell r="BI53">
            <v>1201048.4814724312</v>
          </cell>
          <cell r="BJ53">
            <v>4532.2584206506835</v>
          </cell>
          <cell r="BK53">
            <v>4397.8603715909094</v>
          </cell>
          <cell r="BL53">
            <v>3.0559871779457196E-2</v>
          </cell>
          <cell r="BM53">
            <v>0</v>
          </cell>
          <cell r="BN53">
            <v>0</v>
          </cell>
          <cell r="BO53">
            <v>1344619.7474724313</v>
          </cell>
          <cell r="BP53">
            <v>5054.5266848016272</v>
          </cell>
          <cell r="BQ53" t="str">
            <v>Y</v>
          </cell>
          <cell r="BR53">
            <v>5074.0367829148354</v>
          </cell>
          <cell r="BS53">
            <v>2.6740391576855149E-2</v>
          </cell>
          <cell r="BT53">
            <v>-6411.8234345513811</v>
          </cell>
          <cell r="BU53">
            <v>1338207.9240378798</v>
          </cell>
          <cell r="BV53">
            <v>0</v>
          </cell>
          <cell r="BW53">
            <v>1338207.9240378798</v>
          </cell>
          <cell r="BX53">
            <v>5170.1760000000004</v>
          </cell>
          <cell r="BY53">
            <v>1333037.7480378798</v>
          </cell>
          <cell r="BZ53"/>
          <cell r="CA53">
            <v>110476</v>
          </cell>
          <cell r="CB53">
            <v>8263369</v>
          </cell>
          <cell r="CC53" t="str">
            <v>St Thomas Aquinas Catholic Primary School</v>
          </cell>
          <cell r="CD53">
            <v>265</v>
          </cell>
          <cell r="CE53">
            <v>265</v>
          </cell>
          <cell r="CF53">
            <v>0</v>
          </cell>
          <cell r="CG53">
            <v>951617.95739999996</v>
          </cell>
          <cell r="CH53">
            <v>0</v>
          </cell>
          <cell r="CI53">
            <v>0</v>
          </cell>
          <cell r="CJ53">
            <v>19174.419999999951</v>
          </cell>
          <cell r="CK53">
            <v>0</v>
          </cell>
          <cell r="CL53">
            <v>32087.579999999922</v>
          </cell>
          <cell r="CM53">
            <v>0</v>
          </cell>
          <cell r="CN53">
            <v>6533.9999999999882</v>
          </cell>
          <cell r="CO53">
            <v>14967.479999999981</v>
          </cell>
          <cell r="CP53">
            <v>7790.2499999999982</v>
          </cell>
          <cell r="CQ53">
            <v>998.87999999999931</v>
          </cell>
          <cell r="CR53">
            <v>3712.3099999999945</v>
          </cell>
          <cell r="CS53">
            <v>3501.2000000000025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27404.834042553219</v>
          </cell>
          <cell r="DA53">
            <v>0</v>
          </cell>
          <cell r="DB53">
            <v>133259.5700298782</v>
          </cell>
          <cell r="DC53">
            <v>0</v>
          </cell>
          <cell r="DD53">
            <v>0</v>
          </cell>
          <cell r="DE53">
            <v>0</v>
          </cell>
          <cell r="DF53">
            <v>138401.09</v>
          </cell>
          <cell r="DG53">
            <v>0</v>
          </cell>
          <cell r="DH53">
            <v>0</v>
          </cell>
          <cell r="DI53">
            <v>0</v>
          </cell>
          <cell r="DJ53">
            <v>5170.1760000000004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951617.95739999996</v>
          </cell>
          <cell r="DT53">
            <v>249430.52407243126</v>
          </cell>
          <cell r="DU53">
            <v>143571.266</v>
          </cell>
          <cell r="DV53">
            <v>127825.97021004271</v>
          </cell>
          <cell r="DW53">
            <v>1344619.7474724313</v>
          </cell>
          <cell r="DX53">
            <v>1339449.5714724313</v>
          </cell>
          <cell r="DY53">
            <v>4610</v>
          </cell>
          <cell r="DZ53">
            <v>1221650</v>
          </cell>
          <cell r="EA53">
            <v>0</v>
          </cell>
          <cell r="EB53">
            <v>0</v>
          </cell>
          <cell r="EC53">
            <v>1344619.7474724313</v>
          </cell>
          <cell r="ED53">
            <v>1344619.7474724313</v>
          </cell>
          <cell r="EE53">
            <v>0</v>
          </cell>
          <cell r="EF53">
            <v>1226820.176</v>
          </cell>
          <cell r="EG53">
            <v>1083248.9099999999</v>
          </cell>
          <cell r="EH53">
            <v>1201048.4814724312</v>
          </cell>
          <cell r="EI53">
            <v>4532.2584206506835</v>
          </cell>
          <cell r="EJ53">
            <v>4397.8603715909094</v>
          </cell>
          <cell r="EK53">
            <v>3.0559871779457196E-2</v>
          </cell>
          <cell r="EL53">
            <v>0</v>
          </cell>
          <cell r="EM53">
            <v>0</v>
          </cell>
          <cell r="EN53">
            <v>1344619.7474724313</v>
          </cell>
          <cell r="EO53">
            <v>5054.5266848016272</v>
          </cell>
          <cell r="EP53" t="str">
            <v>Y</v>
          </cell>
          <cell r="EQ53">
            <v>5074.0367829148354</v>
          </cell>
          <cell r="ER53">
            <v>2.6740391576855149E-2</v>
          </cell>
          <cell r="ES53">
            <v>-6411.8234345513811</v>
          </cell>
          <cell r="ET53">
            <v>1338207.9240378798</v>
          </cell>
          <cell r="EU53">
            <v>0</v>
          </cell>
          <cell r="EV53">
            <v>1338207.9240378798</v>
          </cell>
          <cell r="EW53">
            <v>5170.1760000000004</v>
          </cell>
          <cell r="EX53">
            <v>1333037.7480378798</v>
          </cell>
        </row>
        <row r="54">
          <cell r="B54">
            <v>134073</v>
          </cell>
          <cell r="C54">
            <v>8263376</v>
          </cell>
          <cell r="D54" t="str">
            <v>Giles Brook Primary School</v>
          </cell>
          <cell r="E54">
            <v>407</v>
          </cell>
          <cell r="F54">
            <v>407</v>
          </cell>
          <cell r="G54">
            <v>0</v>
          </cell>
          <cell r="H54">
            <v>1461541.5421200001</v>
          </cell>
          <cell r="I54">
            <v>0</v>
          </cell>
          <cell r="J54">
            <v>0</v>
          </cell>
          <cell r="K54">
            <v>16651.47</v>
          </cell>
          <cell r="L54">
            <v>0</v>
          </cell>
          <cell r="M54">
            <v>30398.75999999998</v>
          </cell>
          <cell r="N54">
            <v>0</v>
          </cell>
          <cell r="O54">
            <v>1210.0000000000016</v>
          </cell>
          <cell r="P54">
            <v>3815.2399999999957</v>
          </cell>
          <cell r="Q54">
            <v>1833.0000000000005</v>
          </cell>
          <cell r="R54">
            <v>0</v>
          </cell>
          <cell r="S54">
            <v>1060.6599999999992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44647.221666666766</v>
          </cell>
          <cell r="AB54">
            <v>0</v>
          </cell>
          <cell r="AC54">
            <v>98815.806676463559</v>
          </cell>
          <cell r="AD54">
            <v>0</v>
          </cell>
          <cell r="AE54">
            <v>0</v>
          </cell>
          <cell r="AF54">
            <v>0</v>
          </cell>
          <cell r="AG54">
            <v>138401.09</v>
          </cell>
          <cell r="AH54">
            <v>0</v>
          </cell>
          <cell r="AI54">
            <v>0</v>
          </cell>
          <cell r="AJ54">
            <v>0</v>
          </cell>
          <cell r="AK54">
            <v>68874.240000000005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1461541.5421200001</v>
          </cell>
          <cell r="AU54">
            <v>198432.15834313032</v>
          </cell>
          <cell r="AV54">
            <v>207275.33000000002</v>
          </cell>
          <cell r="AW54">
            <v>117878.64182273787</v>
          </cell>
          <cell r="AX54">
            <v>1867249.0304631304</v>
          </cell>
          <cell r="AY54">
            <v>1798374.7904631305</v>
          </cell>
          <cell r="AZ54">
            <v>4610</v>
          </cell>
          <cell r="BA54">
            <v>1876270</v>
          </cell>
          <cell r="BB54">
            <v>77895.209536869545</v>
          </cell>
          <cell r="BC54">
            <v>0</v>
          </cell>
          <cell r="BD54">
            <v>1945144.24</v>
          </cell>
          <cell r="BE54">
            <v>1945144.2399999998</v>
          </cell>
          <cell r="BF54">
            <v>0</v>
          </cell>
          <cell r="BG54">
            <v>1945144.24</v>
          </cell>
          <cell r="BH54">
            <v>1737868.91</v>
          </cell>
          <cell r="BI54">
            <v>1737868.91</v>
          </cell>
          <cell r="BJ54">
            <v>4269.9481818181812</v>
          </cell>
          <cell r="BK54">
            <v>4210.0607634803919</v>
          </cell>
          <cell r="BL54">
            <v>1.4224834676324556E-2</v>
          </cell>
          <cell r="BM54">
            <v>0</v>
          </cell>
          <cell r="BN54">
            <v>0</v>
          </cell>
          <cell r="BO54">
            <v>1945144.24</v>
          </cell>
          <cell r="BP54">
            <v>4610</v>
          </cell>
          <cell r="BQ54" t="str">
            <v>Y</v>
          </cell>
          <cell r="BR54">
            <v>4779.2241769041766</v>
          </cell>
          <cell r="BS54">
            <v>1.7428229230944892E-2</v>
          </cell>
          <cell r="BT54">
            <v>-9847.5929730657062</v>
          </cell>
          <cell r="BU54">
            <v>1935296.6470269342</v>
          </cell>
          <cell r="BV54">
            <v>0</v>
          </cell>
          <cell r="BW54">
            <v>1935296.6470269342</v>
          </cell>
          <cell r="BX54">
            <v>68874.240000000005</v>
          </cell>
          <cell r="BY54">
            <v>1866422.4070269342</v>
          </cell>
          <cell r="BZ54"/>
          <cell r="CA54">
            <v>134073</v>
          </cell>
          <cell r="CB54">
            <v>8263376</v>
          </cell>
          <cell r="CC54" t="str">
            <v>Giles Brook Primary School</v>
          </cell>
          <cell r="CD54">
            <v>407</v>
          </cell>
          <cell r="CE54">
            <v>407</v>
          </cell>
          <cell r="CF54">
            <v>0</v>
          </cell>
          <cell r="CG54">
            <v>1461541.5421200001</v>
          </cell>
          <cell r="CH54">
            <v>0</v>
          </cell>
          <cell r="CI54">
            <v>0</v>
          </cell>
          <cell r="CJ54">
            <v>16651.47</v>
          </cell>
          <cell r="CK54">
            <v>0</v>
          </cell>
          <cell r="CL54">
            <v>30398.75999999998</v>
          </cell>
          <cell r="CM54">
            <v>0</v>
          </cell>
          <cell r="CN54">
            <v>1210.0000000000016</v>
          </cell>
          <cell r="CO54">
            <v>3815.2399999999957</v>
          </cell>
          <cell r="CP54">
            <v>1833.0000000000005</v>
          </cell>
          <cell r="CQ54">
            <v>0</v>
          </cell>
          <cell r="CR54">
            <v>1060.6599999999992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44647.221666666766</v>
          </cell>
          <cell r="DA54">
            <v>0</v>
          </cell>
          <cell r="DB54">
            <v>98815.806676463559</v>
          </cell>
          <cell r="DC54">
            <v>0</v>
          </cell>
          <cell r="DD54">
            <v>0</v>
          </cell>
          <cell r="DE54">
            <v>0</v>
          </cell>
          <cell r="DF54">
            <v>138401.09</v>
          </cell>
          <cell r="DG54">
            <v>0</v>
          </cell>
          <cell r="DH54">
            <v>0</v>
          </cell>
          <cell r="DI54">
            <v>0</v>
          </cell>
          <cell r="DJ54">
            <v>68874.240000000005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1461541.5421200001</v>
          </cell>
          <cell r="DT54">
            <v>198432.15834313032</v>
          </cell>
          <cell r="DU54">
            <v>207275.33000000002</v>
          </cell>
          <cell r="DV54">
            <v>117878.64182273787</v>
          </cell>
          <cell r="DW54">
            <v>1867249.0304631304</v>
          </cell>
          <cell r="DX54">
            <v>1798374.7904631305</v>
          </cell>
          <cell r="DY54">
            <v>4610</v>
          </cell>
          <cell r="DZ54">
            <v>1876270</v>
          </cell>
          <cell r="EA54">
            <v>77895.209536869545</v>
          </cell>
          <cell r="EB54">
            <v>0</v>
          </cell>
          <cell r="EC54">
            <v>1945144.24</v>
          </cell>
          <cell r="ED54">
            <v>1945144.2399999998</v>
          </cell>
          <cell r="EE54">
            <v>0</v>
          </cell>
          <cell r="EF54">
            <v>1945144.24</v>
          </cell>
          <cell r="EG54">
            <v>1737868.91</v>
          </cell>
          <cell r="EH54">
            <v>1737868.91</v>
          </cell>
          <cell r="EI54">
            <v>4269.9481818181812</v>
          </cell>
          <cell r="EJ54">
            <v>4210.0607634803919</v>
          </cell>
          <cell r="EK54">
            <v>1.4224834676324556E-2</v>
          </cell>
          <cell r="EL54">
            <v>0</v>
          </cell>
          <cell r="EM54">
            <v>0</v>
          </cell>
          <cell r="EN54">
            <v>1945144.24</v>
          </cell>
          <cell r="EO54">
            <v>4610</v>
          </cell>
          <cell r="EP54" t="str">
            <v>Y</v>
          </cell>
          <cell r="EQ54">
            <v>4779.2241769041766</v>
          </cell>
          <cell r="ER54">
            <v>1.7428229230944892E-2</v>
          </cell>
          <cell r="ES54">
            <v>-9847.5929730657062</v>
          </cell>
          <cell r="ET54">
            <v>1935296.6470269342</v>
          </cell>
          <cell r="EU54">
            <v>0</v>
          </cell>
          <cell r="EV54">
            <v>1935296.6470269342</v>
          </cell>
          <cell r="EW54">
            <v>68874.240000000005</v>
          </cell>
          <cell r="EX54">
            <v>1866422.4070269342</v>
          </cell>
        </row>
        <row r="55">
          <cell r="B55">
            <v>110481</v>
          </cell>
          <cell r="C55">
            <v>8263377</v>
          </cell>
          <cell r="D55" t="str">
            <v>Bishop Parker Catholic School</v>
          </cell>
          <cell r="E55">
            <v>156</v>
          </cell>
          <cell r="F55">
            <v>156</v>
          </cell>
          <cell r="G55">
            <v>0</v>
          </cell>
          <cell r="H55">
            <v>560197.74095999997</v>
          </cell>
          <cell r="I55">
            <v>0</v>
          </cell>
          <cell r="J55">
            <v>0</v>
          </cell>
          <cell r="K55">
            <v>20183.599999999966</v>
          </cell>
          <cell r="L55">
            <v>0</v>
          </cell>
          <cell r="M55">
            <v>34620.810000000019</v>
          </cell>
          <cell r="N55">
            <v>0</v>
          </cell>
          <cell r="O55">
            <v>7743.9999999999955</v>
          </cell>
          <cell r="P55">
            <v>9684.840000000022</v>
          </cell>
          <cell r="Q55">
            <v>16038.749999999975</v>
          </cell>
          <cell r="R55">
            <v>1997.7599999999966</v>
          </cell>
          <cell r="S55">
            <v>7954.9500000000044</v>
          </cell>
          <cell r="T55">
            <v>8402.8799999999974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24941.93684210525</v>
          </cell>
          <cell r="AB55">
            <v>0</v>
          </cell>
          <cell r="AC55">
            <v>71649.340720941196</v>
          </cell>
          <cell r="AD55">
            <v>0</v>
          </cell>
          <cell r="AE55">
            <v>17438.551199999987</v>
          </cell>
          <cell r="AF55">
            <v>0</v>
          </cell>
          <cell r="AG55">
            <v>138401.09</v>
          </cell>
          <cell r="AH55">
            <v>0</v>
          </cell>
          <cell r="AI55">
            <v>0</v>
          </cell>
          <cell r="AJ55">
            <v>0</v>
          </cell>
          <cell r="AK55">
            <v>4298.24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560197.74095999997</v>
          </cell>
          <cell r="AU55">
            <v>220657.41876304639</v>
          </cell>
          <cell r="AV55">
            <v>142699.32999999999</v>
          </cell>
          <cell r="AW55">
            <v>90364.412777242338</v>
          </cell>
          <cell r="AX55">
            <v>923554.48972304631</v>
          </cell>
          <cell r="AY55">
            <v>919256.24972304632</v>
          </cell>
          <cell r="AZ55">
            <v>4610</v>
          </cell>
          <cell r="BA55">
            <v>719160</v>
          </cell>
          <cell r="BB55">
            <v>0</v>
          </cell>
          <cell r="BC55">
            <v>0</v>
          </cell>
          <cell r="BD55">
            <v>923554.48972304631</v>
          </cell>
          <cell r="BE55">
            <v>923554.48972304631</v>
          </cell>
          <cell r="BF55">
            <v>0</v>
          </cell>
          <cell r="BG55">
            <v>723458.24</v>
          </cell>
          <cell r="BH55">
            <v>580758.91</v>
          </cell>
          <cell r="BI55">
            <v>780855.15972304635</v>
          </cell>
          <cell r="BJ55">
            <v>5005.4817930964509</v>
          </cell>
          <cell r="BK55">
            <v>4900.131128901734</v>
          </cell>
          <cell r="BL55">
            <v>2.1499560200204111E-2</v>
          </cell>
          <cell r="BM55">
            <v>0</v>
          </cell>
          <cell r="BN55">
            <v>0</v>
          </cell>
          <cell r="BO55">
            <v>923554.48972304631</v>
          </cell>
          <cell r="BP55">
            <v>5892.6682674554249</v>
          </cell>
          <cell r="BQ55" t="str">
            <v>Y</v>
          </cell>
          <cell r="BR55">
            <v>5920.2210879682452</v>
          </cell>
          <cell r="BS55">
            <v>3.3806262394967312E-2</v>
          </cell>
          <cell r="BT55">
            <v>-3774.5073803396813</v>
          </cell>
          <cell r="BU55">
            <v>919779.98234270664</v>
          </cell>
          <cell r="BV55">
            <v>0</v>
          </cell>
          <cell r="BW55">
            <v>919779.98234270664</v>
          </cell>
          <cell r="BX55">
            <v>4298.24</v>
          </cell>
          <cell r="BY55">
            <v>915481.74234270665</v>
          </cell>
          <cell r="BZ55"/>
          <cell r="CA55">
            <v>110481</v>
          </cell>
          <cell r="CB55">
            <v>8263377</v>
          </cell>
          <cell r="CC55" t="str">
            <v>Bishop Parker Catholic School</v>
          </cell>
          <cell r="CD55">
            <v>156</v>
          </cell>
          <cell r="CE55">
            <v>156</v>
          </cell>
          <cell r="CF55">
            <v>0</v>
          </cell>
          <cell r="CG55">
            <v>560197.74095999997</v>
          </cell>
          <cell r="CH55">
            <v>0</v>
          </cell>
          <cell r="CI55">
            <v>0</v>
          </cell>
          <cell r="CJ55">
            <v>20183.599999999966</v>
          </cell>
          <cell r="CK55">
            <v>0</v>
          </cell>
          <cell r="CL55">
            <v>34620.810000000019</v>
          </cell>
          <cell r="CM55">
            <v>0</v>
          </cell>
          <cell r="CN55">
            <v>7743.9999999999955</v>
          </cell>
          <cell r="CO55">
            <v>9684.840000000022</v>
          </cell>
          <cell r="CP55">
            <v>16038.749999999975</v>
          </cell>
          <cell r="CQ55">
            <v>1997.7599999999966</v>
          </cell>
          <cell r="CR55">
            <v>7954.9500000000044</v>
          </cell>
          <cell r="CS55">
            <v>8402.8799999999974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24941.93684210525</v>
          </cell>
          <cell r="DA55">
            <v>0</v>
          </cell>
          <cell r="DB55">
            <v>71649.340720941196</v>
          </cell>
          <cell r="DC55">
            <v>0</v>
          </cell>
          <cell r="DD55">
            <v>17438.551199999987</v>
          </cell>
          <cell r="DE55">
            <v>0</v>
          </cell>
          <cell r="DF55">
            <v>138401.09</v>
          </cell>
          <cell r="DG55">
            <v>0</v>
          </cell>
          <cell r="DH55">
            <v>0</v>
          </cell>
          <cell r="DI55">
            <v>0</v>
          </cell>
          <cell r="DJ55">
            <v>4298.24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560197.74095999997</v>
          </cell>
          <cell r="DT55">
            <v>220657.41876304639</v>
          </cell>
          <cell r="DU55">
            <v>142699.32999999999</v>
          </cell>
          <cell r="DV55">
            <v>90364.412777242338</v>
          </cell>
          <cell r="DW55">
            <v>923554.48972304631</v>
          </cell>
          <cell r="DX55">
            <v>919256.24972304632</v>
          </cell>
          <cell r="DY55">
            <v>4610</v>
          </cell>
          <cell r="DZ55">
            <v>719160</v>
          </cell>
          <cell r="EA55">
            <v>0</v>
          </cell>
          <cell r="EB55">
            <v>0</v>
          </cell>
          <cell r="EC55">
            <v>923554.48972304631</v>
          </cell>
          <cell r="ED55">
            <v>923554.48972304631</v>
          </cell>
          <cell r="EE55">
            <v>0</v>
          </cell>
          <cell r="EF55">
            <v>723458.24</v>
          </cell>
          <cell r="EG55">
            <v>580758.91</v>
          </cell>
          <cell r="EH55">
            <v>780855.15972304635</v>
          </cell>
          <cell r="EI55">
            <v>5005.4817930964509</v>
          </cell>
          <cell r="EJ55">
            <v>4900.131128901734</v>
          </cell>
          <cell r="EK55">
            <v>2.1499560200204111E-2</v>
          </cell>
          <cell r="EL55">
            <v>0</v>
          </cell>
          <cell r="EM55">
            <v>0</v>
          </cell>
          <cell r="EN55">
            <v>923554.48972304631</v>
          </cell>
          <cell r="EO55">
            <v>5892.6682674554249</v>
          </cell>
          <cell r="EP55" t="str">
            <v>Y</v>
          </cell>
          <cell r="EQ55">
            <v>5920.2210879682452</v>
          </cell>
          <cell r="ER55">
            <v>3.3806262394967312E-2</v>
          </cell>
          <cell r="ES55">
            <v>-3774.5073803396813</v>
          </cell>
          <cell r="ET55">
            <v>919779.98234270664</v>
          </cell>
          <cell r="EU55">
            <v>0</v>
          </cell>
          <cell r="EV55">
            <v>919779.98234270664</v>
          </cell>
          <cell r="EW55">
            <v>4298.24</v>
          </cell>
          <cell r="EX55">
            <v>915481.74234270665</v>
          </cell>
        </row>
        <row r="56">
          <cell r="B56">
            <v>110482</v>
          </cell>
          <cell r="C56">
            <v>8263378</v>
          </cell>
          <cell r="D56" t="str">
            <v>St Monica's Catholic Primary School</v>
          </cell>
          <cell r="E56">
            <v>383</v>
          </cell>
          <cell r="F56">
            <v>383</v>
          </cell>
          <cell r="G56">
            <v>0</v>
          </cell>
          <cell r="H56">
            <v>1375357.27428</v>
          </cell>
          <cell r="I56">
            <v>0</v>
          </cell>
          <cell r="J56">
            <v>0</v>
          </cell>
          <cell r="K56">
            <v>63073.750000000065</v>
          </cell>
          <cell r="L56">
            <v>0</v>
          </cell>
          <cell r="M56">
            <v>106395.66000000002</v>
          </cell>
          <cell r="N56">
            <v>0</v>
          </cell>
          <cell r="O56">
            <v>27588.000000000015</v>
          </cell>
          <cell r="P56">
            <v>17608.799999999981</v>
          </cell>
          <cell r="Q56">
            <v>6873.75</v>
          </cell>
          <cell r="R56">
            <v>5993.2799999999925</v>
          </cell>
          <cell r="S56">
            <v>2651.6500000000074</v>
          </cell>
          <cell r="T56">
            <v>1400.4800000000009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62290.790030769298</v>
          </cell>
          <cell r="AB56">
            <v>0</v>
          </cell>
          <cell r="AC56">
            <v>166139.77699806934</v>
          </cell>
          <cell r="AD56">
            <v>0</v>
          </cell>
          <cell r="AE56">
            <v>8916.9916000000012</v>
          </cell>
          <cell r="AF56">
            <v>0</v>
          </cell>
          <cell r="AG56">
            <v>138401.09</v>
          </cell>
          <cell r="AH56">
            <v>0</v>
          </cell>
          <cell r="AI56">
            <v>0</v>
          </cell>
          <cell r="AJ56">
            <v>0</v>
          </cell>
          <cell r="AK56">
            <v>7449.6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1375357.27428</v>
          </cell>
          <cell r="AU56">
            <v>468932.92862883868</v>
          </cell>
          <cell r="AV56">
            <v>145850.69</v>
          </cell>
          <cell r="AW56">
            <v>194946.05016029259</v>
          </cell>
          <cell r="AX56">
            <v>1990140.8929088386</v>
          </cell>
          <cell r="AY56">
            <v>1982691.2929088385</v>
          </cell>
          <cell r="AZ56">
            <v>4610</v>
          </cell>
          <cell r="BA56">
            <v>1765630</v>
          </cell>
          <cell r="BB56">
            <v>0</v>
          </cell>
          <cell r="BC56">
            <v>0</v>
          </cell>
          <cell r="BD56">
            <v>1990140.8929088386</v>
          </cell>
          <cell r="BE56">
            <v>1990140.8929088386</v>
          </cell>
          <cell r="BF56">
            <v>0</v>
          </cell>
          <cell r="BG56">
            <v>1773079.6</v>
          </cell>
          <cell r="BH56">
            <v>1627228.91</v>
          </cell>
          <cell r="BI56">
            <v>1844290.2029088384</v>
          </cell>
          <cell r="BJ56">
            <v>4815.3791198664185</v>
          </cell>
          <cell r="BK56">
            <v>4743.0423895480226</v>
          </cell>
          <cell r="BL56">
            <v>1.5251124568863289E-2</v>
          </cell>
          <cell r="BM56">
            <v>0</v>
          </cell>
          <cell r="BN56">
            <v>0</v>
          </cell>
          <cell r="BO56">
            <v>1990140.8929088386</v>
          </cell>
          <cell r="BP56">
            <v>5176.7396681692908</v>
          </cell>
          <cell r="BQ56" t="str">
            <v>Y</v>
          </cell>
          <cell r="BR56">
            <v>5196.1903209108059</v>
          </cell>
          <cell r="BS56">
            <v>7.8533426054039346E-3</v>
          </cell>
          <cell r="BT56">
            <v>-9266.8995299365251</v>
          </cell>
          <cell r="BU56">
            <v>1980873.9933789021</v>
          </cell>
          <cell r="BV56">
            <v>0</v>
          </cell>
          <cell r="BW56">
            <v>1980873.9933789021</v>
          </cell>
          <cell r="BX56">
            <v>7449.6</v>
          </cell>
          <cell r="BY56">
            <v>1973424.393378902</v>
          </cell>
          <cell r="BZ56"/>
          <cell r="CA56">
            <v>110482</v>
          </cell>
          <cell r="CB56">
            <v>8263378</v>
          </cell>
          <cell r="CC56" t="str">
            <v>St Monica's Catholic Primary School</v>
          </cell>
          <cell r="CD56">
            <v>383</v>
          </cell>
          <cell r="CE56">
            <v>383</v>
          </cell>
          <cell r="CF56">
            <v>0</v>
          </cell>
          <cell r="CG56">
            <v>1375357.27428</v>
          </cell>
          <cell r="CH56">
            <v>0</v>
          </cell>
          <cell r="CI56">
            <v>0</v>
          </cell>
          <cell r="CJ56">
            <v>63073.750000000065</v>
          </cell>
          <cell r="CK56">
            <v>0</v>
          </cell>
          <cell r="CL56">
            <v>106395.66000000002</v>
          </cell>
          <cell r="CM56">
            <v>0</v>
          </cell>
          <cell r="CN56">
            <v>27588.000000000015</v>
          </cell>
          <cell r="CO56">
            <v>17608.799999999981</v>
          </cell>
          <cell r="CP56">
            <v>6873.75</v>
          </cell>
          <cell r="CQ56">
            <v>5993.2799999999925</v>
          </cell>
          <cell r="CR56">
            <v>2651.6500000000074</v>
          </cell>
          <cell r="CS56">
            <v>1400.4800000000009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62290.790030769298</v>
          </cell>
          <cell r="DA56">
            <v>0</v>
          </cell>
          <cell r="DB56">
            <v>166139.77699806934</v>
          </cell>
          <cell r="DC56">
            <v>0</v>
          </cell>
          <cell r="DD56">
            <v>8916.9916000000012</v>
          </cell>
          <cell r="DE56">
            <v>0</v>
          </cell>
          <cell r="DF56">
            <v>138401.09</v>
          </cell>
          <cell r="DG56">
            <v>0</v>
          </cell>
          <cell r="DH56">
            <v>0</v>
          </cell>
          <cell r="DI56">
            <v>0</v>
          </cell>
          <cell r="DJ56">
            <v>7449.6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1375357.27428</v>
          </cell>
          <cell r="DT56">
            <v>468932.92862883868</v>
          </cell>
          <cell r="DU56">
            <v>145850.69</v>
          </cell>
          <cell r="DV56">
            <v>194946.05016029259</v>
          </cell>
          <cell r="DW56">
            <v>1990140.8929088386</v>
          </cell>
          <cell r="DX56">
            <v>1982691.2929088385</v>
          </cell>
          <cell r="DY56">
            <v>4610</v>
          </cell>
          <cell r="DZ56">
            <v>1765630</v>
          </cell>
          <cell r="EA56">
            <v>0</v>
          </cell>
          <cell r="EB56">
            <v>0</v>
          </cell>
          <cell r="EC56">
            <v>1990140.8929088386</v>
          </cell>
          <cell r="ED56">
            <v>1990140.8929088386</v>
          </cell>
          <cell r="EE56">
            <v>0</v>
          </cell>
          <cell r="EF56">
            <v>1773079.6</v>
          </cell>
          <cell r="EG56">
            <v>1627228.91</v>
          </cell>
          <cell r="EH56">
            <v>1844290.2029088384</v>
          </cell>
          <cell r="EI56">
            <v>4815.3791198664185</v>
          </cell>
          <cell r="EJ56">
            <v>4743.0423895480226</v>
          </cell>
          <cell r="EK56">
            <v>1.5251124568863289E-2</v>
          </cell>
          <cell r="EL56">
            <v>0</v>
          </cell>
          <cell r="EM56">
            <v>0</v>
          </cell>
          <cell r="EN56">
            <v>1990140.8929088386</v>
          </cell>
          <cell r="EO56">
            <v>5176.7396681692908</v>
          </cell>
          <cell r="EP56" t="str">
            <v>Y</v>
          </cell>
          <cell r="EQ56">
            <v>5196.1903209108059</v>
          </cell>
          <cell r="ER56">
            <v>7.8533426054039346E-3</v>
          </cell>
          <cell r="ES56">
            <v>-9266.8995299365251</v>
          </cell>
          <cell r="ET56">
            <v>1980873.9933789021</v>
          </cell>
          <cell r="EU56">
            <v>0</v>
          </cell>
          <cell r="EV56">
            <v>1980873.9933789021</v>
          </cell>
          <cell r="EW56">
            <v>7449.6</v>
          </cell>
          <cell r="EX56">
            <v>1973424.393378902</v>
          </cell>
        </row>
        <row r="57">
          <cell r="B57">
            <v>110483</v>
          </cell>
          <cell r="C57">
            <v>8263379</v>
          </cell>
          <cell r="D57" t="str">
            <v>St Mary Magdalene Catholic Primary School</v>
          </cell>
          <cell r="E57">
            <v>353</v>
          </cell>
          <cell r="F57">
            <v>353</v>
          </cell>
          <cell r="G57">
            <v>0</v>
          </cell>
          <cell r="H57">
            <v>1267626.9394799999</v>
          </cell>
          <cell r="I57">
            <v>0</v>
          </cell>
          <cell r="J57">
            <v>0</v>
          </cell>
          <cell r="K57">
            <v>34312.120000000075</v>
          </cell>
          <cell r="L57">
            <v>0</v>
          </cell>
          <cell r="M57">
            <v>59108.700000000012</v>
          </cell>
          <cell r="N57">
            <v>0</v>
          </cell>
          <cell r="O57">
            <v>6292.0000000000009</v>
          </cell>
          <cell r="P57">
            <v>12326.159999999962</v>
          </cell>
          <cell r="Q57">
            <v>3207.7500000000005</v>
          </cell>
          <cell r="R57">
            <v>31964.160000000044</v>
          </cell>
          <cell r="S57">
            <v>2121.3200000000002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41797.410479233215</v>
          </cell>
          <cell r="AB57">
            <v>0</v>
          </cell>
          <cell r="AC57">
            <v>147535.74968093768</v>
          </cell>
          <cell r="AD57">
            <v>0</v>
          </cell>
          <cell r="AE57">
            <v>0</v>
          </cell>
          <cell r="AF57">
            <v>0</v>
          </cell>
          <cell r="AG57">
            <v>138401.09</v>
          </cell>
          <cell r="AH57">
            <v>0</v>
          </cell>
          <cell r="AI57">
            <v>0</v>
          </cell>
          <cell r="AJ57">
            <v>0</v>
          </cell>
          <cell r="AK57">
            <v>7652.3519999999999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1267626.9394799999</v>
          </cell>
          <cell r="AU57">
            <v>338665.37016017101</v>
          </cell>
          <cell r="AV57">
            <v>146053.44200000001</v>
          </cell>
          <cell r="AW57">
            <v>163891.16942924069</v>
          </cell>
          <cell r="AX57">
            <v>1752345.751640171</v>
          </cell>
          <cell r="AY57">
            <v>1744693.3996401711</v>
          </cell>
          <cell r="AZ57">
            <v>4610</v>
          </cell>
          <cell r="BA57">
            <v>1627330</v>
          </cell>
          <cell r="BB57">
            <v>0</v>
          </cell>
          <cell r="BC57">
            <v>0</v>
          </cell>
          <cell r="BD57">
            <v>1752345.751640171</v>
          </cell>
          <cell r="BE57">
            <v>1752345.751640171</v>
          </cell>
          <cell r="BF57">
            <v>0</v>
          </cell>
          <cell r="BG57">
            <v>1634982.352</v>
          </cell>
          <cell r="BH57">
            <v>1488928.91</v>
          </cell>
          <cell r="BI57">
            <v>1606292.309640171</v>
          </cell>
          <cell r="BJ57">
            <v>4550.403143456575</v>
          </cell>
          <cell r="BK57">
            <v>4431.7784772334289</v>
          </cell>
          <cell r="BL57">
            <v>2.6766831156506358E-2</v>
          </cell>
          <cell r="BM57">
            <v>0</v>
          </cell>
          <cell r="BN57">
            <v>0</v>
          </cell>
          <cell r="BO57">
            <v>1752345.751640171</v>
          </cell>
          <cell r="BP57">
            <v>4942.4742199438278</v>
          </cell>
          <cell r="BQ57" t="str">
            <v>Y</v>
          </cell>
          <cell r="BR57">
            <v>4964.1522709353285</v>
          </cell>
          <cell r="BS57">
            <v>2.3234118222346556E-2</v>
          </cell>
          <cell r="BT57">
            <v>-8541.0327260250469</v>
          </cell>
          <cell r="BU57">
            <v>1743804.7189141461</v>
          </cell>
          <cell r="BV57">
            <v>0</v>
          </cell>
          <cell r="BW57">
            <v>1743804.7189141461</v>
          </cell>
          <cell r="BX57">
            <v>7652.3519999999999</v>
          </cell>
          <cell r="BY57">
            <v>1736152.3669141461</v>
          </cell>
          <cell r="BZ57"/>
          <cell r="CA57">
            <v>110483</v>
          </cell>
          <cell r="CB57">
            <v>8263379</v>
          </cell>
          <cell r="CC57" t="str">
            <v>St Mary Magdalene Catholic Primary School</v>
          </cell>
          <cell r="CD57">
            <v>353</v>
          </cell>
          <cell r="CE57">
            <v>353</v>
          </cell>
          <cell r="CF57">
            <v>0</v>
          </cell>
          <cell r="CG57">
            <v>1267626.9394799999</v>
          </cell>
          <cell r="CH57">
            <v>0</v>
          </cell>
          <cell r="CI57">
            <v>0</v>
          </cell>
          <cell r="CJ57">
            <v>34312.120000000075</v>
          </cell>
          <cell r="CK57">
            <v>0</v>
          </cell>
          <cell r="CL57">
            <v>59108.700000000012</v>
          </cell>
          <cell r="CM57">
            <v>0</v>
          </cell>
          <cell r="CN57">
            <v>6292.0000000000009</v>
          </cell>
          <cell r="CO57">
            <v>12326.159999999962</v>
          </cell>
          <cell r="CP57">
            <v>3207.7500000000005</v>
          </cell>
          <cell r="CQ57">
            <v>31964.160000000044</v>
          </cell>
          <cell r="CR57">
            <v>2121.3200000000002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41797.410479233215</v>
          </cell>
          <cell r="DA57">
            <v>0</v>
          </cell>
          <cell r="DB57">
            <v>147535.74968093768</v>
          </cell>
          <cell r="DC57">
            <v>0</v>
          </cell>
          <cell r="DD57">
            <v>0</v>
          </cell>
          <cell r="DE57">
            <v>0</v>
          </cell>
          <cell r="DF57">
            <v>138401.09</v>
          </cell>
          <cell r="DG57">
            <v>0</v>
          </cell>
          <cell r="DH57">
            <v>0</v>
          </cell>
          <cell r="DI57">
            <v>0</v>
          </cell>
          <cell r="DJ57">
            <v>7652.3519999999999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1267626.9394799999</v>
          </cell>
          <cell r="DT57">
            <v>338665.37016017101</v>
          </cell>
          <cell r="DU57">
            <v>146053.44200000001</v>
          </cell>
          <cell r="DV57">
            <v>163891.16942924069</v>
          </cell>
          <cell r="DW57">
            <v>1752345.751640171</v>
          </cell>
          <cell r="DX57">
            <v>1744693.3996401711</v>
          </cell>
          <cell r="DY57">
            <v>4610</v>
          </cell>
          <cell r="DZ57">
            <v>1627330</v>
          </cell>
          <cell r="EA57">
            <v>0</v>
          </cell>
          <cell r="EB57">
            <v>0</v>
          </cell>
          <cell r="EC57">
            <v>1752345.751640171</v>
          </cell>
          <cell r="ED57">
            <v>1752345.751640171</v>
          </cell>
          <cell r="EE57">
            <v>0</v>
          </cell>
          <cell r="EF57">
            <v>1634982.352</v>
          </cell>
          <cell r="EG57">
            <v>1488928.91</v>
          </cell>
          <cell r="EH57">
            <v>1606292.309640171</v>
          </cell>
          <cell r="EI57">
            <v>4550.403143456575</v>
          </cell>
          <cell r="EJ57">
            <v>4431.7784772334289</v>
          </cell>
          <cell r="EK57">
            <v>2.6766831156506358E-2</v>
          </cell>
          <cell r="EL57">
            <v>0</v>
          </cell>
          <cell r="EM57">
            <v>0</v>
          </cell>
          <cell r="EN57">
            <v>1752345.751640171</v>
          </cell>
          <cell r="EO57">
            <v>4942.4742199438278</v>
          </cell>
          <cell r="EP57" t="str">
            <v>Y</v>
          </cell>
          <cell r="EQ57">
            <v>4964.1522709353285</v>
          </cell>
          <cell r="ER57">
            <v>2.3234118222346556E-2</v>
          </cell>
          <cell r="ES57">
            <v>-8541.0327260250469</v>
          </cell>
          <cell r="ET57">
            <v>1743804.7189141461</v>
          </cell>
          <cell r="EU57">
            <v>0</v>
          </cell>
          <cell r="EV57">
            <v>1743804.7189141461</v>
          </cell>
          <cell r="EW57">
            <v>7652.3519999999999</v>
          </cell>
          <cell r="EX57">
            <v>1736152.3669141461</v>
          </cell>
        </row>
        <row r="58">
          <cell r="B58">
            <v>134318</v>
          </cell>
          <cell r="C58">
            <v>8263383</v>
          </cell>
          <cell r="D58" t="str">
            <v>St Bernadette's Catholic Primary School</v>
          </cell>
          <cell r="E58">
            <v>393</v>
          </cell>
          <cell r="F58">
            <v>393</v>
          </cell>
          <cell r="G58">
            <v>0</v>
          </cell>
          <cell r="H58">
            <v>1411267.38588</v>
          </cell>
          <cell r="I58">
            <v>0</v>
          </cell>
          <cell r="J58">
            <v>0</v>
          </cell>
          <cell r="K58">
            <v>28761.629999999943</v>
          </cell>
          <cell r="L58">
            <v>0</v>
          </cell>
          <cell r="M58">
            <v>50664.600000000049</v>
          </cell>
          <cell r="N58">
            <v>0</v>
          </cell>
          <cell r="O58">
            <v>8491.6071428571449</v>
          </cell>
          <cell r="P58">
            <v>5296.1161224489833</v>
          </cell>
          <cell r="Q58">
            <v>6431.8660714285688</v>
          </cell>
          <cell r="R58">
            <v>7009.9971428571398</v>
          </cell>
          <cell r="S58">
            <v>10101.974770408155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64608.645176470673</v>
          </cell>
          <cell r="AB58">
            <v>0</v>
          </cell>
          <cell r="AC58">
            <v>160455.70684144858</v>
          </cell>
          <cell r="AD58">
            <v>0</v>
          </cell>
          <cell r="AE58">
            <v>9312.4236000000183</v>
          </cell>
          <cell r="AF58">
            <v>0</v>
          </cell>
          <cell r="AG58">
            <v>138401.09</v>
          </cell>
          <cell r="AH58">
            <v>0</v>
          </cell>
          <cell r="AI58">
            <v>0</v>
          </cell>
          <cell r="AJ58">
            <v>0</v>
          </cell>
          <cell r="AK58">
            <v>13893.632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1411267.38588</v>
          </cell>
          <cell r="AU58">
            <v>351134.56686791923</v>
          </cell>
          <cell r="AV58">
            <v>152294.72200000001</v>
          </cell>
          <cell r="AW58">
            <v>164549.32621318082</v>
          </cell>
          <cell r="AX58">
            <v>1914696.6747479192</v>
          </cell>
          <cell r="AY58">
            <v>1900803.0427479192</v>
          </cell>
          <cell r="AZ58">
            <v>4610</v>
          </cell>
          <cell r="BA58">
            <v>1811730</v>
          </cell>
          <cell r="BB58">
            <v>0</v>
          </cell>
          <cell r="BC58">
            <v>0</v>
          </cell>
          <cell r="BD58">
            <v>1914696.6747479192</v>
          </cell>
          <cell r="BE58">
            <v>1914696.6747479194</v>
          </cell>
          <cell r="BF58">
            <v>0</v>
          </cell>
          <cell r="BG58">
            <v>1825623.632</v>
          </cell>
          <cell r="BH58">
            <v>1673328.91</v>
          </cell>
          <cell r="BI58">
            <v>1762401.9527479191</v>
          </cell>
          <cell r="BJ58">
            <v>4484.4833403254943</v>
          </cell>
          <cell r="BK58">
            <v>4466.1780298245612</v>
          </cell>
          <cell r="BL58">
            <v>4.0986522209129463E-3</v>
          </cell>
          <cell r="BM58">
            <v>0</v>
          </cell>
          <cell r="BN58">
            <v>0</v>
          </cell>
          <cell r="BO58">
            <v>1914696.6747479192</v>
          </cell>
          <cell r="BP58">
            <v>4836.6489637351633</v>
          </cell>
          <cell r="BQ58" t="str">
            <v>Y</v>
          </cell>
          <cell r="BR58">
            <v>4872.0017169158245</v>
          </cell>
          <cell r="BS58">
            <v>5.3867542678245339E-3</v>
          </cell>
          <cell r="BT58">
            <v>-9508.8551312403506</v>
          </cell>
          <cell r="BU58">
            <v>1905187.8196166789</v>
          </cell>
          <cell r="BV58">
            <v>0</v>
          </cell>
          <cell r="BW58">
            <v>1905187.8196166789</v>
          </cell>
          <cell r="BX58">
            <v>13893.632</v>
          </cell>
          <cell r="BY58">
            <v>1891294.1876166789</v>
          </cell>
          <cell r="BZ58"/>
          <cell r="CA58">
            <v>134318</v>
          </cell>
          <cell r="CB58">
            <v>8263383</v>
          </cell>
          <cell r="CC58" t="str">
            <v>St Bernadette's Catholic Primary School</v>
          </cell>
          <cell r="CD58">
            <v>393</v>
          </cell>
          <cell r="CE58">
            <v>393</v>
          </cell>
          <cell r="CF58">
            <v>0</v>
          </cell>
          <cell r="CG58">
            <v>1411267.38588</v>
          </cell>
          <cell r="CH58">
            <v>0</v>
          </cell>
          <cell r="CI58">
            <v>0</v>
          </cell>
          <cell r="CJ58">
            <v>28761.629999999943</v>
          </cell>
          <cell r="CK58">
            <v>0</v>
          </cell>
          <cell r="CL58">
            <v>50664.600000000049</v>
          </cell>
          <cell r="CM58">
            <v>0</v>
          </cell>
          <cell r="CN58">
            <v>8491.6071428571449</v>
          </cell>
          <cell r="CO58">
            <v>5296.1161224489833</v>
          </cell>
          <cell r="CP58">
            <v>6431.8660714285688</v>
          </cell>
          <cell r="CQ58">
            <v>7009.9971428571398</v>
          </cell>
          <cell r="CR58">
            <v>10101.974770408155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64608.645176470673</v>
          </cell>
          <cell r="DA58">
            <v>0</v>
          </cell>
          <cell r="DB58">
            <v>160455.70684144858</v>
          </cell>
          <cell r="DC58">
            <v>0</v>
          </cell>
          <cell r="DD58">
            <v>9312.4236000000183</v>
          </cell>
          <cell r="DE58">
            <v>0</v>
          </cell>
          <cell r="DF58">
            <v>138401.09</v>
          </cell>
          <cell r="DG58">
            <v>0</v>
          </cell>
          <cell r="DH58">
            <v>0</v>
          </cell>
          <cell r="DI58">
            <v>0</v>
          </cell>
          <cell r="DJ58">
            <v>13893.632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1411267.38588</v>
          </cell>
          <cell r="DT58">
            <v>351134.56686791923</v>
          </cell>
          <cell r="DU58">
            <v>152294.72200000001</v>
          </cell>
          <cell r="DV58">
            <v>164549.32621318082</v>
          </cell>
          <cell r="DW58">
            <v>1914696.6747479192</v>
          </cell>
          <cell r="DX58">
            <v>1900803.0427479192</v>
          </cell>
          <cell r="DY58">
            <v>4610</v>
          </cell>
          <cell r="DZ58">
            <v>1811730</v>
          </cell>
          <cell r="EA58">
            <v>0</v>
          </cell>
          <cell r="EB58">
            <v>0</v>
          </cell>
          <cell r="EC58">
            <v>1914696.6747479192</v>
          </cell>
          <cell r="ED58">
            <v>1914696.6747479194</v>
          </cell>
          <cell r="EE58">
            <v>0</v>
          </cell>
          <cell r="EF58">
            <v>1825623.632</v>
          </cell>
          <cell r="EG58">
            <v>1673328.91</v>
          </cell>
          <cell r="EH58">
            <v>1762401.9527479191</v>
          </cell>
          <cell r="EI58">
            <v>4484.4833403254943</v>
          </cell>
          <cell r="EJ58">
            <v>4466.1780298245612</v>
          </cell>
          <cell r="EK58">
            <v>4.0986522209129463E-3</v>
          </cell>
          <cell r="EL58">
            <v>0</v>
          </cell>
          <cell r="EM58">
            <v>0</v>
          </cell>
          <cell r="EN58">
            <v>1914696.6747479192</v>
          </cell>
          <cell r="EO58">
            <v>4836.6489637351633</v>
          </cell>
          <cell r="EP58" t="str">
            <v>Y</v>
          </cell>
          <cell r="EQ58">
            <v>4872.0017169158245</v>
          </cell>
          <cell r="ER58">
            <v>5.3867542678245339E-3</v>
          </cell>
          <cell r="ES58">
            <v>-9508.8551312403506</v>
          </cell>
          <cell r="ET58">
            <v>1905187.8196166789</v>
          </cell>
          <cell r="EU58">
            <v>0</v>
          </cell>
          <cell r="EV58">
            <v>1905187.8196166789</v>
          </cell>
          <cell r="EW58">
            <v>13893.632</v>
          </cell>
          <cell r="EX58">
            <v>1891294.1876166789</v>
          </cell>
        </row>
        <row r="59">
          <cell r="B59">
            <v>134423</v>
          </cell>
          <cell r="C59">
            <v>8263384</v>
          </cell>
          <cell r="D59" t="str">
            <v>Bow Brickhill CofE VA Primary School</v>
          </cell>
          <cell r="E59">
            <v>92</v>
          </cell>
          <cell r="F59">
            <v>92</v>
          </cell>
          <cell r="G59">
            <v>0</v>
          </cell>
          <cell r="H59">
            <v>330373.02672000002</v>
          </cell>
          <cell r="I59">
            <v>0</v>
          </cell>
          <cell r="J59">
            <v>0</v>
          </cell>
          <cell r="K59">
            <v>9587.21000000001</v>
          </cell>
          <cell r="L59">
            <v>0</v>
          </cell>
          <cell r="M59">
            <v>16043.790000000017</v>
          </cell>
          <cell r="N59">
            <v>0</v>
          </cell>
          <cell r="O59">
            <v>1451.9999999999993</v>
          </cell>
          <cell r="P59">
            <v>1467.3999999999996</v>
          </cell>
          <cell r="Q59">
            <v>9164.9999999999964</v>
          </cell>
          <cell r="R59">
            <v>0</v>
          </cell>
          <cell r="S59">
            <v>530.32999999999981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4830.4770370370334</v>
          </cell>
          <cell r="AB59">
            <v>0</v>
          </cell>
          <cell r="AC59">
            <v>30326.648182952194</v>
          </cell>
          <cell r="AD59">
            <v>0</v>
          </cell>
          <cell r="AE59">
            <v>6405.9984000000331</v>
          </cell>
          <cell r="AF59">
            <v>0</v>
          </cell>
          <cell r="AG59">
            <v>138401.09</v>
          </cell>
          <cell r="AH59">
            <v>0</v>
          </cell>
          <cell r="AI59">
            <v>0</v>
          </cell>
          <cell r="AJ59">
            <v>0</v>
          </cell>
          <cell r="AK59">
            <v>1747.2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330373.02672000002</v>
          </cell>
          <cell r="AU59">
            <v>79808.853619989299</v>
          </cell>
          <cell r="AV59">
            <v>140148.29</v>
          </cell>
          <cell r="AW59">
            <v>38271.274214787532</v>
          </cell>
          <cell r="AX59">
            <v>550330.17033998936</v>
          </cell>
          <cell r="AY59">
            <v>548582.97033998941</v>
          </cell>
          <cell r="AZ59">
            <v>4610</v>
          </cell>
          <cell r="BA59">
            <v>424120</v>
          </cell>
          <cell r="BB59">
            <v>0</v>
          </cell>
          <cell r="BC59">
            <v>0</v>
          </cell>
          <cell r="BD59">
            <v>550330.17033998936</v>
          </cell>
          <cell r="BE59">
            <v>550330.17033998936</v>
          </cell>
          <cell r="BF59">
            <v>0</v>
          </cell>
          <cell r="BG59">
            <v>425867.2</v>
          </cell>
          <cell r="BH59">
            <v>285718.90999999997</v>
          </cell>
          <cell r="BI59">
            <v>410181.88033998938</v>
          </cell>
          <cell r="BJ59">
            <v>4458.4986993477105</v>
          </cell>
          <cell r="BK59">
            <v>4463.7723675324678</v>
          </cell>
          <cell r="BL59">
            <v>-1.1814375265001547E-3</v>
          </cell>
          <cell r="BM59">
            <v>1.1814375265001547E-3</v>
          </cell>
          <cell r="BN59">
            <v>485.17747299767143</v>
          </cell>
          <cell r="BO59">
            <v>550815.34781298705</v>
          </cell>
          <cell r="BP59">
            <v>5968.1320414455122</v>
          </cell>
          <cell r="BQ59" t="str">
            <v>Y</v>
          </cell>
          <cell r="BR59">
            <v>5987.1233457933376</v>
          </cell>
          <cell r="BS59">
            <v>-4.7061212777413264E-2</v>
          </cell>
          <cell r="BT59">
            <v>-2225.9915319951965</v>
          </cell>
          <cell r="BU59">
            <v>548589.35628099181</v>
          </cell>
          <cell r="BV59">
            <v>0</v>
          </cell>
          <cell r="BW59">
            <v>548589.35628099181</v>
          </cell>
          <cell r="BX59">
            <v>1747.2</v>
          </cell>
          <cell r="BY59">
            <v>546842.15628099185</v>
          </cell>
          <cell r="BZ59"/>
          <cell r="CA59">
            <v>134423</v>
          </cell>
          <cell r="CB59">
            <v>8263384</v>
          </cell>
          <cell r="CC59" t="str">
            <v>Bow Brickhill CofE VA Primary School</v>
          </cell>
          <cell r="CD59">
            <v>92</v>
          </cell>
          <cell r="CE59">
            <v>92</v>
          </cell>
          <cell r="CF59">
            <v>0</v>
          </cell>
          <cell r="CG59">
            <v>330373.02672000002</v>
          </cell>
          <cell r="CH59">
            <v>0</v>
          </cell>
          <cell r="CI59">
            <v>0</v>
          </cell>
          <cell r="CJ59">
            <v>9587.21000000001</v>
          </cell>
          <cell r="CK59">
            <v>0</v>
          </cell>
          <cell r="CL59">
            <v>16043.790000000017</v>
          </cell>
          <cell r="CM59">
            <v>0</v>
          </cell>
          <cell r="CN59">
            <v>1451.9999999999993</v>
          </cell>
          <cell r="CO59">
            <v>1467.3999999999996</v>
          </cell>
          <cell r="CP59">
            <v>9164.9999999999964</v>
          </cell>
          <cell r="CQ59">
            <v>0</v>
          </cell>
          <cell r="CR59">
            <v>530.32999999999981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4830.4770370370334</v>
          </cell>
          <cell r="DA59">
            <v>0</v>
          </cell>
          <cell r="DB59">
            <v>30326.648182952194</v>
          </cell>
          <cell r="DC59">
            <v>0</v>
          </cell>
          <cell r="DD59">
            <v>6405.9984000000331</v>
          </cell>
          <cell r="DE59">
            <v>0</v>
          </cell>
          <cell r="DF59">
            <v>138401.09</v>
          </cell>
          <cell r="DG59">
            <v>0</v>
          </cell>
          <cell r="DH59">
            <v>0</v>
          </cell>
          <cell r="DI59">
            <v>0</v>
          </cell>
          <cell r="DJ59">
            <v>1747.2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330373.02672000002</v>
          </cell>
          <cell r="DT59">
            <v>79808.853619989299</v>
          </cell>
          <cell r="DU59">
            <v>140148.29</v>
          </cell>
          <cell r="DV59">
            <v>38271.274214787532</v>
          </cell>
          <cell r="DW59">
            <v>550330.17033998936</v>
          </cell>
          <cell r="DX59">
            <v>548582.97033998941</v>
          </cell>
          <cell r="DY59">
            <v>4610</v>
          </cell>
          <cell r="DZ59">
            <v>424120</v>
          </cell>
          <cell r="EA59">
            <v>0</v>
          </cell>
          <cell r="EB59">
            <v>0</v>
          </cell>
          <cell r="EC59">
            <v>550330.17033998936</v>
          </cell>
          <cell r="ED59">
            <v>550330.17033998936</v>
          </cell>
          <cell r="EE59">
            <v>0</v>
          </cell>
          <cell r="EF59">
            <v>425867.2</v>
          </cell>
          <cell r="EG59">
            <v>285718.90999999997</v>
          </cell>
          <cell r="EH59">
            <v>410181.88033998938</v>
          </cell>
          <cell r="EI59">
            <v>4458.4986993477105</v>
          </cell>
          <cell r="EJ59">
            <v>4463.7723675324678</v>
          </cell>
          <cell r="EK59">
            <v>-1.1814375265001547E-3</v>
          </cell>
          <cell r="EL59">
            <v>1.1814375265001547E-3</v>
          </cell>
          <cell r="EM59">
            <v>485.17747299767143</v>
          </cell>
          <cell r="EN59">
            <v>550815.34781298705</v>
          </cell>
          <cell r="EO59">
            <v>5968.1320414455122</v>
          </cell>
          <cell r="EP59" t="str">
            <v>Y</v>
          </cell>
          <cell r="EQ59">
            <v>5987.1233457933376</v>
          </cell>
          <cell r="ER59">
            <v>-4.7061212777413264E-2</v>
          </cell>
          <cell r="ES59">
            <v>-2225.9915319951965</v>
          </cell>
          <cell r="ET59">
            <v>548589.35628099181</v>
          </cell>
          <cell r="EU59">
            <v>0</v>
          </cell>
          <cell r="EV59">
            <v>548589.35628099181</v>
          </cell>
          <cell r="EW59">
            <v>1747.2</v>
          </cell>
          <cell r="EX59">
            <v>546842.15628099185</v>
          </cell>
        </row>
        <row r="60">
          <cell r="B60">
            <v>135107</v>
          </cell>
          <cell r="C60">
            <v>8263389</v>
          </cell>
          <cell r="D60" t="str">
            <v>Tickford Park Primary School</v>
          </cell>
          <cell r="E60">
            <v>359</v>
          </cell>
          <cell r="F60">
            <v>359</v>
          </cell>
          <cell r="G60">
            <v>0</v>
          </cell>
          <cell r="H60">
            <v>1289173.0064399999</v>
          </cell>
          <cell r="I60">
            <v>0</v>
          </cell>
          <cell r="J60">
            <v>0</v>
          </cell>
          <cell r="K60">
            <v>34312.120000000032</v>
          </cell>
          <cell r="L60">
            <v>0</v>
          </cell>
          <cell r="M60">
            <v>57419.880000000056</v>
          </cell>
          <cell r="N60">
            <v>0</v>
          </cell>
          <cell r="O60">
            <v>726.00000000000034</v>
          </cell>
          <cell r="P60">
            <v>2347.8400000000006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19522.552962962964</v>
          </cell>
          <cell r="AB60">
            <v>0</v>
          </cell>
          <cell r="AC60">
            <v>120734.76325297615</v>
          </cell>
          <cell r="AD60">
            <v>0</v>
          </cell>
          <cell r="AE60">
            <v>0</v>
          </cell>
          <cell r="AF60">
            <v>0</v>
          </cell>
          <cell r="AG60">
            <v>138401.09</v>
          </cell>
          <cell r="AH60">
            <v>0</v>
          </cell>
          <cell r="AI60">
            <v>0</v>
          </cell>
          <cell r="AJ60">
            <v>0</v>
          </cell>
          <cell r="AK60">
            <v>7047.1679999999997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1289173.0064399999</v>
          </cell>
          <cell r="AU60">
            <v>235063.15621593921</v>
          </cell>
          <cell r="AV60">
            <v>145448.258</v>
          </cell>
          <cell r="AW60">
            <v>128041.88698649881</v>
          </cell>
          <cell r="AX60">
            <v>1669684.420655939</v>
          </cell>
          <cell r="AY60">
            <v>1662637.252655939</v>
          </cell>
          <cell r="AZ60">
            <v>4610</v>
          </cell>
          <cell r="BA60">
            <v>1654990</v>
          </cell>
          <cell r="BB60">
            <v>0</v>
          </cell>
          <cell r="BC60">
            <v>0</v>
          </cell>
          <cell r="BD60">
            <v>1669684.420655939</v>
          </cell>
          <cell r="BE60">
            <v>1669684.4206559393</v>
          </cell>
          <cell r="BF60">
            <v>0</v>
          </cell>
          <cell r="BG60">
            <v>1662037.1680000001</v>
          </cell>
          <cell r="BH60">
            <v>1516588.91</v>
          </cell>
          <cell r="BI60">
            <v>1524236.1626559389</v>
          </cell>
          <cell r="BJ60">
            <v>4245.7831828856233</v>
          </cell>
          <cell r="BK60">
            <v>4198.0489761038962</v>
          </cell>
          <cell r="BL60">
            <v>1.1370569293840891E-2</v>
          </cell>
          <cell r="BM60">
            <v>0</v>
          </cell>
          <cell r="BN60">
            <v>0</v>
          </cell>
          <cell r="BO60">
            <v>1669684.420655939</v>
          </cell>
          <cell r="BP60">
            <v>4631.3015394315853</v>
          </cell>
          <cell r="BQ60" t="str">
            <v>Y</v>
          </cell>
          <cell r="BR60">
            <v>4650.9315338605547</v>
          </cell>
          <cell r="BS60">
            <v>1.6105238397819521E-2</v>
          </cell>
          <cell r="BT60">
            <v>-8686.2060868073422</v>
          </cell>
          <cell r="BU60">
            <v>1660998.2145691316</v>
          </cell>
          <cell r="BV60">
            <v>0</v>
          </cell>
          <cell r="BW60">
            <v>1660998.2145691316</v>
          </cell>
          <cell r="BX60">
            <v>7047.1679999999997</v>
          </cell>
          <cell r="BY60">
            <v>1653951.0465691315</v>
          </cell>
          <cell r="BZ60"/>
          <cell r="CA60">
            <v>135107</v>
          </cell>
          <cell r="CB60">
            <v>8263389</v>
          </cell>
          <cell r="CC60" t="str">
            <v>Tickford Park Primary School</v>
          </cell>
          <cell r="CD60">
            <v>359</v>
          </cell>
          <cell r="CE60">
            <v>359</v>
          </cell>
          <cell r="CF60">
            <v>0</v>
          </cell>
          <cell r="CG60">
            <v>1289173.0064399999</v>
          </cell>
          <cell r="CH60">
            <v>0</v>
          </cell>
          <cell r="CI60">
            <v>0</v>
          </cell>
          <cell r="CJ60">
            <v>34312.120000000032</v>
          </cell>
          <cell r="CK60">
            <v>0</v>
          </cell>
          <cell r="CL60">
            <v>57419.880000000056</v>
          </cell>
          <cell r="CM60">
            <v>0</v>
          </cell>
          <cell r="CN60">
            <v>726.00000000000034</v>
          </cell>
          <cell r="CO60">
            <v>2347.8400000000006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19522.552962962964</v>
          </cell>
          <cell r="DA60">
            <v>0</v>
          </cell>
          <cell r="DB60">
            <v>120734.76325297615</v>
          </cell>
          <cell r="DC60">
            <v>0</v>
          </cell>
          <cell r="DD60">
            <v>0</v>
          </cell>
          <cell r="DE60">
            <v>0</v>
          </cell>
          <cell r="DF60">
            <v>138401.09</v>
          </cell>
          <cell r="DG60">
            <v>0</v>
          </cell>
          <cell r="DH60">
            <v>0</v>
          </cell>
          <cell r="DI60">
            <v>0</v>
          </cell>
          <cell r="DJ60">
            <v>7047.1679999999997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1289173.0064399999</v>
          </cell>
          <cell r="DT60">
            <v>235063.15621593921</v>
          </cell>
          <cell r="DU60">
            <v>145448.258</v>
          </cell>
          <cell r="DV60">
            <v>128041.88698649881</v>
          </cell>
          <cell r="DW60">
            <v>1669684.420655939</v>
          </cell>
          <cell r="DX60">
            <v>1662637.252655939</v>
          </cell>
          <cell r="DY60">
            <v>4610</v>
          </cell>
          <cell r="DZ60">
            <v>1654990</v>
          </cell>
          <cell r="EA60">
            <v>0</v>
          </cell>
          <cell r="EB60">
            <v>0</v>
          </cell>
          <cell r="EC60">
            <v>1669684.420655939</v>
          </cell>
          <cell r="ED60">
            <v>1669684.4206559393</v>
          </cell>
          <cell r="EE60">
            <v>0</v>
          </cell>
          <cell r="EF60">
            <v>1662037.1680000001</v>
          </cell>
          <cell r="EG60">
            <v>1516588.91</v>
          </cell>
          <cell r="EH60">
            <v>1524236.1626559389</v>
          </cell>
          <cell r="EI60">
            <v>4245.7831828856233</v>
          </cell>
          <cell r="EJ60">
            <v>4198.0489761038962</v>
          </cell>
          <cell r="EK60">
            <v>1.1370569293840891E-2</v>
          </cell>
          <cell r="EL60">
            <v>0</v>
          </cell>
          <cell r="EM60">
            <v>0</v>
          </cell>
          <cell r="EN60">
            <v>1669684.420655939</v>
          </cell>
          <cell r="EO60">
            <v>4631.3015394315853</v>
          </cell>
          <cell r="EP60" t="str">
            <v>Y</v>
          </cell>
          <cell r="EQ60">
            <v>4650.9315338605547</v>
          </cell>
          <cell r="ER60">
            <v>1.6105238397819521E-2</v>
          </cell>
          <cell r="ES60">
            <v>-8686.2060868073422</v>
          </cell>
          <cell r="ET60">
            <v>1660998.2145691316</v>
          </cell>
          <cell r="EU60">
            <v>0</v>
          </cell>
          <cell r="EV60">
            <v>1660998.2145691316</v>
          </cell>
          <cell r="EW60">
            <v>7047.1679999999997</v>
          </cell>
          <cell r="EX60">
            <v>1653951.0465691315</v>
          </cell>
        </row>
        <row r="61">
          <cell r="B61">
            <v>135270</v>
          </cell>
          <cell r="C61">
            <v>8263390</v>
          </cell>
          <cell r="D61" t="str">
            <v>Newton Leys Primary School</v>
          </cell>
          <cell r="E61">
            <v>547</v>
          </cell>
          <cell r="F61">
            <v>547</v>
          </cell>
          <cell r="G61">
            <v>0</v>
          </cell>
          <cell r="H61">
            <v>1964283.1045200001</v>
          </cell>
          <cell r="I61">
            <v>0</v>
          </cell>
          <cell r="J61">
            <v>0</v>
          </cell>
          <cell r="K61">
            <v>58532.439999999893</v>
          </cell>
          <cell r="L61">
            <v>0</v>
          </cell>
          <cell r="M61">
            <v>98795.970000000074</v>
          </cell>
          <cell r="N61">
            <v>0</v>
          </cell>
          <cell r="O61">
            <v>1212.2161172161175</v>
          </cell>
          <cell r="P61">
            <v>2940.175091575089</v>
          </cell>
          <cell r="Q61">
            <v>193735.67857142861</v>
          </cell>
          <cell r="R61">
            <v>0</v>
          </cell>
          <cell r="S61">
            <v>3187.8078021978058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38458.017379912577</v>
          </cell>
          <cell r="AB61">
            <v>0</v>
          </cell>
          <cell r="AC61">
            <v>217673.78330882368</v>
          </cell>
          <cell r="AD61">
            <v>0</v>
          </cell>
          <cell r="AE61">
            <v>15995.22439999999</v>
          </cell>
          <cell r="AF61">
            <v>0</v>
          </cell>
          <cell r="AG61">
            <v>138401.09</v>
          </cell>
          <cell r="AH61">
            <v>0</v>
          </cell>
          <cell r="AI61">
            <v>0</v>
          </cell>
          <cell r="AJ61">
            <v>0</v>
          </cell>
          <cell r="AK61">
            <v>109158.39999999999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1964283.1045200001</v>
          </cell>
          <cell r="AU61">
            <v>630531.31267115392</v>
          </cell>
          <cell r="AV61">
            <v>247559.49</v>
          </cell>
          <cell r="AW61">
            <v>302827.82924803509</v>
          </cell>
          <cell r="AX61">
            <v>2842373.9071911536</v>
          </cell>
          <cell r="AY61">
            <v>2733215.5071911537</v>
          </cell>
          <cell r="AZ61">
            <v>4610</v>
          </cell>
          <cell r="BA61">
            <v>2521670</v>
          </cell>
          <cell r="BB61">
            <v>0</v>
          </cell>
          <cell r="BC61">
            <v>0</v>
          </cell>
          <cell r="BD61">
            <v>2842373.9071911536</v>
          </cell>
          <cell r="BE61">
            <v>2842373.9071911545</v>
          </cell>
          <cell r="BF61">
            <v>0</v>
          </cell>
          <cell r="BG61">
            <v>2630828.4</v>
          </cell>
          <cell r="BH61">
            <v>2383268.91</v>
          </cell>
          <cell r="BI61">
            <v>2594814.4171911539</v>
          </cell>
          <cell r="BJ61">
            <v>4743.7192270405003</v>
          </cell>
          <cell r="BK61">
            <v>4564.5168777284825</v>
          </cell>
          <cell r="BL61">
            <v>3.9259872208249398E-2</v>
          </cell>
          <cell r="BM61">
            <v>0</v>
          </cell>
          <cell r="BN61">
            <v>0</v>
          </cell>
          <cell r="BO61">
            <v>2842373.9071911536</v>
          </cell>
          <cell r="BP61">
            <v>4996.7376731099703</v>
          </cell>
          <cell r="BQ61" t="str">
            <v>Y</v>
          </cell>
          <cell r="BR61">
            <v>5196.2959912086908</v>
          </cell>
          <cell r="BS61">
            <v>4.7822389358271877E-2</v>
          </cell>
          <cell r="BT61">
            <v>-13234.971391319266</v>
          </cell>
          <cell r="BU61">
            <v>2829138.9357998343</v>
          </cell>
          <cell r="BV61">
            <v>0</v>
          </cell>
          <cell r="BW61">
            <v>2829138.9357998343</v>
          </cell>
          <cell r="BX61">
            <v>109158.39999999999</v>
          </cell>
          <cell r="BY61">
            <v>2719980.5357998344</v>
          </cell>
          <cell r="BZ61"/>
          <cell r="CA61">
            <v>135270</v>
          </cell>
          <cell r="CB61">
            <v>8263390</v>
          </cell>
          <cell r="CC61" t="str">
            <v>Newton Leys Primary School</v>
          </cell>
          <cell r="CD61">
            <v>547</v>
          </cell>
          <cell r="CE61">
            <v>547</v>
          </cell>
          <cell r="CF61">
            <v>0</v>
          </cell>
          <cell r="CG61">
            <v>1964283.1045200001</v>
          </cell>
          <cell r="CH61">
            <v>0</v>
          </cell>
          <cell r="CI61">
            <v>0</v>
          </cell>
          <cell r="CJ61">
            <v>58532.439999999893</v>
          </cell>
          <cell r="CK61">
            <v>0</v>
          </cell>
          <cell r="CL61">
            <v>98795.970000000074</v>
          </cell>
          <cell r="CM61">
            <v>0</v>
          </cell>
          <cell r="CN61">
            <v>1212.2161172161175</v>
          </cell>
          <cell r="CO61">
            <v>2940.175091575089</v>
          </cell>
          <cell r="CP61">
            <v>193735.67857142861</v>
          </cell>
          <cell r="CQ61">
            <v>0</v>
          </cell>
          <cell r="CR61">
            <v>3187.8078021978058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38458.017379912577</v>
          </cell>
          <cell r="DA61">
            <v>0</v>
          </cell>
          <cell r="DB61">
            <v>217673.78330882368</v>
          </cell>
          <cell r="DC61">
            <v>0</v>
          </cell>
          <cell r="DD61">
            <v>15995.22439999999</v>
          </cell>
          <cell r="DE61">
            <v>0</v>
          </cell>
          <cell r="DF61">
            <v>138401.09</v>
          </cell>
          <cell r="DG61">
            <v>0</v>
          </cell>
          <cell r="DH61">
            <v>0</v>
          </cell>
          <cell r="DI61">
            <v>0</v>
          </cell>
          <cell r="DJ61">
            <v>109158.39999999999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1964283.1045200001</v>
          </cell>
          <cell r="DT61">
            <v>630531.31267115392</v>
          </cell>
          <cell r="DU61">
            <v>247559.49</v>
          </cell>
          <cell r="DV61">
            <v>302827.82924803509</v>
          </cell>
          <cell r="DW61">
            <v>2842373.9071911536</v>
          </cell>
          <cell r="DX61">
            <v>2733215.5071911537</v>
          </cell>
          <cell r="DY61">
            <v>4610</v>
          </cell>
          <cell r="DZ61">
            <v>2521670</v>
          </cell>
          <cell r="EA61">
            <v>0</v>
          </cell>
          <cell r="EB61">
            <v>0</v>
          </cell>
          <cell r="EC61">
            <v>2842373.9071911536</v>
          </cell>
          <cell r="ED61">
            <v>2842373.9071911545</v>
          </cell>
          <cell r="EE61">
            <v>0</v>
          </cell>
          <cell r="EF61">
            <v>2630828.4</v>
          </cell>
          <cell r="EG61">
            <v>2383268.91</v>
          </cell>
          <cell r="EH61">
            <v>2594814.4171911539</v>
          </cell>
          <cell r="EI61">
            <v>4743.7192270405003</v>
          </cell>
          <cell r="EJ61">
            <v>4564.5168777284825</v>
          </cell>
          <cell r="EK61">
            <v>3.9259872208249398E-2</v>
          </cell>
          <cell r="EL61">
            <v>0</v>
          </cell>
          <cell r="EM61">
            <v>0</v>
          </cell>
          <cell r="EN61">
            <v>2842373.9071911536</v>
          </cell>
          <cell r="EO61">
            <v>4996.7376731099703</v>
          </cell>
          <cell r="EP61" t="str">
            <v>Y</v>
          </cell>
          <cell r="EQ61">
            <v>5196.2959912086908</v>
          </cell>
          <cell r="ER61">
            <v>4.7822389358271877E-2</v>
          </cell>
          <cell r="ES61">
            <v>-13234.971391319266</v>
          </cell>
          <cell r="ET61">
            <v>2829138.9357998343</v>
          </cell>
          <cell r="EU61">
            <v>0</v>
          </cell>
          <cell r="EV61">
            <v>2829138.9357998343</v>
          </cell>
          <cell r="EW61">
            <v>109158.39999999999</v>
          </cell>
          <cell r="EX61">
            <v>2719980.5357998344</v>
          </cell>
        </row>
        <row r="62">
          <cell r="B62">
            <v>135271</v>
          </cell>
          <cell r="C62">
            <v>8263391</v>
          </cell>
          <cell r="D62" t="str">
            <v>Brooklands Farm Primary School</v>
          </cell>
          <cell r="E62">
            <v>1219</v>
          </cell>
          <cell r="F62">
            <v>1219</v>
          </cell>
          <cell r="G62">
            <v>0</v>
          </cell>
          <cell r="H62">
            <v>4377442.6040399997</v>
          </cell>
          <cell r="I62">
            <v>0</v>
          </cell>
          <cell r="J62">
            <v>0</v>
          </cell>
          <cell r="K62">
            <v>61055.39</v>
          </cell>
          <cell r="L62">
            <v>0</v>
          </cell>
          <cell r="M62">
            <v>103862.43000000036</v>
          </cell>
          <cell r="N62">
            <v>0</v>
          </cell>
          <cell r="O62">
            <v>3632.980295566505</v>
          </cell>
          <cell r="P62">
            <v>3524.6514285714279</v>
          </cell>
          <cell r="Q62">
            <v>1834.5049261083739</v>
          </cell>
          <cell r="R62">
            <v>1499.5501477832524</v>
          </cell>
          <cell r="S62">
            <v>1592.296231527095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231924.10297067155</v>
          </cell>
          <cell r="AB62">
            <v>0</v>
          </cell>
          <cell r="AC62">
            <v>449146.27691392606</v>
          </cell>
          <cell r="AD62">
            <v>0</v>
          </cell>
          <cell r="AE62">
            <v>61153.558800000021</v>
          </cell>
          <cell r="AF62">
            <v>0</v>
          </cell>
          <cell r="AG62">
            <v>138401.09</v>
          </cell>
          <cell r="AH62">
            <v>0</v>
          </cell>
          <cell r="AI62">
            <v>0</v>
          </cell>
          <cell r="AJ62">
            <v>82999.462</v>
          </cell>
          <cell r="AK62">
            <v>239912.95999999999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4377442.6040399997</v>
          </cell>
          <cell r="AU62">
            <v>919225.7417141546</v>
          </cell>
          <cell r="AV62">
            <v>461313.51199999999</v>
          </cell>
          <cell r="AW62">
            <v>424617.81067444582</v>
          </cell>
          <cell r="AX62">
            <v>5757981.8577541541</v>
          </cell>
          <cell r="AY62">
            <v>5435069.4357541539</v>
          </cell>
          <cell r="AZ62">
            <v>4610</v>
          </cell>
          <cell r="BA62">
            <v>5619590</v>
          </cell>
          <cell r="BB62">
            <v>184520.56424584612</v>
          </cell>
          <cell r="BC62">
            <v>0</v>
          </cell>
          <cell r="BD62">
            <v>5942502.4220000003</v>
          </cell>
          <cell r="BE62">
            <v>5942502.4220000003</v>
          </cell>
          <cell r="BF62">
            <v>0</v>
          </cell>
          <cell r="BG62">
            <v>5942502.4220000003</v>
          </cell>
          <cell r="BH62">
            <v>5564188.3720000004</v>
          </cell>
          <cell r="BI62">
            <v>5564188.3720000004</v>
          </cell>
          <cell r="BJ62">
            <v>4564.5515767022152</v>
          </cell>
          <cell r="BK62">
            <v>4480.9299614487927</v>
          </cell>
          <cell r="BL62">
            <v>1.8661665317880945E-2</v>
          </cell>
          <cell r="BM62">
            <v>0</v>
          </cell>
          <cell r="BN62">
            <v>0</v>
          </cell>
          <cell r="BO62">
            <v>5942502.4220000003</v>
          </cell>
          <cell r="BP62">
            <v>4610</v>
          </cell>
          <cell r="BQ62" t="str">
            <v>Y</v>
          </cell>
          <cell r="BR62">
            <v>4874.8994438063992</v>
          </cell>
          <cell r="BS62">
            <v>2.5451937472807495E-2</v>
          </cell>
          <cell r="BT62">
            <v>-29494.387798936354</v>
          </cell>
          <cell r="BU62">
            <v>5913008.0342010641</v>
          </cell>
          <cell r="BV62">
            <v>0</v>
          </cell>
          <cell r="BW62">
            <v>5913008.0342010641</v>
          </cell>
          <cell r="BX62">
            <v>239912.95999999999</v>
          </cell>
          <cell r="BY62">
            <v>5673095.0742010642</v>
          </cell>
          <cell r="BZ62"/>
          <cell r="CA62">
            <v>135271</v>
          </cell>
          <cell r="CB62">
            <v>8263391</v>
          </cell>
          <cell r="CC62" t="str">
            <v>Brooklands Farm Primary School</v>
          </cell>
          <cell r="CD62">
            <v>1219</v>
          </cell>
          <cell r="CE62">
            <v>1219</v>
          </cell>
          <cell r="CF62">
            <v>0</v>
          </cell>
          <cell r="CG62">
            <v>4377442.6040399997</v>
          </cell>
          <cell r="CH62">
            <v>0</v>
          </cell>
          <cell r="CI62">
            <v>0</v>
          </cell>
          <cell r="CJ62">
            <v>61055.39</v>
          </cell>
          <cell r="CK62">
            <v>0</v>
          </cell>
          <cell r="CL62">
            <v>103862.43000000036</v>
          </cell>
          <cell r="CM62">
            <v>0</v>
          </cell>
          <cell r="CN62">
            <v>3632.980295566505</v>
          </cell>
          <cell r="CO62">
            <v>3524.6514285714279</v>
          </cell>
          <cell r="CP62">
            <v>1834.5049261083739</v>
          </cell>
          <cell r="CQ62">
            <v>1499.5501477832524</v>
          </cell>
          <cell r="CR62">
            <v>1592.296231527095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231924.10297067155</v>
          </cell>
          <cell r="DA62">
            <v>0</v>
          </cell>
          <cell r="DB62">
            <v>449146.27691392606</v>
          </cell>
          <cell r="DC62">
            <v>0</v>
          </cell>
          <cell r="DD62">
            <v>61153.558800000021</v>
          </cell>
          <cell r="DE62">
            <v>0</v>
          </cell>
          <cell r="DF62">
            <v>138401.09</v>
          </cell>
          <cell r="DG62">
            <v>0</v>
          </cell>
          <cell r="DH62">
            <v>0</v>
          </cell>
          <cell r="DI62">
            <v>82999.462</v>
          </cell>
          <cell r="DJ62">
            <v>239912.95999999999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4377442.6040399997</v>
          </cell>
          <cell r="DT62">
            <v>919225.7417141546</v>
          </cell>
          <cell r="DU62">
            <v>461313.51199999999</v>
          </cell>
          <cell r="DV62">
            <v>424617.81067444582</v>
          </cell>
          <cell r="DW62">
            <v>5757981.8577541541</v>
          </cell>
          <cell r="DX62">
            <v>5435069.4357541539</v>
          </cell>
          <cell r="DY62">
            <v>4610</v>
          </cell>
          <cell r="DZ62">
            <v>5619590</v>
          </cell>
          <cell r="EA62">
            <v>184520.56424584612</v>
          </cell>
          <cell r="EB62">
            <v>0</v>
          </cell>
          <cell r="EC62">
            <v>5942502.4220000003</v>
          </cell>
          <cell r="ED62">
            <v>5942502.4220000003</v>
          </cell>
          <cell r="EE62">
            <v>0</v>
          </cell>
          <cell r="EF62">
            <v>5942502.4220000003</v>
          </cell>
          <cell r="EG62">
            <v>5564188.3720000004</v>
          </cell>
          <cell r="EH62">
            <v>5564188.3720000004</v>
          </cell>
          <cell r="EI62">
            <v>4564.5515767022152</v>
          </cell>
          <cell r="EJ62">
            <v>4480.9299614487927</v>
          </cell>
          <cell r="EK62">
            <v>1.8661665317880945E-2</v>
          </cell>
          <cell r="EL62">
            <v>0</v>
          </cell>
          <cell r="EM62">
            <v>0</v>
          </cell>
          <cell r="EN62">
            <v>5942502.4220000003</v>
          </cell>
          <cell r="EO62">
            <v>4610</v>
          </cell>
          <cell r="EP62" t="str">
            <v>Y</v>
          </cell>
          <cell r="EQ62">
            <v>4874.8994438063992</v>
          </cell>
          <cell r="ER62">
            <v>2.5451937472807495E-2</v>
          </cell>
          <cell r="ES62">
            <v>-29494.387798936354</v>
          </cell>
          <cell r="ET62">
            <v>5913008.0342010641</v>
          </cell>
          <cell r="EU62">
            <v>0</v>
          </cell>
          <cell r="EV62">
            <v>5913008.0342010641</v>
          </cell>
          <cell r="EW62">
            <v>239912.95999999999</v>
          </cell>
          <cell r="EX62">
            <v>5673095.0742010642</v>
          </cell>
        </row>
        <row r="63">
          <cell r="B63">
            <v>110517</v>
          </cell>
          <cell r="C63">
            <v>8264702</v>
          </cell>
          <cell r="D63" t="str">
            <v>St Paul's Catholic School</v>
          </cell>
          <cell r="E63">
            <v>1452</v>
          </cell>
          <cell r="F63">
            <v>0</v>
          </cell>
          <cell r="G63">
            <v>1452</v>
          </cell>
          <cell r="H63">
            <v>0</v>
          </cell>
          <cell r="I63">
            <v>4308526.6234999998</v>
          </cell>
          <cell r="J63">
            <v>3429973.0318699996</v>
          </cell>
          <cell r="K63">
            <v>0</v>
          </cell>
          <cell r="L63">
            <v>170046.83000000019</v>
          </cell>
          <cell r="M63">
            <v>0</v>
          </cell>
          <cell r="N63">
            <v>485637.95999999932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97683.480000000258</v>
          </cell>
          <cell r="V63">
            <v>108898.99999999987</v>
          </cell>
          <cell r="W63">
            <v>115479.28000000022</v>
          </cell>
          <cell r="X63">
            <v>37658.619999999981</v>
          </cell>
          <cell r="Y63">
            <v>51818.039999999986</v>
          </cell>
          <cell r="Z63">
            <v>15570.080000000038</v>
          </cell>
          <cell r="AA63">
            <v>0</v>
          </cell>
          <cell r="AB63">
            <v>146998.33852515506</v>
          </cell>
          <cell r="AC63">
            <v>0</v>
          </cell>
          <cell r="AD63">
            <v>561359.46842828928</v>
          </cell>
          <cell r="AE63">
            <v>0</v>
          </cell>
          <cell r="AF63">
            <v>0</v>
          </cell>
          <cell r="AG63">
            <v>138401.09</v>
          </cell>
          <cell r="AH63">
            <v>0</v>
          </cell>
          <cell r="AI63">
            <v>0</v>
          </cell>
          <cell r="AJ63">
            <v>0</v>
          </cell>
          <cell r="AK63">
            <v>56401.919999999998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7738499.6553699989</v>
          </cell>
          <cell r="AU63">
            <v>1791151.0969534444</v>
          </cell>
          <cell r="AV63">
            <v>194803.01</v>
          </cell>
          <cell r="AW63">
            <v>974407.71635035914</v>
          </cell>
          <cell r="AX63">
            <v>9724453.7623234428</v>
          </cell>
          <cell r="AY63">
            <v>9668051.8423234429</v>
          </cell>
          <cell r="AZ63">
            <v>5995</v>
          </cell>
          <cell r="BA63">
            <v>8704740</v>
          </cell>
          <cell r="BB63">
            <v>0</v>
          </cell>
          <cell r="BC63">
            <v>0</v>
          </cell>
          <cell r="BD63">
            <v>9724453.7623234428</v>
          </cell>
          <cell r="BE63">
            <v>0</v>
          </cell>
          <cell r="BF63">
            <v>9724453.762323441</v>
          </cell>
          <cell r="BG63">
            <v>8761141.9199999999</v>
          </cell>
          <cell r="BH63">
            <v>8566338.9100000001</v>
          </cell>
          <cell r="BI63">
            <v>9529650.7523234431</v>
          </cell>
          <cell r="BJ63">
            <v>6563.1203528398364</v>
          </cell>
          <cell r="BK63">
            <v>6520.487808719723</v>
          </cell>
          <cell r="BL63">
            <v>6.5382445870233357E-3</v>
          </cell>
          <cell r="BM63">
            <v>0</v>
          </cell>
          <cell r="BN63">
            <v>0</v>
          </cell>
          <cell r="BO63">
            <v>9724453.7623234428</v>
          </cell>
          <cell r="BP63">
            <v>6658.4379079362552</v>
          </cell>
          <cell r="BQ63" t="str">
            <v>Y</v>
          </cell>
          <cell r="BR63">
            <v>6697.2822054569169</v>
          </cell>
          <cell r="BS63">
            <v>6.7455149019399752E-3</v>
          </cell>
          <cell r="BT63">
            <v>0</v>
          </cell>
          <cell r="BU63">
            <v>9724453.7623234428</v>
          </cell>
          <cell r="BV63">
            <v>0</v>
          </cell>
          <cell r="BW63">
            <v>9724453.7623234428</v>
          </cell>
          <cell r="BX63">
            <v>56401.919999999998</v>
          </cell>
          <cell r="BY63">
            <v>9668051.8423234429</v>
          </cell>
          <cell r="BZ63"/>
          <cell r="CA63">
            <v>110517</v>
          </cell>
          <cell r="CB63">
            <v>8264702</v>
          </cell>
          <cell r="CC63" t="str">
            <v>St Paul's Catholic School</v>
          </cell>
          <cell r="CD63">
            <v>1452</v>
          </cell>
          <cell r="CE63">
            <v>0</v>
          </cell>
          <cell r="CF63">
            <v>1452</v>
          </cell>
          <cell r="CG63">
            <v>0</v>
          </cell>
          <cell r="CH63">
            <v>4308526.6234999998</v>
          </cell>
          <cell r="CI63">
            <v>3429973.0318699996</v>
          </cell>
          <cell r="CJ63">
            <v>0</v>
          </cell>
          <cell r="CK63">
            <v>170046.83000000019</v>
          </cell>
          <cell r="CL63">
            <v>0</v>
          </cell>
          <cell r="CM63">
            <v>485637.95999999932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97683.480000000258</v>
          </cell>
          <cell r="CU63">
            <v>108898.99999999987</v>
          </cell>
          <cell r="CV63">
            <v>115479.28000000022</v>
          </cell>
          <cell r="CW63">
            <v>37658.619999999981</v>
          </cell>
          <cell r="CX63">
            <v>51818.039999999986</v>
          </cell>
          <cell r="CY63">
            <v>15570.080000000038</v>
          </cell>
          <cell r="CZ63">
            <v>0</v>
          </cell>
          <cell r="DA63">
            <v>146998.33852515506</v>
          </cell>
          <cell r="DB63">
            <v>0</v>
          </cell>
          <cell r="DC63">
            <v>561359.46842828928</v>
          </cell>
          <cell r="DD63">
            <v>0</v>
          </cell>
          <cell r="DE63">
            <v>0</v>
          </cell>
          <cell r="DF63">
            <v>138401.09</v>
          </cell>
          <cell r="DG63">
            <v>0</v>
          </cell>
          <cell r="DH63">
            <v>0</v>
          </cell>
          <cell r="DI63">
            <v>0</v>
          </cell>
          <cell r="DJ63">
            <v>56401.919999999998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7738499.6553699989</v>
          </cell>
          <cell r="DT63">
            <v>1791151.0969534444</v>
          </cell>
          <cell r="DU63">
            <v>194803.01</v>
          </cell>
          <cell r="DV63">
            <v>974407.71635035914</v>
          </cell>
          <cell r="DW63">
            <v>9724453.7623234428</v>
          </cell>
          <cell r="DX63">
            <v>9668051.8423234429</v>
          </cell>
          <cell r="DY63">
            <v>5995</v>
          </cell>
          <cell r="DZ63">
            <v>8704740</v>
          </cell>
          <cell r="EA63">
            <v>0</v>
          </cell>
          <cell r="EB63">
            <v>0</v>
          </cell>
          <cell r="EC63">
            <v>9724453.7623234428</v>
          </cell>
          <cell r="ED63">
            <v>0</v>
          </cell>
          <cell r="EE63">
            <v>9724453.762323441</v>
          </cell>
          <cell r="EF63">
            <v>8761141.9199999999</v>
          </cell>
          <cell r="EG63">
            <v>8566338.9100000001</v>
          </cell>
          <cell r="EH63">
            <v>9529650.7523234431</v>
          </cell>
          <cell r="EI63">
            <v>6563.1203528398364</v>
          </cell>
          <cell r="EJ63">
            <v>6520.487808719723</v>
          </cell>
          <cell r="EK63">
            <v>6.5382445870233357E-3</v>
          </cell>
          <cell r="EL63">
            <v>0</v>
          </cell>
          <cell r="EM63">
            <v>0</v>
          </cell>
          <cell r="EN63">
            <v>9724453.7623234428</v>
          </cell>
          <cell r="EO63">
            <v>6658.4379079362552</v>
          </cell>
          <cell r="EP63" t="str">
            <v>Y</v>
          </cell>
          <cell r="EQ63">
            <v>6697.2822054569169</v>
          </cell>
          <cell r="ER63">
            <v>6.7455149019399752E-3</v>
          </cell>
          <cell r="ES63">
            <v>0</v>
          </cell>
          <cell r="ET63">
            <v>9724453.7623234428</v>
          </cell>
          <cell r="EU63">
            <v>0</v>
          </cell>
          <cell r="EV63">
            <v>9724453.7623234428</v>
          </cell>
          <cell r="EW63">
            <v>56401.919999999998</v>
          </cell>
          <cell r="EX63">
            <v>9668051.8423234429</v>
          </cell>
        </row>
        <row r="64">
          <cell r="B64">
            <v>110532</v>
          </cell>
          <cell r="C64">
            <v>8265406</v>
          </cell>
          <cell r="D64" t="str">
            <v>The Radcliffe School</v>
          </cell>
          <cell r="E64">
            <v>1041</v>
          </cell>
          <cell r="F64">
            <v>0</v>
          </cell>
          <cell r="G64">
            <v>1041</v>
          </cell>
          <cell r="H64">
            <v>0</v>
          </cell>
          <cell r="I64">
            <v>3154185.7655000002</v>
          </cell>
          <cell r="J64">
            <v>2385571.9256599997</v>
          </cell>
          <cell r="K64">
            <v>0</v>
          </cell>
          <cell r="L64">
            <v>188212.07000000018</v>
          </cell>
          <cell r="M64">
            <v>0</v>
          </cell>
          <cell r="N64">
            <v>484402.23999999976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23503.195033686221</v>
          </cell>
          <cell r="V64">
            <v>56179.333397497474</v>
          </cell>
          <cell r="W64">
            <v>8450.1146102020884</v>
          </cell>
          <cell r="X64">
            <v>133838.65478344532</v>
          </cell>
          <cell r="Y64">
            <v>1526.9937054860445</v>
          </cell>
          <cell r="Z64">
            <v>4875.0160250240569</v>
          </cell>
          <cell r="AA64">
            <v>0</v>
          </cell>
          <cell r="AB64">
            <v>58815.338884615361</v>
          </cell>
          <cell r="AC64">
            <v>0</v>
          </cell>
          <cell r="AD64">
            <v>476045.28861393896</v>
          </cell>
          <cell r="AE64">
            <v>0</v>
          </cell>
          <cell r="AF64">
            <v>0</v>
          </cell>
          <cell r="AG64">
            <v>138401.09</v>
          </cell>
          <cell r="AH64">
            <v>0</v>
          </cell>
          <cell r="AI64">
            <v>0</v>
          </cell>
          <cell r="AJ64">
            <v>0</v>
          </cell>
          <cell r="AK64">
            <v>53588.480000000003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5539757.6911599999</v>
          </cell>
          <cell r="AU64">
            <v>1435848.2450538953</v>
          </cell>
          <cell r="AV64">
            <v>191989.57</v>
          </cell>
          <cell r="AW64">
            <v>754336.78228397004</v>
          </cell>
          <cell r="AX64">
            <v>7167595.506213896</v>
          </cell>
          <cell r="AY64">
            <v>7114007.0262138955</v>
          </cell>
          <cell r="AZ64">
            <v>5995</v>
          </cell>
          <cell r="BA64">
            <v>6240795</v>
          </cell>
          <cell r="BB64">
            <v>0</v>
          </cell>
          <cell r="BC64">
            <v>0</v>
          </cell>
          <cell r="BD64">
            <v>7167595.506213896</v>
          </cell>
          <cell r="BE64">
            <v>0</v>
          </cell>
          <cell r="BF64">
            <v>7167595.506213895</v>
          </cell>
          <cell r="BG64">
            <v>6294383.4800000004</v>
          </cell>
          <cell r="BH64">
            <v>6102393.9100000001</v>
          </cell>
          <cell r="BI64">
            <v>6975605.9362138957</v>
          </cell>
          <cell r="BJ64">
            <v>6700.8702557290062</v>
          </cell>
          <cell r="BK64">
            <v>6602.092934548944</v>
          </cell>
          <cell r="BL64">
            <v>1.4961516319038415E-2</v>
          </cell>
          <cell r="BM64">
            <v>0</v>
          </cell>
          <cell r="BN64">
            <v>0</v>
          </cell>
          <cell r="BO64">
            <v>7167595.506213896</v>
          </cell>
          <cell r="BP64">
            <v>6833.8203902150772</v>
          </cell>
          <cell r="BQ64" t="str">
            <v>Y</v>
          </cell>
          <cell r="BR64">
            <v>6885.2982768625325</v>
          </cell>
          <cell r="BS64">
            <v>1.5917553612468494E-2</v>
          </cell>
          <cell r="BT64">
            <v>0</v>
          </cell>
          <cell r="BU64">
            <v>7167595.506213896</v>
          </cell>
          <cell r="BV64">
            <v>0</v>
          </cell>
          <cell r="BW64">
            <v>7167595.506213896</v>
          </cell>
          <cell r="BX64">
            <v>53588.480000000003</v>
          </cell>
          <cell r="BY64">
            <v>7114007.0262138955</v>
          </cell>
          <cell r="BZ64"/>
          <cell r="CA64">
            <v>110532</v>
          </cell>
          <cell r="CB64">
            <v>8265406</v>
          </cell>
          <cell r="CC64" t="str">
            <v>The Radcliffe School</v>
          </cell>
          <cell r="CD64">
            <v>1041</v>
          </cell>
          <cell r="CE64">
            <v>0</v>
          </cell>
          <cell r="CF64">
            <v>1041</v>
          </cell>
          <cell r="CG64">
            <v>0</v>
          </cell>
          <cell r="CH64">
            <v>3154185.7655000002</v>
          </cell>
          <cell r="CI64">
            <v>2385571.9256599997</v>
          </cell>
          <cell r="CJ64">
            <v>0</v>
          </cell>
          <cell r="CK64">
            <v>188212.07000000018</v>
          </cell>
          <cell r="CL64">
            <v>0</v>
          </cell>
          <cell r="CM64">
            <v>484402.23999999976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23503.195033686221</v>
          </cell>
          <cell r="CU64">
            <v>56179.333397497474</v>
          </cell>
          <cell r="CV64">
            <v>8450.1146102020884</v>
          </cell>
          <cell r="CW64">
            <v>133838.65478344532</v>
          </cell>
          <cell r="CX64">
            <v>1526.9937054860445</v>
          </cell>
          <cell r="CY64">
            <v>4875.0160250240569</v>
          </cell>
          <cell r="CZ64">
            <v>0</v>
          </cell>
          <cell r="DA64">
            <v>58815.338884615361</v>
          </cell>
          <cell r="DB64">
            <v>0</v>
          </cell>
          <cell r="DC64">
            <v>476045.28861393896</v>
          </cell>
          <cell r="DD64">
            <v>0</v>
          </cell>
          <cell r="DE64">
            <v>0</v>
          </cell>
          <cell r="DF64">
            <v>138401.09</v>
          </cell>
          <cell r="DG64">
            <v>0</v>
          </cell>
          <cell r="DH64">
            <v>0</v>
          </cell>
          <cell r="DI64">
            <v>0</v>
          </cell>
          <cell r="DJ64">
            <v>53588.480000000003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5539757.6911599999</v>
          </cell>
          <cell r="DT64">
            <v>1435848.2450538953</v>
          </cell>
          <cell r="DU64">
            <v>191989.57</v>
          </cell>
          <cell r="DV64">
            <v>754336.78228397004</v>
          </cell>
          <cell r="DW64">
            <v>7167595.506213896</v>
          </cell>
          <cell r="DX64">
            <v>7114007.0262138955</v>
          </cell>
          <cell r="DY64">
            <v>5995</v>
          </cell>
          <cell r="DZ64">
            <v>6240795</v>
          </cell>
          <cell r="EA64">
            <v>0</v>
          </cell>
          <cell r="EB64">
            <v>0</v>
          </cell>
          <cell r="EC64">
            <v>7167595.506213896</v>
          </cell>
          <cell r="ED64">
            <v>0</v>
          </cell>
          <cell r="EE64">
            <v>7167595.506213895</v>
          </cell>
          <cell r="EF64">
            <v>6294383.4800000004</v>
          </cell>
          <cell r="EG64">
            <v>6102393.9100000001</v>
          </cell>
          <cell r="EH64">
            <v>6975605.9362138957</v>
          </cell>
          <cell r="EI64">
            <v>6700.8702557290062</v>
          </cell>
          <cell r="EJ64">
            <v>6602.092934548944</v>
          </cell>
          <cell r="EK64">
            <v>1.4961516319038415E-2</v>
          </cell>
          <cell r="EL64">
            <v>0</v>
          </cell>
          <cell r="EM64">
            <v>0</v>
          </cell>
          <cell r="EN64">
            <v>7167595.506213896</v>
          </cell>
          <cell r="EO64">
            <v>6833.8203902150772</v>
          </cell>
          <cell r="EP64" t="str">
            <v>Y</v>
          </cell>
          <cell r="EQ64">
            <v>6885.2982768625325</v>
          </cell>
          <cell r="ER64">
            <v>1.5917553612468494E-2</v>
          </cell>
          <cell r="ES64">
            <v>0</v>
          </cell>
          <cell r="ET64">
            <v>7167595.506213896</v>
          </cell>
          <cell r="EU64">
            <v>0</v>
          </cell>
          <cell r="EV64">
            <v>7167595.506213896</v>
          </cell>
          <cell r="EW64">
            <v>53588.480000000003</v>
          </cell>
          <cell r="EX64">
            <v>7114007.0262138955</v>
          </cell>
        </row>
        <row r="65">
          <cell r="B65">
            <v>143265</v>
          </cell>
          <cell r="C65">
            <v>8262003</v>
          </cell>
          <cell r="D65" t="str">
            <v>Chestnuts Primary School</v>
          </cell>
          <cell r="E65">
            <v>391</v>
          </cell>
          <cell r="F65">
            <v>391</v>
          </cell>
          <cell r="G65">
            <v>0</v>
          </cell>
          <cell r="H65">
            <v>1404085.36356</v>
          </cell>
          <cell r="I65">
            <v>0</v>
          </cell>
          <cell r="J65">
            <v>0</v>
          </cell>
          <cell r="K65">
            <v>57523.259999999944</v>
          </cell>
          <cell r="L65">
            <v>0</v>
          </cell>
          <cell r="M65">
            <v>98795.97</v>
          </cell>
          <cell r="N65">
            <v>0</v>
          </cell>
          <cell r="O65">
            <v>19360.000000000015</v>
          </cell>
          <cell r="P65">
            <v>37858.920000000006</v>
          </cell>
          <cell r="Q65">
            <v>4582.5000000000036</v>
          </cell>
          <cell r="R65">
            <v>998.88000000000068</v>
          </cell>
          <cell r="S65">
            <v>2121.3200000000015</v>
          </cell>
          <cell r="T65">
            <v>4901.6799999999903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34516.677948717879</v>
          </cell>
          <cell r="AB65">
            <v>0</v>
          </cell>
          <cell r="AC65">
            <v>169125.8402045909</v>
          </cell>
          <cell r="AD65">
            <v>0</v>
          </cell>
          <cell r="AE65">
            <v>14373.953199999993</v>
          </cell>
          <cell r="AF65">
            <v>0</v>
          </cell>
          <cell r="AG65">
            <v>138401.09</v>
          </cell>
          <cell r="AH65">
            <v>0</v>
          </cell>
          <cell r="AI65">
            <v>0</v>
          </cell>
          <cell r="AJ65">
            <v>0</v>
          </cell>
          <cell r="AK65">
            <v>6990.3360000000002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1404085.36356</v>
          </cell>
          <cell r="AU65">
            <v>444159.00135330879</v>
          </cell>
          <cell r="AV65">
            <v>145391.42600000001</v>
          </cell>
          <cell r="AW65">
            <v>198336.89043855772</v>
          </cell>
          <cell r="AX65">
            <v>1993635.7909133087</v>
          </cell>
          <cell r="AY65">
            <v>1986645.4549133088</v>
          </cell>
          <cell r="AZ65">
            <v>4610</v>
          </cell>
          <cell r="BA65">
            <v>1802510</v>
          </cell>
          <cell r="BB65">
            <v>0</v>
          </cell>
          <cell r="BC65">
            <v>0</v>
          </cell>
          <cell r="BD65">
            <v>1993635.7909133087</v>
          </cell>
          <cell r="BE65">
            <v>1993635.7909133087</v>
          </cell>
          <cell r="BF65">
            <v>0</v>
          </cell>
          <cell r="BG65">
            <v>1809500.3359999999</v>
          </cell>
          <cell r="BH65">
            <v>1664108.91</v>
          </cell>
          <cell r="BI65">
            <v>1848244.3649133088</v>
          </cell>
          <cell r="BJ65">
            <v>4726.9676852002785</v>
          </cell>
          <cell r="BK65">
            <v>4686.7628669154228</v>
          </cell>
          <cell r="BL65">
            <v>8.5783768939255902E-3</v>
          </cell>
          <cell r="BM65">
            <v>0</v>
          </cell>
          <cell r="BN65">
            <v>0</v>
          </cell>
          <cell r="BO65">
            <v>1993635.7909133087</v>
          </cell>
          <cell r="BP65">
            <v>5080.9346672974652</v>
          </cell>
          <cell r="BQ65" t="str">
            <v>Y</v>
          </cell>
          <cell r="BR65">
            <v>5098.8127644841652</v>
          </cell>
          <cell r="BS65">
            <v>1.0324133741725028E-2</v>
          </cell>
          <cell r="BT65">
            <v>0</v>
          </cell>
          <cell r="BU65">
            <v>1993635.7909133087</v>
          </cell>
          <cell r="BV65">
            <v>0</v>
          </cell>
          <cell r="BW65">
            <v>1993635.7909133087</v>
          </cell>
          <cell r="BX65">
            <v>6990.3360000000002</v>
          </cell>
          <cell r="BY65">
            <v>1986645.4549133088</v>
          </cell>
          <cell r="BZ65"/>
          <cell r="CA65">
            <v>143265</v>
          </cell>
          <cell r="CB65">
            <v>8262003</v>
          </cell>
          <cell r="CC65" t="str">
            <v>Chestnuts Primary School</v>
          </cell>
          <cell r="CD65">
            <v>391</v>
          </cell>
          <cell r="CE65">
            <v>391</v>
          </cell>
          <cell r="CF65">
            <v>0</v>
          </cell>
          <cell r="CG65">
            <v>1404085.36356</v>
          </cell>
          <cell r="CH65">
            <v>0</v>
          </cell>
          <cell r="CI65">
            <v>0</v>
          </cell>
          <cell r="CJ65">
            <v>57523.259999999944</v>
          </cell>
          <cell r="CK65">
            <v>0</v>
          </cell>
          <cell r="CL65">
            <v>98795.97</v>
          </cell>
          <cell r="CM65">
            <v>0</v>
          </cell>
          <cell r="CN65">
            <v>19360.000000000015</v>
          </cell>
          <cell r="CO65">
            <v>37858.920000000006</v>
          </cell>
          <cell r="CP65">
            <v>4582.5000000000036</v>
          </cell>
          <cell r="CQ65">
            <v>998.88000000000068</v>
          </cell>
          <cell r="CR65">
            <v>2121.3200000000015</v>
          </cell>
          <cell r="CS65">
            <v>4901.6799999999903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34516.677948717879</v>
          </cell>
          <cell r="DA65">
            <v>0</v>
          </cell>
          <cell r="DB65">
            <v>169125.8402045909</v>
          </cell>
          <cell r="DC65">
            <v>0</v>
          </cell>
          <cell r="DD65">
            <v>14373.953199999993</v>
          </cell>
          <cell r="DE65">
            <v>0</v>
          </cell>
          <cell r="DF65">
            <v>138401.09</v>
          </cell>
          <cell r="DG65">
            <v>0</v>
          </cell>
          <cell r="DH65">
            <v>0</v>
          </cell>
          <cell r="DI65">
            <v>0</v>
          </cell>
          <cell r="DJ65">
            <v>6990.3360000000002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1404085.36356</v>
          </cell>
          <cell r="DT65">
            <v>444159.00135330879</v>
          </cell>
          <cell r="DU65">
            <v>145391.42600000001</v>
          </cell>
          <cell r="DV65">
            <v>198336.89043855772</v>
          </cell>
          <cell r="DW65">
            <v>1993635.7909133087</v>
          </cell>
          <cell r="DX65">
            <v>1986645.4549133088</v>
          </cell>
          <cell r="DY65">
            <v>4610</v>
          </cell>
          <cell r="DZ65">
            <v>1802510</v>
          </cell>
          <cell r="EA65">
            <v>0</v>
          </cell>
          <cell r="EB65">
            <v>0</v>
          </cell>
          <cell r="EC65">
            <v>1993635.7909133087</v>
          </cell>
          <cell r="ED65">
            <v>1993635.7909133087</v>
          </cell>
          <cell r="EE65">
            <v>0</v>
          </cell>
          <cell r="EF65">
            <v>1809500.3359999999</v>
          </cell>
          <cell r="EG65">
            <v>1664108.91</v>
          </cell>
          <cell r="EH65">
            <v>1848244.3649133088</v>
          </cell>
          <cell r="EI65">
            <v>4726.9676852002785</v>
          </cell>
          <cell r="EJ65">
            <v>4686.7628669154228</v>
          </cell>
          <cell r="EK65">
            <v>8.5783768939255902E-3</v>
          </cell>
          <cell r="EL65">
            <v>0</v>
          </cell>
          <cell r="EM65">
            <v>0</v>
          </cell>
          <cell r="EN65">
            <v>1993635.7909133087</v>
          </cell>
          <cell r="EO65">
            <v>5080.9346672974652</v>
          </cell>
          <cell r="EP65" t="str">
            <v>Y</v>
          </cell>
          <cell r="EQ65">
            <v>5098.8127644841652</v>
          </cell>
          <cell r="ER65">
            <v>1.0324133741725028E-2</v>
          </cell>
          <cell r="ES65">
            <v>0</v>
          </cell>
          <cell r="ET65">
            <v>1993635.7909133087</v>
          </cell>
          <cell r="EU65">
            <v>0</v>
          </cell>
          <cell r="EV65">
            <v>1993635.7909133087</v>
          </cell>
          <cell r="EW65">
            <v>6990.3360000000002</v>
          </cell>
          <cell r="EX65">
            <v>1986645.4549133088</v>
          </cell>
        </row>
        <row r="66">
          <cell r="B66">
            <v>145043</v>
          </cell>
          <cell r="C66">
            <v>8262004</v>
          </cell>
          <cell r="D66" t="str">
            <v>Jubilee Wood Primary School</v>
          </cell>
          <cell r="E66">
            <v>510</v>
          </cell>
          <cell r="F66">
            <v>510</v>
          </cell>
          <cell r="G66">
            <v>0</v>
          </cell>
          <cell r="H66">
            <v>1831415.6916</v>
          </cell>
          <cell r="I66">
            <v>0</v>
          </cell>
          <cell r="J66">
            <v>0</v>
          </cell>
          <cell r="K66">
            <v>89312.430000000051</v>
          </cell>
          <cell r="L66">
            <v>0</v>
          </cell>
          <cell r="M66">
            <v>157060.25999999992</v>
          </cell>
          <cell r="N66">
            <v>0</v>
          </cell>
          <cell r="O66">
            <v>37786.640159045695</v>
          </cell>
          <cell r="P66">
            <v>26483.215109343921</v>
          </cell>
          <cell r="Q66">
            <v>40422.569582504962</v>
          </cell>
          <cell r="R66">
            <v>2531.9522862823055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139779.30399999995</v>
          </cell>
          <cell r="AB66">
            <v>0</v>
          </cell>
          <cell r="AC66">
            <v>242100.91723404237</v>
          </cell>
          <cell r="AD66">
            <v>0</v>
          </cell>
          <cell r="AE66">
            <v>70981.600818897554</v>
          </cell>
          <cell r="AF66">
            <v>0</v>
          </cell>
          <cell r="AG66">
            <v>138401.09</v>
          </cell>
          <cell r="AH66">
            <v>0</v>
          </cell>
          <cell r="AI66">
            <v>0</v>
          </cell>
          <cell r="AJ66">
            <v>0</v>
          </cell>
          <cell r="AK66">
            <v>24611.84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1831415.6916</v>
          </cell>
          <cell r="AU66">
            <v>806458.88919011678</v>
          </cell>
          <cell r="AV66">
            <v>163012.93</v>
          </cell>
          <cell r="AW66">
            <v>284569.56647572946</v>
          </cell>
          <cell r="AX66">
            <v>2800887.5107901171</v>
          </cell>
          <cell r="AY66">
            <v>2776275.6707901172</v>
          </cell>
          <cell r="AZ66">
            <v>4610</v>
          </cell>
          <cell r="BA66">
            <v>2351100</v>
          </cell>
          <cell r="BB66">
            <v>0</v>
          </cell>
          <cell r="BC66">
            <v>0</v>
          </cell>
          <cell r="BD66">
            <v>2800887.5107901171</v>
          </cell>
          <cell r="BE66">
            <v>2800887.5107901171</v>
          </cell>
          <cell r="BF66">
            <v>0</v>
          </cell>
          <cell r="BG66">
            <v>2375711.84</v>
          </cell>
          <cell r="BH66">
            <v>2212698.91</v>
          </cell>
          <cell r="BI66">
            <v>2637874.5807901174</v>
          </cell>
          <cell r="BJ66">
            <v>5172.3030995884656</v>
          </cell>
          <cell r="BK66">
            <v>4985.711422997947</v>
          </cell>
          <cell r="BL66">
            <v>3.742528613465549E-2</v>
          </cell>
          <cell r="BM66">
            <v>0</v>
          </cell>
          <cell r="BN66">
            <v>0</v>
          </cell>
          <cell r="BO66">
            <v>2800887.5107901171</v>
          </cell>
          <cell r="BP66">
            <v>5443.6777858629748</v>
          </cell>
          <cell r="BQ66" t="str">
            <v>Y</v>
          </cell>
          <cell r="BR66">
            <v>5491.9362956668965</v>
          </cell>
          <cell r="BS66">
            <v>3.3513928143330096E-2</v>
          </cell>
          <cell r="BT66">
            <v>0</v>
          </cell>
          <cell r="BU66">
            <v>2800887.5107901171</v>
          </cell>
          <cell r="BV66">
            <v>0</v>
          </cell>
          <cell r="BW66">
            <v>2800887.5107901171</v>
          </cell>
          <cell r="BX66">
            <v>24611.84</v>
          </cell>
          <cell r="BY66">
            <v>2776275.6707901172</v>
          </cell>
          <cell r="BZ66"/>
          <cell r="CA66">
            <v>145043</v>
          </cell>
          <cell r="CB66">
            <v>8262004</v>
          </cell>
          <cell r="CC66" t="str">
            <v>Jubilee Wood Primary School</v>
          </cell>
          <cell r="CD66">
            <v>510</v>
          </cell>
          <cell r="CE66">
            <v>510</v>
          </cell>
          <cell r="CF66">
            <v>0</v>
          </cell>
          <cell r="CG66">
            <v>1831415.6916</v>
          </cell>
          <cell r="CH66">
            <v>0</v>
          </cell>
          <cell r="CI66">
            <v>0</v>
          </cell>
          <cell r="CJ66">
            <v>89312.430000000051</v>
          </cell>
          <cell r="CK66">
            <v>0</v>
          </cell>
          <cell r="CL66">
            <v>157060.25999999992</v>
          </cell>
          <cell r="CM66">
            <v>0</v>
          </cell>
          <cell r="CN66">
            <v>37786.640159045695</v>
          </cell>
          <cell r="CO66">
            <v>26483.215109343921</v>
          </cell>
          <cell r="CP66">
            <v>40422.569582504962</v>
          </cell>
          <cell r="CQ66">
            <v>2531.9522862823055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139779.30399999995</v>
          </cell>
          <cell r="DA66">
            <v>0</v>
          </cell>
          <cell r="DB66">
            <v>242100.91723404237</v>
          </cell>
          <cell r="DC66">
            <v>0</v>
          </cell>
          <cell r="DD66">
            <v>70981.600818897554</v>
          </cell>
          <cell r="DE66">
            <v>0</v>
          </cell>
          <cell r="DF66">
            <v>138401.09</v>
          </cell>
          <cell r="DG66">
            <v>0</v>
          </cell>
          <cell r="DH66">
            <v>0</v>
          </cell>
          <cell r="DI66">
            <v>0</v>
          </cell>
          <cell r="DJ66">
            <v>24611.84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1831415.6916</v>
          </cell>
          <cell r="DT66">
            <v>806458.88919011678</v>
          </cell>
          <cell r="DU66">
            <v>163012.93</v>
          </cell>
          <cell r="DV66">
            <v>284569.56647572946</v>
          </cell>
          <cell r="DW66">
            <v>2800887.5107901171</v>
          </cell>
          <cell r="DX66">
            <v>2776275.6707901172</v>
          </cell>
          <cell r="DY66">
            <v>4610</v>
          </cell>
          <cell r="DZ66">
            <v>2351100</v>
          </cell>
          <cell r="EA66">
            <v>0</v>
          </cell>
          <cell r="EB66">
            <v>0</v>
          </cell>
          <cell r="EC66">
            <v>2800887.5107901171</v>
          </cell>
          <cell r="ED66">
            <v>2800887.5107901171</v>
          </cell>
          <cell r="EE66">
            <v>0</v>
          </cell>
          <cell r="EF66">
            <v>2375711.84</v>
          </cell>
          <cell r="EG66">
            <v>2212698.91</v>
          </cell>
          <cell r="EH66">
            <v>2637874.5807901174</v>
          </cell>
          <cell r="EI66">
            <v>5172.3030995884656</v>
          </cell>
          <cell r="EJ66">
            <v>4985.711422997947</v>
          </cell>
          <cell r="EK66">
            <v>3.742528613465549E-2</v>
          </cell>
          <cell r="EL66">
            <v>0</v>
          </cell>
          <cell r="EM66">
            <v>0</v>
          </cell>
          <cell r="EN66">
            <v>2800887.5107901171</v>
          </cell>
          <cell r="EO66">
            <v>5443.6777858629748</v>
          </cell>
          <cell r="EP66" t="str">
            <v>Y</v>
          </cell>
          <cell r="EQ66">
            <v>5491.9362956668965</v>
          </cell>
          <cell r="ER66">
            <v>3.3513928143330096E-2</v>
          </cell>
          <cell r="ES66">
            <v>0</v>
          </cell>
          <cell r="ET66">
            <v>2800887.5107901171</v>
          </cell>
          <cell r="EU66">
            <v>0</v>
          </cell>
          <cell r="EV66">
            <v>2800887.5107901171</v>
          </cell>
          <cell r="EW66">
            <v>24611.84</v>
          </cell>
          <cell r="EX66">
            <v>2776275.6707901172</v>
          </cell>
        </row>
        <row r="67">
          <cell r="B67">
            <v>144137</v>
          </cell>
          <cell r="C67">
            <v>8262008</v>
          </cell>
          <cell r="D67" t="str">
            <v>Monkston Primary School</v>
          </cell>
          <cell r="E67">
            <v>412</v>
          </cell>
          <cell r="F67">
            <v>412</v>
          </cell>
          <cell r="G67">
            <v>0</v>
          </cell>
          <cell r="H67">
            <v>1479496.5979200001</v>
          </cell>
          <cell r="I67">
            <v>0</v>
          </cell>
          <cell r="J67">
            <v>0</v>
          </cell>
          <cell r="K67">
            <v>24724.909999999905</v>
          </cell>
          <cell r="L67">
            <v>0</v>
          </cell>
          <cell r="M67">
            <v>41376.089999999844</v>
          </cell>
          <cell r="N67">
            <v>0</v>
          </cell>
          <cell r="O67">
            <v>2420.0000000000027</v>
          </cell>
          <cell r="P67">
            <v>4108.7199999999948</v>
          </cell>
          <cell r="Q67">
            <v>916.49999999999909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45703.530337078555</v>
          </cell>
          <cell r="AB67">
            <v>0</v>
          </cell>
          <cell r="AC67">
            <v>117214.18070175442</v>
          </cell>
          <cell r="AD67">
            <v>0</v>
          </cell>
          <cell r="AE67">
            <v>0</v>
          </cell>
          <cell r="AF67">
            <v>0</v>
          </cell>
          <cell r="AG67">
            <v>138401.09</v>
          </cell>
          <cell r="AH67">
            <v>0</v>
          </cell>
          <cell r="AI67">
            <v>0</v>
          </cell>
          <cell r="AJ67">
            <v>0</v>
          </cell>
          <cell r="AK67">
            <v>5012.7359999999999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1479496.5979200001</v>
          </cell>
          <cell r="AU67">
            <v>236463.93103883273</v>
          </cell>
          <cell r="AV67">
            <v>143413.826</v>
          </cell>
          <cell r="AW67">
            <v>130841.07784662454</v>
          </cell>
          <cell r="AX67">
            <v>1859374.3549588327</v>
          </cell>
          <cell r="AY67">
            <v>1854361.6189588327</v>
          </cell>
          <cell r="AZ67">
            <v>4610</v>
          </cell>
          <cell r="BA67">
            <v>1899320</v>
          </cell>
          <cell r="BB67">
            <v>44958.381041167304</v>
          </cell>
          <cell r="BC67">
            <v>0</v>
          </cell>
          <cell r="BD67">
            <v>1904332.736</v>
          </cell>
          <cell r="BE67">
            <v>1904332.736</v>
          </cell>
          <cell r="BF67">
            <v>0</v>
          </cell>
          <cell r="BG67">
            <v>1904332.736</v>
          </cell>
          <cell r="BH67">
            <v>1760918.91</v>
          </cell>
          <cell r="BI67">
            <v>1760918.91</v>
          </cell>
          <cell r="BJ67">
            <v>4274.0750242718441</v>
          </cell>
          <cell r="BK67">
            <v>4222.4396564285717</v>
          </cell>
          <cell r="BL67">
            <v>1.2228799472517912E-2</v>
          </cell>
          <cell r="BM67">
            <v>0</v>
          </cell>
          <cell r="BN67">
            <v>0</v>
          </cell>
          <cell r="BO67">
            <v>1904332.736</v>
          </cell>
          <cell r="BP67">
            <v>4610</v>
          </cell>
          <cell r="BQ67" t="str">
            <v>Y</v>
          </cell>
          <cell r="BR67">
            <v>4622.1668349514566</v>
          </cell>
          <cell r="BS67">
            <v>1.2939936613056036E-2</v>
          </cell>
          <cell r="BT67">
            <v>0</v>
          </cell>
          <cell r="BU67">
            <v>1904332.736</v>
          </cell>
          <cell r="BV67">
            <v>0</v>
          </cell>
          <cell r="BW67">
            <v>1904332.736</v>
          </cell>
          <cell r="BX67">
            <v>5012.7359999999999</v>
          </cell>
          <cell r="BY67">
            <v>1899320</v>
          </cell>
          <cell r="BZ67"/>
          <cell r="CA67">
            <v>144137</v>
          </cell>
          <cell r="CB67">
            <v>8262008</v>
          </cell>
          <cell r="CC67" t="str">
            <v>Monkston Primary School</v>
          </cell>
          <cell r="CD67">
            <v>412</v>
          </cell>
          <cell r="CE67">
            <v>412</v>
          </cell>
          <cell r="CF67">
            <v>0</v>
          </cell>
          <cell r="CG67">
            <v>1479496.5979200001</v>
          </cell>
          <cell r="CH67">
            <v>0</v>
          </cell>
          <cell r="CI67">
            <v>0</v>
          </cell>
          <cell r="CJ67">
            <v>24724.909999999905</v>
          </cell>
          <cell r="CK67">
            <v>0</v>
          </cell>
          <cell r="CL67">
            <v>41376.089999999844</v>
          </cell>
          <cell r="CM67">
            <v>0</v>
          </cell>
          <cell r="CN67">
            <v>2420.0000000000027</v>
          </cell>
          <cell r="CO67">
            <v>4108.7199999999948</v>
          </cell>
          <cell r="CP67">
            <v>916.49999999999909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45703.530337078555</v>
          </cell>
          <cell r="DA67">
            <v>0</v>
          </cell>
          <cell r="DB67">
            <v>117214.18070175442</v>
          </cell>
          <cell r="DC67">
            <v>0</v>
          </cell>
          <cell r="DD67">
            <v>0</v>
          </cell>
          <cell r="DE67">
            <v>0</v>
          </cell>
          <cell r="DF67">
            <v>138401.09</v>
          </cell>
          <cell r="DG67">
            <v>0</v>
          </cell>
          <cell r="DH67">
            <v>0</v>
          </cell>
          <cell r="DI67">
            <v>0</v>
          </cell>
          <cell r="DJ67">
            <v>5012.7359999999999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1479496.5979200001</v>
          </cell>
          <cell r="DT67">
            <v>236463.93103883273</v>
          </cell>
          <cell r="DU67">
            <v>143413.826</v>
          </cell>
          <cell r="DV67">
            <v>130841.07784662454</v>
          </cell>
          <cell r="DW67">
            <v>1859374.3549588327</v>
          </cell>
          <cell r="DX67">
            <v>1854361.6189588327</v>
          </cell>
          <cell r="DY67">
            <v>4610</v>
          </cell>
          <cell r="DZ67">
            <v>1899320</v>
          </cell>
          <cell r="EA67">
            <v>44958.381041167304</v>
          </cell>
          <cell r="EB67">
            <v>0</v>
          </cell>
          <cell r="EC67">
            <v>1904332.736</v>
          </cell>
          <cell r="ED67">
            <v>1904332.736</v>
          </cell>
          <cell r="EE67">
            <v>0</v>
          </cell>
          <cell r="EF67">
            <v>1904332.736</v>
          </cell>
          <cell r="EG67">
            <v>1760918.91</v>
          </cell>
          <cell r="EH67">
            <v>1760918.91</v>
          </cell>
          <cell r="EI67">
            <v>4274.0750242718441</v>
          </cell>
          <cell r="EJ67">
            <v>4222.4396564285717</v>
          </cell>
          <cell r="EK67">
            <v>1.2228799472517912E-2</v>
          </cell>
          <cell r="EL67">
            <v>0</v>
          </cell>
          <cell r="EM67">
            <v>0</v>
          </cell>
          <cell r="EN67">
            <v>1904332.736</v>
          </cell>
          <cell r="EO67">
            <v>4610</v>
          </cell>
          <cell r="EP67" t="str">
            <v>Y</v>
          </cell>
          <cell r="EQ67">
            <v>4622.1668349514566</v>
          </cell>
          <cell r="ER67">
            <v>1.2939936613056036E-2</v>
          </cell>
          <cell r="ES67">
            <v>0</v>
          </cell>
          <cell r="ET67">
            <v>1904332.736</v>
          </cell>
          <cell r="EU67">
            <v>0</v>
          </cell>
          <cell r="EV67">
            <v>1904332.736</v>
          </cell>
          <cell r="EW67">
            <v>5012.7359999999999</v>
          </cell>
          <cell r="EX67">
            <v>1899320</v>
          </cell>
        </row>
        <row r="68">
          <cell r="B68">
            <v>140734</v>
          </cell>
          <cell r="C68">
            <v>8262016</v>
          </cell>
          <cell r="D68" t="str">
            <v>Middleton Primary School</v>
          </cell>
          <cell r="E68">
            <v>631</v>
          </cell>
          <cell r="F68">
            <v>631</v>
          </cell>
          <cell r="G68">
            <v>0</v>
          </cell>
          <cell r="H68">
            <v>2265928.0419600001</v>
          </cell>
          <cell r="I68">
            <v>0</v>
          </cell>
          <cell r="J68">
            <v>0</v>
          </cell>
          <cell r="K68">
            <v>20183.599999999988</v>
          </cell>
          <cell r="L68">
            <v>0</v>
          </cell>
          <cell r="M68">
            <v>35465.22</v>
          </cell>
          <cell r="N68">
            <v>0</v>
          </cell>
          <cell r="O68">
            <v>2184.9252782194026</v>
          </cell>
          <cell r="P68">
            <v>4416.1974562798168</v>
          </cell>
          <cell r="Q68">
            <v>1838.8282988871235</v>
          </cell>
          <cell r="R68">
            <v>1503.0841335453092</v>
          </cell>
          <cell r="S68">
            <v>0</v>
          </cell>
          <cell r="T68">
            <v>1404.9330365659787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83618.673715341822</v>
          </cell>
          <cell r="AB68">
            <v>0</v>
          </cell>
          <cell r="AC68">
            <v>113669.20183614225</v>
          </cell>
          <cell r="AD68">
            <v>0</v>
          </cell>
          <cell r="AE68">
            <v>0</v>
          </cell>
          <cell r="AF68">
            <v>0</v>
          </cell>
          <cell r="AG68">
            <v>138401.09</v>
          </cell>
          <cell r="AH68">
            <v>0</v>
          </cell>
          <cell r="AI68">
            <v>0</v>
          </cell>
          <cell r="AJ68">
            <v>0</v>
          </cell>
          <cell r="AK68">
            <v>20234.240000000002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2265928.0419600001</v>
          </cell>
          <cell r="AU68">
            <v>264284.66375498171</v>
          </cell>
          <cell r="AV68">
            <v>158635.32999999999</v>
          </cell>
          <cell r="AW68">
            <v>160297.99623296078</v>
          </cell>
          <cell r="AX68">
            <v>2688848.0357149821</v>
          </cell>
          <cell r="AY68">
            <v>2668613.7957149819</v>
          </cell>
          <cell r="AZ68">
            <v>4610</v>
          </cell>
          <cell r="BA68">
            <v>2908910</v>
          </cell>
          <cell r="BB68">
            <v>240296.20428501815</v>
          </cell>
          <cell r="BC68">
            <v>0</v>
          </cell>
          <cell r="BD68">
            <v>2929144.24</v>
          </cell>
          <cell r="BE68">
            <v>2929144.24</v>
          </cell>
          <cell r="BF68">
            <v>0</v>
          </cell>
          <cell r="BG68">
            <v>2929144.24</v>
          </cell>
          <cell r="BH68">
            <v>2770508.91</v>
          </cell>
          <cell r="BI68">
            <v>2770508.91</v>
          </cell>
          <cell r="BJ68">
            <v>4390.6638827258321</v>
          </cell>
          <cell r="BK68">
            <v>4322.5709244444452</v>
          </cell>
          <cell r="BL68">
            <v>1.5752883983075075E-2</v>
          </cell>
          <cell r="BM68">
            <v>0</v>
          </cell>
          <cell r="BN68">
            <v>0</v>
          </cell>
          <cell r="BO68">
            <v>2929144.24</v>
          </cell>
          <cell r="BP68">
            <v>4610</v>
          </cell>
          <cell r="BQ68" t="str">
            <v>Y</v>
          </cell>
          <cell r="BR68">
            <v>4642.0669413629166</v>
          </cell>
          <cell r="BS68">
            <v>1.6445446241817541E-2</v>
          </cell>
          <cell r="BT68">
            <v>0</v>
          </cell>
          <cell r="BU68">
            <v>2929144.24</v>
          </cell>
          <cell r="BV68">
            <v>0</v>
          </cell>
          <cell r="BW68">
            <v>2929144.24</v>
          </cell>
          <cell r="BX68">
            <v>20234.240000000002</v>
          </cell>
          <cell r="BY68">
            <v>2908910</v>
          </cell>
          <cell r="BZ68"/>
          <cell r="CA68">
            <v>140734</v>
          </cell>
          <cell r="CB68">
            <v>8262016</v>
          </cell>
          <cell r="CC68" t="str">
            <v>Middleton Primary School</v>
          </cell>
          <cell r="CD68">
            <v>631</v>
          </cell>
          <cell r="CE68">
            <v>631</v>
          </cell>
          <cell r="CF68">
            <v>0</v>
          </cell>
          <cell r="CG68">
            <v>2265928.0419600001</v>
          </cell>
          <cell r="CH68">
            <v>0</v>
          </cell>
          <cell r="CI68">
            <v>0</v>
          </cell>
          <cell r="CJ68">
            <v>20183.599999999988</v>
          </cell>
          <cell r="CK68">
            <v>0</v>
          </cell>
          <cell r="CL68">
            <v>35465.22</v>
          </cell>
          <cell r="CM68">
            <v>0</v>
          </cell>
          <cell r="CN68">
            <v>2184.9252782194026</v>
          </cell>
          <cell r="CO68">
            <v>4416.1974562798168</v>
          </cell>
          <cell r="CP68">
            <v>1838.8282988871235</v>
          </cell>
          <cell r="CQ68">
            <v>1503.0841335453092</v>
          </cell>
          <cell r="CR68">
            <v>0</v>
          </cell>
          <cell r="CS68">
            <v>1404.9330365659787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83618.673715341822</v>
          </cell>
          <cell r="DA68">
            <v>0</v>
          </cell>
          <cell r="DB68">
            <v>113669.20183614225</v>
          </cell>
          <cell r="DC68">
            <v>0</v>
          </cell>
          <cell r="DD68">
            <v>0</v>
          </cell>
          <cell r="DE68">
            <v>0</v>
          </cell>
          <cell r="DF68">
            <v>138401.09</v>
          </cell>
          <cell r="DG68">
            <v>0</v>
          </cell>
          <cell r="DH68">
            <v>0</v>
          </cell>
          <cell r="DI68">
            <v>0</v>
          </cell>
          <cell r="DJ68">
            <v>20234.240000000002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2265928.0419600001</v>
          </cell>
          <cell r="DT68">
            <v>264284.66375498171</v>
          </cell>
          <cell r="DU68">
            <v>158635.32999999999</v>
          </cell>
          <cell r="DV68">
            <v>160297.99623296078</v>
          </cell>
          <cell r="DW68">
            <v>2688848.0357149821</v>
          </cell>
          <cell r="DX68">
            <v>2668613.7957149819</v>
          </cell>
          <cell r="DY68">
            <v>4610</v>
          </cell>
          <cell r="DZ68">
            <v>2908910</v>
          </cell>
          <cell r="EA68">
            <v>240296.20428501815</v>
          </cell>
          <cell r="EB68">
            <v>0</v>
          </cell>
          <cell r="EC68">
            <v>2929144.24</v>
          </cell>
          <cell r="ED68">
            <v>2929144.24</v>
          </cell>
          <cell r="EE68">
            <v>0</v>
          </cell>
          <cell r="EF68">
            <v>2929144.24</v>
          </cell>
          <cell r="EG68">
            <v>2770508.91</v>
          </cell>
          <cell r="EH68">
            <v>2770508.91</v>
          </cell>
          <cell r="EI68">
            <v>4390.6638827258321</v>
          </cell>
          <cell r="EJ68">
            <v>4322.5709244444452</v>
          </cell>
          <cell r="EK68">
            <v>1.5752883983075075E-2</v>
          </cell>
          <cell r="EL68">
            <v>0</v>
          </cell>
          <cell r="EM68">
            <v>0</v>
          </cell>
          <cell r="EN68">
            <v>2929144.24</v>
          </cell>
          <cell r="EO68">
            <v>4610</v>
          </cell>
          <cell r="EP68" t="str">
            <v>Y</v>
          </cell>
          <cell r="EQ68">
            <v>4642.0669413629166</v>
          </cell>
          <cell r="ER68">
            <v>1.6445446241817541E-2</v>
          </cell>
          <cell r="ES68">
            <v>0</v>
          </cell>
          <cell r="ET68">
            <v>2929144.24</v>
          </cell>
          <cell r="EU68">
            <v>0</v>
          </cell>
          <cell r="EV68">
            <v>2929144.24</v>
          </cell>
          <cell r="EW68">
            <v>20234.240000000002</v>
          </cell>
          <cell r="EX68">
            <v>2908910</v>
          </cell>
        </row>
        <row r="69">
          <cell r="B69">
            <v>138440</v>
          </cell>
          <cell r="C69">
            <v>8262018</v>
          </cell>
          <cell r="D69" t="str">
            <v>Charles Warren Academy</v>
          </cell>
          <cell r="E69">
            <v>201</v>
          </cell>
          <cell r="F69">
            <v>201</v>
          </cell>
          <cell r="G69">
            <v>0</v>
          </cell>
          <cell r="H69">
            <v>721793.24315999995</v>
          </cell>
          <cell r="I69">
            <v>0</v>
          </cell>
          <cell r="J69">
            <v>0</v>
          </cell>
          <cell r="K69">
            <v>55000.309999999961</v>
          </cell>
          <cell r="L69">
            <v>0</v>
          </cell>
          <cell r="M69">
            <v>96262.740000000063</v>
          </cell>
          <cell r="N69">
            <v>0</v>
          </cell>
          <cell r="O69">
            <v>15488.000000000004</v>
          </cell>
          <cell r="P69">
            <v>586.96000000000026</v>
          </cell>
          <cell r="Q69">
            <v>7331.9999999999964</v>
          </cell>
          <cell r="R69">
            <v>37957.439999999959</v>
          </cell>
          <cell r="S69">
            <v>10076.27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29142.167727272768</v>
          </cell>
          <cell r="AB69">
            <v>0</v>
          </cell>
          <cell r="AC69">
            <v>64549.87681940692</v>
          </cell>
          <cell r="AD69">
            <v>0</v>
          </cell>
          <cell r="AE69">
            <v>17735.125200000086</v>
          </cell>
          <cell r="AF69">
            <v>0</v>
          </cell>
          <cell r="AG69">
            <v>138401.09</v>
          </cell>
          <cell r="AH69">
            <v>0</v>
          </cell>
          <cell r="AI69">
            <v>0</v>
          </cell>
          <cell r="AJ69">
            <v>0</v>
          </cell>
          <cell r="AK69">
            <v>5228.5439999999999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721793.24315999995</v>
          </cell>
          <cell r="AU69">
            <v>334130.88974667969</v>
          </cell>
          <cell r="AV69">
            <v>143629.63399999999</v>
          </cell>
          <cell r="AW69">
            <v>121611.08333152125</v>
          </cell>
          <cell r="AX69">
            <v>1199553.7669066796</v>
          </cell>
          <cell r="AY69">
            <v>1194325.2229066796</v>
          </cell>
          <cell r="AZ69">
            <v>4610</v>
          </cell>
          <cell r="BA69">
            <v>926610</v>
          </cell>
          <cell r="BB69">
            <v>0</v>
          </cell>
          <cell r="BC69">
            <v>0</v>
          </cell>
          <cell r="BD69">
            <v>1199553.7669066796</v>
          </cell>
          <cell r="BE69">
            <v>1199553.7669066796</v>
          </cell>
          <cell r="BF69">
            <v>0</v>
          </cell>
          <cell r="BG69">
            <v>931838.54399999999</v>
          </cell>
          <cell r="BH69">
            <v>788208.91</v>
          </cell>
          <cell r="BI69">
            <v>1055924.1329066795</v>
          </cell>
          <cell r="BJ69">
            <v>5253.3538950581069</v>
          </cell>
          <cell r="BK69">
            <v>5040.1072161764705</v>
          </cell>
          <cell r="BL69">
            <v>4.2309948922755206E-2</v>
          </cell>
          <cell r="BM69">
            <v>0</v>
          </cell>
          <cell r="BN69">
            <v>0</v>
          </cell>
          <cell r="BO69">
            <v>1199553.7669066796</v>
          </cell>
          <cell r="BP69">
            <v>5941.9165318740279</v>
          </cell>
          <cell r="BQ69" t="str">
            <v>Y</v>
          </cell>
          <cell r="BR69">
            <v>5967.9291885904458</v>
          </cell>
          <cell r="BS69">
            <v>3.8550453671285068E-2</v>
          </cell>
          <cell r="BT69">
            <v>0</v>
          </cell>
          <cell r="BU69">
            <v>1199553.7669066796</v>
          </cell>
          <cell r="BV69">
            <v>0</v>
          </cell>
          <cell r="BW69">
            <v>1199553.7669066796</v>
          </cell>
          <cell r="BX69">
            <v>5228.5439999999999</v>
          </cell>
          <cell r="BY69">
            <v>1194325.2229066796</v>
          </cell>
          <cell r="BZ69"/>
          <cell r="CA69">
            <v>138440</v>
          </cell>
          <cell r="CB69">
            <v>8262018</v>
          </cell>
          <cell r="CC69" t="str">
            <v>Charles Warren Academy</v>
          </cell>
          <cell r="CD69">
            <v>201</v>
          </cell>
          <cell r="CE69">
            <v>201</v>
          </cell>
          <cell r="CF69">
            <v>0</v>
          </cell>
          <cell r="CG69">
            <v>721793.24315999995</v>
          </cell>
          <cell r="CH69">
            <v>0</v>
          </cell>
          <cell r="CI69">
            <v>0</v>
          </cell>
          <cell r="CJ69">
            <v>55000.309999999961</v>
          </cell>
          <cell r="CK69">
            <v>0</v>
          </cell>
          <cell r="CL69">
            <v>96262.740000000063</v>
          </cell>
          <cell r="CM69">
            <v>0</v>
          </cell>
          <cell r="CN69">
            <v>15488.000000000004</v>
          </cell>
          <cell r="CO69">
            <v>586.96000000000026</v>
          </cell>
          <cell r="CP69">
            <v>7331.9999999999964</v>
          </cell>
          <cell r="CQ69">
            <v>37957.439999999959</v>
          </cell>
          <cell r="CR69">
            <v>10076.27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29142.167727272768</v>
          </cell>
          <cell r="DA69">
            <v>0</v>
          </cell>
          <cell r="DB69">
            <v>64549.87681940692</v>
          </cell>
          <cell r="DC69">
            <v>0</v>
          </cell>
          <cell r="DD69">
            <v>17735.125200000086</v>
          </cell>
          <cell r="DE69">
            <v>0</v>
          </cell>
          <cell r="DF69">
            <v>138401.09</v>
          </cell>
          <cell r="DG69">
            <v>0</v>
          </cell>
          <cell r="DH69">
            <v>0</v>
          </cell>
          <cell r="DI69">
            <v>0</v>
          </cell>
          <cell r="DJ69">
            <v>5228.5439999999999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721793.24315999995</v>
          </cell>
          <cell r="DT69">
            <v>334130.88974667969</v>
          </cell>
          <cell r="DU69">
            <v>143629.63399999999</v>
          </cell>
          <cell r="DV69">
            <v>121611.08333152125</v>
          </cell>
          <cell r="DW69">
            <v>1199553.7669066796</v>
          </cell>
          <cell r="DX69">
            <v>1194325.2229066796</v>
          </cell>
          <cell r="DY69">
            <v>4610</v>
          </cell>
          <cell r="DZ69">
            <v>926610</v>
          </cell>
          <cell r="EA69">
            <v>0</v>
          </cell>
          <cell r="EB69">
            <v>0</v>
          </cell>
          <cell r="EC69">
            <v>1199553.7669066796</v>
          </cell>
          <cell r="ED69">
            <v>1199553.7669066796</v>
          </cell>
          <cell r="EE69">
            <v>0</v>
          </cell>
          <cell r="EF69">
            <v>931838.54399999999</v>
          </cell>
          <cell r="EG69">
            <v>788208.91</v>
          </cell>
          <cell r="EH69">
            <v>1055924.1329066795</v>
          </cell>
          <cell r="EI69">
            <v>5253.3538950581069</v>
          </cell>
          <cell r="EJ69">
            <v>5040.1072161764705</v>
          </cell>
          <cell r="EK69">
            <v>4.2309948922755206E-2</v>
          </cell>
          <cell r="EL69">
            <v>0</v>
          </cell>
          <cell r="EM69">
            <v>0</v>
          </cell>
          <cell r="EN69">
            <v>1199553.7669066796</v>
          </cell>
          <cell r="EO69">
            <v>5941.9165318740279</v>
          </cell>
          <cell r="EP69" t="str">
            <v>Y</v>
          </cell>
          <cell r="EQ69">
            <v>5967.9291885904458</v>
          </cell>
          <cell r="ER69">
            <v>3.8550453671285068E-2</v>
          </cell>
          <cell r="ES69">
            <v>0</v>
          </cell>
          <cell r="ET69">
            <v>1199553.7669066796</v>
          </cell>
          <cell r="EU69">
            <v>0</v>
          </cell>
          <cell r="EV69">
            <v>1199553.7669066796</v>
          </cell>
          <cell r="EW69">
            <v>5228.5439999999999</v>
          </cell>
          <cell r="EX69">
            <v>1194325.2229066796</v>
          </cell>
        </row>
        <row r="70">
          <cell r="B70">
            <v>138605</v>
          </cell>
          <cell r="C70">
            <v>8262019</v>
          </cell>
          <cell r="D70" t="str">
            <v>Orchard Academy</v>
          </cell>
          <cell r="E70">
            <v>352</v>
          </cell>
          <cell r="F70">
            <v>352</v>
          </cell>
          <cell r="G70">
            <v>0</v>
          </cell>
          <cell r="H70">
            <v>1264035.9283199999</v>
          </cell>
          <cell r="I70">
            <v>0</v>
          </cell>
          <cell r="J70">
            <v>0</v>
          </cell>
          <cell r="K70">
            <v>77202.27</v>
          </cell>
          <cell r="L70">
            <v>0</v>
          </cell>
          <cell r="M70">
            <v>135105.60000000012</v>
          </cell>
          <cell r="N70">
            <v>0</v>
          </cell>
          <cell r="O70">
            <v>31218.000000000022</v>
          </cell>
          <cell r="P70">
            <v>20837.079999999954</v>
          </cell>
          <cell r="Q70">
            <v>8248.4999999999927</v>
          </cell>
          <cell r="R70">
            <v>2996.6399999999921</v>
          </cell>
          <cell r="S70">
            <v>1590.9899999999996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41314.079999999965</v>
          </cell>
          <cell r="AB70">
            <v>0</v>
          </cell>
          <cell r="AC70">
            <v>150655.88413488088</v>
          </cell>
          <cell r="AD70">
            <v>0</v>
          </cell>
          <cell r="AE70">
            <v>5812.8504000000157</v>
          </cell>
          <cell r="AF70">
            <v>0</v>
          </cell>
          <cell r="AG70">
            <v>138401.09</v>
          </cell>
          <cell r="AH70">
            <v>0</v>
          </cell>
          <cell r="AI70">
            <v>0</v>
          </cell>
          <cell r="AJ70">
            <v>0</v>
          </cell>
          <cell r="AK70">
            <v>13350.912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1264035.9283199999</v>
          </cell>
          <cell r="AU70">
            <v>474981.89453488088</v>
          </cell>
          <cell r="AV70">
            <v>151752.00200000001</v>
          </cell>
          <cell r="AW70">
            <v>193032.321176194</v>
          </cell>
          <cell r="AX70">
            <v>1890769.8248548808</v>
          </cell>
          <cell r="AY70">
            <v>1877418.9128548808</v>
          </cell>
          <cell r="AZ70">
            <v>4610</v>
          </cell>
          <cell r="BA70">
            <v>1622720</v>
          </cell>
          <cell r="BB70">
            <v>0</v>
          </cell>
          <cell r="BC70">
            <v>0</v>
          </cell>
          <cell r="BD70">
            <v>1890769.8248548808</v>
          </cell>
          <cell r="BE70">
            <v>1890769.824854881</v>
          </cell>
          <cell r="BF70">
            <v>0</v>
          </cell>
          <cell r="BG70">
            <v>1636070.912</v>
          </cell>
          <cell r="BH70">
            <v>1484318.91</v>
          </cell>
          <cell r="BI70">
            <v>1739017.8228548807</v>
          </cell>
          <cell r="BJ70">
            <v>4940.3915422013661</v>
          </cell>
          <cell r="BK70">
            <v>4793.1752775280893</v>
          </cell>
          <cell r="BL70">
            <v>3.0713724441389166E-2</v>
          </cell>
          <cell r="BM70">
            <v>0</v>
          </cell>
          <cell r="BN70">
            <v>0</v>
          </cell>
          <cell r="BO70">
            <v>1890769.8248548808</v>
          </cell>
          <cell r="BP70">
            <v>5333.5764569740932</v>
          </cell>
          <cell r="BQ70" t="str">
            <v>Y</v>
          </cell>
          <cell r="BR70">
            <v>5371.5051842468201</v>
          </cell>
          <cell r="BS70">
            <v>2.955213804729695E-2</v>
          </cell>
          <cell r="BT70">
            <v>0</v>
          </cell>
          <cell r="BU70">
            <v>1890769.8248548808</v>
          </cell>
          <cell r="BV70">
            <v>0</v>
          </cell>
          <cell r="BW70">
            <v>1890769.8248548808</v>
          </cell>
          <cell r="BX70">
            <v>13350.912</v>
          </cell>
          <cell r="BY70">
            <v>1877418.9128548808</v>
          </cell>
          <cell r="BZ70"/>
          <cell r="CA70">
            <v>138605</v>
          </cell>
          <cell r="CB70">
            <v>8262019</v>
          </cell>
          <cell r="CC70" t="str">
            <v>Orchard Academy</v>
          </cell>
          <cell r="CD70">
            <v>352</v>
          </cell>
          <cell r="CE70">
            <v>352</v>
          </cell>
          <cell r="CF70">
            <v>0</v>
          </cell>
          <cell r="CG70">
            <v>1264035.9283199999</v>
          </cell>
          <cell r="CH70">
            <v>0</v>
          </cell>
          <cell r="CI70">
            <v>0</v>
          </cell>
          <cell r="CJ70">
            <v>77202.27</v>
          </cell>
          <cell r="CK70">
            <v>0</v>
          </cell>
          <cell r="CL70">
            <v>135105.60000000012</v>
          </cell>
          <cell r="CM70">
            <v>0</v>
          </cell>
          <cell r="CN70">
            <v>31218.000000000022</v>
          </cell>
          <cell r="CO70">
            <v>20837.079999999954</v>
          </cell>
          <cell r="CP70">
            <v>8248.4999999999927</v>
          </cell>
          <cell r="CQ70">
            <v>2996.6399999999921</v>
          </cell>
          <cell r="CR70">
            <v>1590.9899999999996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41314.079999999965</v>
          </cell>
          <cell r="DA70">
            <v>0</v>
          </cell>
          <cell r="DB70">
            <v>150655.88413488088</v>
          </cell>
          <cell r="DC70">
            <v>0</v>
          </cell>
          <cell r="DD70">
            <v>5812.8504000000157</v>
          </cell>
          <cell r="DE70">
            <v>0</v>
          </cell>
          <cell r="DF70">
            <v>138401.09</v>
          </cell>
          <cell r="DG70">
            <v>0</v>
          </cell>
          <cell r="DH70">
            <v>0</v>
          </cell>
          <cell r="DI70">
            <v>0</v>
          </cell>
          <cell r="DJ70">
            <v>13350.912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1264035.9283199999</v>
          </cell>
          <cell r="DT70">
            <v>474981.89453488088</v>
          </cell>
          <cell r="DU70">
            <v>151752.00200000001</v>
          </cell>
          <cell r="DV70">
            <v>193032.321176194</v>
          </cell>
          <cell r="DW70">
            <v>1890769.8248548808</v>
          </cell>
          <cell r="DX70">
            <v>1877418.9128548808</v>
          </cell>
          <cell r="DY70">
            <v>4610</v>
          </cell>
          <cell r="DZ70">
            <v>1622720</v>
          </cell>
          <cell r="EA70">
            <v>0</v>
          </cell>
          <cell r="EB70">
            <v>0</v>
          </cell>
          <cell r="EC70">
            <v>1890769.8248548808</v>
          </cell>
          <cell r="ED70">
            <v>1890769.824854881</v>
          </cell>
          <cell r="EE70">
            <v>0</v>
          </cell>
          <cell r="EF70">
            <v>1636070.912</v>
          </cell>
          <cell r="EG70">
            <v>1484318.91</v>
          </cell>
          <cell r="EH70">
            <v>1739017.8228548807</v>
          </cell>
          <cell r="EI70">
            <v>4940.3915422013661</v>
          </cell>
          <cell r="EJ70">
            <v>4793.1752775280893</v>
          </cell>
          <cell r="EK70">
            <v>3.0713724441389166E-2</v>
          </cell>
          <cell r="EL70">
            <v>0</v>
          </cell>
          <cell r="EM70">
            <v>0</v>
          </cell>
          <cell r="EN70">
            <v>1890769.8248548808</v>
          </cell>
          <cell r="EO70">
            <v>5333.5764569740932</v>
          </cell>
          <cell r="EP70" t="str">
            <v>Y</v>
          </cell>
          <cell r="EQ70">
            <v>5371.5051842468201</v>
          </cell>
          <cell r="ER70">
            <v>2.955213804729695E-2</v>
          </cell>
          <cell r="ES70">
            <v>0</v>
          </cell>
          <cell r="ET70">
            <v>1890769.8248548808</v>
          </cell>
          <cell r="EU70">
            <v>0</v>
          </cell>
          <cell r="EV70">
            <v>1890769.8248548808</v>
          </cell>
          <cell r="EW70">
            <v>13350.912</v>
          </cell>
          <cell r="EX70">
            <v>1877418.9128548808</v>
          </cell>
        </row>
        <row r="71">
          <cell r="B71">
            <v>139057</v>
          </cell>
          <cell r="C71">
            <v>8262020</v>
          </cell>
          <cell r="D71" t="str">
            <v>New Chapter Primary School</v>
          </cell>
          <cell r="E71">
            <v>254</v>
          </cell>
          <cell r="F71">
            <v>254</v>
          </cell>
          <cell r="G71">
            <v>0</v>
          </cell>
          <cell r="H71">
            <v>912116.83464000002</v>
          </cell>
          <cell r="I71">
            <v>0</v>
          </cell>
          <cell r="J71">
            <v>0</v>
          </cell>
          <cell r="K71">
            <v>58532.440000000024</v>
          </cell>
          <cell r="L71">
            <v>0</v>
          </cell>
          <cell r="M71">
            <v>97951.560000000041</v>
          </cell>
          <cell r="N71">
            <v>0</v>
          </cell>
          <cell r="O71">
            <v>12341.999999999989</v>
          </cell>
          <cell r="P71">
            <v>1760.8800000000008</v>
          </cell>
          <cell r="Q71">
            <v>31619.250000000047</v>
          </cell>
          <cell r="R71">
            <v>12985.439999999942</v>
          </cell>
          <cell r="S71">
            <v>41896.069999999985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25043.196842105266</v>
          </cell>
          <cell r="AB71">
            <v>0</v>
          </cell>
          <cell r="AC71">
            <v>120367.58812772136</v>
          </cell>
          <cell r="AD71">
            <v>0</v>
          </cell>
          <cell r="AE71">
            <v>12614.280800000015</v>
          </cell>
          <cell r="AF71">
            <v>0</v>
          </cell>
          <cell r="AG71">
            <v>138401.09</v>
          </cell>
          <cell r="AH71">
            <v>0</v>
          </cell>
          <cell r="AI71">
            <v>0</v>
          </cell>
          <cell r="AJ71">
            <v>0</v>
          </cell>
          <cell r="AK71">
            <v>5761.5360000000001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912116.83464000002</v>
          </cell>
          <cell r="AU71">
            <v>415112.70576982672</v>
          </cell>
          <cell r="AV71">
            <v>144162.62599999999</v>
          </cell>
          <cell r="AW71">
            <v>169625.87780562902</v>
          </cell>
          <cell r="AX71">
            <v>1471392.1664098266</v>
          </cell>
          <cell r="AY71">
            <v>1465630.6304098265</v>
          </cell>
          <cell r="AZ71">
            <v>4610</v>
          </cell>
          <cell r="BA71">
            <v>1170940</v>
          </cell>
          <cell r="BB71">
            <v>0</v>
          </cell>
          <cell r="BC71">
            <v>0</v>
          </cell>
          <cell r="BD71">
            <v>1471392.1664098266</v>
          </cell>
          <cell r="BE71">
            <v>1471392.1664098266</v>
          </cell>
          <cell r="BF71">
            <v>0</v>
          </cell>
          <cell r="BG71">
            <v>1176701.5360000001</v>
          </cell>
          <cell r="BH71">
            <v>1032538.9100000001</v>
          </cell>
          <cell r="BI71">
            <v>1327229.5404098264</v>
          </cell>
          <cell r="BJ71">
            <v>5225.3131512197888</v>
          </cell>
          <cell r="BK71">
            <v>5136.8926249999995</v>
          </cell>
          <cell r="BL71">
            <v>1.7212842991786166E-2</v>
          </cell>
          <cell r="BM71">
            <v>0</v>
          </cell>
          <cell r="BN71">
            <v>0</v>
          </cell>
          <cell r="BO71">
            <v>1471392.1664098266</v>
          </cell>
          <cell r="BP71">
            <v>5770.1993323221513</v>
          </cell>
          <cell r="BQ71" t="str">
            <v>Y</v>
          </cell>
          <cell r="BR71">
            <v>5792.8825449205769</v>
          </cell>
          <cell r="BS71">
            <v>2.0514919317644154E-2</v>
          </cell>
          <cell r="BT71">
            <v>0</v>
          </cell>
          <cell r="BU71">
            <v>1471392.1664098266</v>
          </cell>
          <cell r="BV71">
            <v>0</v>
          </cell>
          <cell r="BW71">
            <v>1471392.1664098266</v>
          </cell>
          <cell r="BX71">
            <v>5761.5360000000001</v>
          </cell>
          <cell r="BY71">
            <v>1465630.6304098265</v>
          </cell>
          <cell r="BZ71"/>
          <cell r="CA71">
            <v>139057</v>
          </cell>
          <cell r="CB71">
            <v>8262020</v>
          </cell>
          <cell r="CC71" t="str">
            <v>New Chapter Primary School</v>
          </cell>
          <cell r="CD71">
            <v>254</v>
          </cell>
          <cell r="CE71">
            <v>254</v>
          </cell>
          <cell r="CF71">
            <v>0</v>
          </cell>
          <cell r="CG71">
            <v>912116.83464000002</v>
          </cell>
          <cell r="CH71">
            <v>0</v>
          </cell>
          <cell r="CI71">
            <v>0</v>
          </cell>
          <cell r="CJ71">
            <v>58532.440000000024</v>
          </cell>
          <cell r="CK71">
            <v>0</v>
          </cell>
          <cell r="CL71">
            <v>97951.560000000041</v>
          </cell>
          <cell r="CM71">
            <v>0</v>
          </cell>
          <cell r="CN71">
            <v>12341.999999999989</v>
          </cell>
          <cell r="CO71">
            <v>1760.8800000000008</v>
          </cell>
          <cell r="CP71">
            <v>31619.250000000047</v>
          </cell>
          <cell r="CQ71">
            <v>12985.439999999942</v>
          </cell>
          <cell r="CR71">
            <v>41896.069999999985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25043.196842105266</v>
          </cell>
          <cell r="DA71">
            <v>0</v>
          </cell>
          <cell r="DB71">
            <v>120367.58812772136</v>
          </cell>
          <cell r="DC71">
            <v>0</v>
          </cell>
          <cell r="DD71">
            <v>12614.280800000015</v>
          </cell>
          <cell r="DE71">
            <v>0</v>
          </cell>
          <cell r="DF71">
            <v>138401.09</v>
          </cell>
          <cell r="DG71">
            <v>0</v>
          </cell>
          <cell r="DH71">
            <v>0</v>
          </cell>
          <cell r="DI71">
            <v>0</v>
          </cell>
          <cell r="DJ71">
            <v>5761.5360000000001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912116.83464000002</v>
          </cell>
          <cell r="DT71">
            <v>415112.70576982672</v>
          </cell>
          <cell r="DU71">
            <v>144162.62599999999</v>
          </cell>
          <cell r="DV71">
            <v>169625.87780562902</v>
          </cell>
          <cell r="DW71">
            <v>1471392.1664098266</v>
          </cell>
          <cell r="DX71">
            <v>1465630.6304098265</v>
          </cell>
          <cell r="DY71">
            <v>4610</v>
          </cell>
          <cell r="DZ71">
            <v>1170940</v>
          </cell>
          <cell r="EA71">
            <v>0</v>
          </cell>
          <cell r="EB71">
            <v>0</v>
          </cell>
          <cell r="EC71">
            <v>1471392.1664098266</v>
          </cell>
          <cell r="ED71">
            <v>1471392.1664098266</v>
          </cell>
          <cell r="EE71">
            <v>0</v>
          </cell>
          <cell r="EF71">
            <v>1176701.5360000001</v>
          </cell>
          <cell r="EG71">
            <v>1032538.9100000001</v>
          </cell>
          <cell r="EH71">
            <v>1327229.5404098264</v>
          </cell>
          <cell r="EI71">
            <v>5225.3131512197888</v>
          </cell>
          <cell r="EJ71">
            <v>5136.8926249999995</v>
          </cell>
          <cell r="EK71">
            <v>1.7212842991786166E-2</v>
          </cell>
          <cell r="EL71">
            <v>0</v>
          </cell>
          <cell r="EM71">
            <v>0</v>
          </cell>
          <cell r="EN71">
            <v>1471392.1664098266</v>
          </cell>
          <cell r="EO71">
            <v>5770.1993323221513</v>
          </cell>
          <cell r="EP71" t="str">
            <v>Y</v>
          </cell>
          <cell r="EQ71">
            <v>5792.8825449205769</v>
          </cell>
          <cell r="ER71">
            <v>2.0514919317644154E-2</v>
          </cell>
          <cell r="ES71">
            <v>0</v>
          </cell>
          <cell r="ET71">
            <v>1471392.1664098266</v>
          </cell>
          <cell r="EU71">
            <v>0</v>
          </cell>
          <cell r="EV71">
            <v>1471392.1664098266</v>
          </cell>
          <cell r="EW71">
            <v>5761.5360000000001</v>
          </cell>
          <cell r="EX71">
            <v>1465630.6304098265</v>
          </cell>
        </row>
        <row r="72">
          <cell r="B72">
            <v>142907</v>
          </cell>
          <cell r="C72">
            <v>8262021</v>
          </cell>
          <cell r="D72" t="str">
            <v>Whitehouse Primary School</v>
          </cell>
          <cell r="E72">
            <v>617</v>
          </cell>
          <cell r="F72">
            <v>617</v>
          </cell>
          <cell r="G72">
            <v>0</v>
          </cell>
          <cell r="H72">
            <v>2215653.8857200001</v>
          </cell>
          <cell r="I72">
            <v>0</v>
          </cell>
          <cell r="J72">
            <v>0</v>
          </cell>
          <cell r="K72">
            <v>27247.860000000008</v>
          </cell>
          <cell r="L72">
            <v>0</v>
          </cell>
          <cell r="M72">
            <v>46442.549999999981</v>
          </cell>
          <cell r="N72">
            <v>0</v>
          </cell>
          <cell r="O72">
            <v>483.99999999999949</v>
          </cell>
          <cell r="P72">
            <v>0</v>
          </cell>
          <cell r="Q72">
            <v>916.49999999999898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83935.509222011329</v>
          </cell>
          <cell r="AB72">
            <v>0</v>
          </cell>
          <cell r="AC72">
            <v>189547.34229771348</v>
          </cell>
          <cell r="AD72">
            <v>0</v>
          </cell>
          <cell r="AE72">
            <v>44466.328399999955</v>
          </cell>
          <cell r="AF72">
            <v>0</v>
          </cell>
          <cell r="AG72">
            <v>138401.09</v>
          </cell>
          <cell r="AH72">
            <v>0</v>
          </cell>
          <cell r="AI72">
            <v>0</v>
          </cell>
          <cell r="AJ72">
            <v>0</v>
          </cell>
          <cell r="AK72">
            <v>19077.12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2215653.8857200001</v>
          </cell>
          <cell r="AU72">
            <v>393040.08991972473</v>
          </cell>
          <cell r="AV72">
            <v>157478.21</v>
          </cell>
          <cell r="AW72">
            <v>193081.71330872533</v>
          </cell>
          <cell r="AX72">
            <v>2766172.1856397251</v>
          </cell>
          <cell r="AY72">
            <v>2747095.065639725</v>
          </cell>
          <cell r="AZ72">
            <v>4610</v>
          </cell>
          <cell r="BA72">
            <v>2844370</v>
          </cell>
          <cell r="BB72">
            <v>97274.934360275045</v>
          </cell>
          <cell r="BC72">
            <v>0</v>
          </cell>
          <cell r="BD72">
            <v>2863447.12</v>
          </cell>
          <cell r="BE72">
            <v>2863447.1199999996</v>
          </cell>
          <cell r="BF72">
            <v>0</v>
          </cell>
          <cell r="BG72">
            <v>2863447.12</v>
          </cell>
          <cell r="BH72">
            <v>2705968.91</v>
          </cell>
          <cell r="BI72">
            <v>2705968.91</v>
          </cell>
          <cell r="BJ72">
            <v>4385.687050243112</v>
          </cell>
          <cell r="BK72">
            <v>4301.5082841269841</v>
          </cell>
          <cell r="BL72">
            <v>1.9569592932496813E-2</v>
          </cell>
          <cell r="BM72">
            <v>0</v>
          </cell>
          <cell r="BN72">
            <v>0</v>
          </cell>
          <cell r="BO72">
            <v>2863447.12</v>
          </cell>
          <cell r="BP72">
            <v>4610</v>
          </cell>
          <cell r="BQ72" t="str">
            <v>Y</v>
          </cell>
          <cell r="BR72">
            <v>4640.9191572123182</v>
          </cell>
          <cell r="BS72">
            <v>1.9452881450602089E-2</v>
          </cell>
          <cell r="BT72">
            <v>0</v>
          </cell>
          <cell r="BU72">
            <v>2863447.12</v>
          </cell>
          <cell r="BV72">
            <v>0</v>
          </cell>
          <cell r="BW72">
            <v>2863447.12</v>
          </cell>
          <cell r="BX72">
            <v>19077.12</v>
          </cell>
          <cell r="BY72">
            <v>2844370</v>
          </cell>
          <cell r="BZ72"/>
          <cell r="CA72">
            <v>142907</v>
          </cell>
          <cell r="CB72">
            <v>8262021</v>
          </cell>
          <cell r="CC72" t="str">
            <v>Whitehouse Primary School</v>
          </cell>
          <cell r="CD72">
            <v>617</v>
          </cell>
          <cell r="CE72">
            <v>617</v>
          </cell>
          <cell r="CF72">
            <v>0</v>
          </cell>
          <cell r="CG72">
            <v>2215653.8857200001</v>
          </cell>
          <cell r="CH72">
            <v>0</v>
          </cell>
          <cell r="CI72">
            <v>0</v>
          </cell>
          <cell r="CJ72">
            <v>27247.860000000008</v>
          </cell>
          <cell r="CK72">
            <v>0</v>
          </cell>
          <cell r="CL72">
            <v>46442.549999999981</v>
          </cell>
          <cell r="CM72">
            <v>0</v>
          </cell>
          <cell r="CN72">
            <v>483.99999999999949</v>
          </cell>
          <cell r="CO72">
            <v>0</v>
          </cell>
          <cell r="CP72">
            <v>916.49999999999898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83935.509222011329</v>
          </cell>
          <cell r="DA72">
            <v>0</v>
          </cell>
          <cell r="DB72">
            <v>189547.34229771348</v>
          </cell>
          <cell r="DC72">
            <v>0</v>
          </cell>
          <cell r="DD72">
            <v>44466.328399999955</v>
          </cell>
          <cell r="DE72">
            <v>0</v>
          </cell>
          <cell r="DF72">
            <v>138401.09</v>
          </cell>
          <cell r="DG72">
            <v>0</v>
          </cell>
          <cell r="DH72">
            <v>0</v>
          </cell>
          <cell r="DI72">
            <v>0</v>
          </cell>
          <cell r="DJ72">
            <v>19077.12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2215653.8857200001</v>
          </cell>
          <cell r="DT72">
            <v>393040.08991972473</v>
          </cell>
          <cell r="DU72">
            <v>157478.21</v>
          </cell>
          <cell r="DV72">
            <v>193081.71330872533</v>
          </cell>
          <cell r="DW72">
            <v>2766172.1856397251</v>
          </cell>
          <cell r="DX72">
            <v>2747095.065639725</v>
          </cell>
          <cell r="DY72">
            <v>4610</v>
          </cell>
          <cell r="DZ72">
            <v>2844370</v>
          </cell>
          <cell r="EA72">
            <v>97274.934360275045</v>
          </cell>
          <cell r="EB72">
            <v>0</v>
          </cell>
          <cell r="EC72">
            <v>2863447.12</v>
          </cell>
          <cell r="ED72">
            <v>2863447.1199999996</v>
          </cell>
          <cell r="EE72">
            <v>0</v>
          </cell>
          <cell r="EF72">
            <v>2863447.12</v>
          </cell>
          <cell r="EG72">
            <v>2705968.91</v>
          </cell>
          <cell r="EH72">
            <v>2705968.91</v>
          </cell>
          <cell r="EI72">
            <v>4385.687050243112</v>
          </cell>
          <cell r="EJ72">
            <v>4301.5082841269841</v>
          </cell>
          <cell r="EK72">
            <v>1.9569592932496813E-2</v>
          </cell>
          <cell r="EL72">
            <v>0</v>
          </cell>
          <cell r="EM72">
            <v>0</v>
          </cell>
          <cell r="EN72">
            <v>2863447.12</v>
          </cell>
          <cell r="EO72">
            <v>4610</v>
          </cell>
          <cell r="EP72" t="str">
            <v>Y</v>
          </cell>
          <cell r="EQ72">
            <v>4640.9191572123182</v>
          </cell>
          <cell r="ER72">
            <v>1.9452881450602089E-2</v>
          </cell>
          <cell r="ES72">
            <v>0</v>
          </cell>
          <cell r="ET72">
            <v>2863447.12</v>
          </cell>
          <cell r="EU72">
            <v>0</v>
          </cell>
          <cell r="EV72">
            <v>2863447.12</v>
          </cell>
          <cell r="EW72">
            <v>19077.12</v>
          </cell>
          <cell r="EX72">
            <v>2844370</v>
          </cell>
        </row>
        <row r="73">
          <cell r="B73">
            <v>143766</v>
          </cell>
          <cell r="C73">
            <v>8262024</v>
          </cell>
          <cell r="D73" t="str">
            <v>Fairfields Primary School</v>
          </cell>
          <cell r="E73">
            <v>502.5</v>
          </cell>
          <cell r="F73">
            <v>502.5</v>
          </cell>
          <cell r="G73">
            <v>0</v>
          </cell>
          <cell r="H73">
            <v>1804483.1078999999</v>
          </cell>
          <cell r="I73">
            <v>0</v>
          </cell>
          <cell r="J73">
            <v>0</v>
          </cell>
          <cell r="K73">
            <v>29276.623917525721</v>
          </cell>
          <cell r="L73">
            <v>0</v>
          </cell>
          <cell r="M73">
            <v>51617.825721649278</v>
          </cell>
          <cell r="N73">
            <v>0</v>
          </cell>
          <cell r="O73">
            <v>503.54037267080724</v>
          </cell>
          <cell r="P73">
            <v>1831.9714285714281</v>
          </cell>
          <cell r="Q73">
            <v>0</v>
          </cell>
          <cell r="R73">
            <v>8313.6596273291889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51885.773645320151</v>
          </cell>
          <cell r="AB73">
            <v>0</v>
          </cell>
          <cell r="AC73">
            <v>121895.23839519222</v>
          </cell>
          <cell r="AD73">
            <v>0</v>
          </cell>
          <cell r="AE73">
            <v>31649.337742268261</v>
          </cell>
          <cell r="AF73">
            <v>0</v>
          </cell>
          <cell r="AG73">
            <v>138401.09</v>
          </cell>
          <cell r="AH73">
            <v>0</v>
          </cell>
          <cell r="AI73">
            <v>0</v>
          </cell>
          <cell r="AJ73">
            <v>0</v>
          </cell>
          <cell r="AK73">
            <v>16773.12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1804483.1078999999</v>
          </cell>
          <cell r="AU73">
            <v>296973.97085052711</v>
          </cell>
          <cell r="AV73">
            <v>155174.21</v>
          </cell>
          <cell r="AW73">
            <v>150441.10343243249</v>
          </cell>
          <cell r="AX73">
            <v>2256631.288750527</v>
          </cell>
          <cell r="AY73">
            <v>2239858.1687505268</v>
          </cell>
          <cell r="AZ73">
            <v>4610</v>
          </cell>
          <cell r="BA73">
            <v>2316525</v>
          </cell>
          <cell r="BB73">
            <v>76666.831249473151</v>
          </cell>
          <cell r="BC73">
            <v>0</v>
          </cell>
          <cell r="BD73">
            <v>2333298.12</v>
          </cell>
          <cell r="BE73">
            <v>2333298.12</v>
          </cell>
          <cell r="BF73">
            <v>0</v>
          </cell>
          <cell r="BG73">
            <v>2333298.12</v>
          </cell>
          <cell r="BH73">
            <v>2178123.91</v>
          </cell>
          <cell r="BI73">
            <v>2178123.91</v>
          </cell>
          <cell r="BJ73">
            <v>4334.5749452736318</v>
          </cell>
          <cell r="BK73">
            <v>4239.8114170212766</v>
          </cell>
          <cell r="BL73">
            <v>2.2350882841608147E-2</v>
          </cell>
          <cell r="BM73">
            <v>0</v>
          </cell>
          <cell r="BN73">
            <v>0</v>
          </cell>
          <cell r="BO73">
            <v>2333298.12</v>
          </cell>
          <cell r="BP73">
            <v>4610</v>
          </cell>
          <cell r="BQ73" t="str">
            <v>Y</v>
          </cell>
          <cell r="BR73">
            <v>4643.3793432835819</v>
          </cell>
          <cell r="BS73">
            <v>1.4131227629791354E-2</v>
          </cell>
          <cell r="BT73">
            <v>0</v>
          </cell>
          <cell r="BU73">
            <v>2333298.12</v>
          </cell>
          <cell r="BV73">
            <v>0</v>
          </cell>
          <cell r="BW73">
            <v>2333298.12</v>
          </cell>
          <cell r="BX73">
            <v>16773.12</v>
          </cell>
          <cell r="BY73">
            <v>2316525</v>
          </cell>
          <cell r="BZ73"/>
          <cell r="CA73">
            <v>143766</v>
          </cell>
          <cell r="CB73">
            <v>8262024</v>
          </cell>
          <cell r="CC73" t="str">
            <v>Fairfields Primary School</v>
          </cell>
          <cell r="CD73">
            <v>502.5</v>
          </cell>
          <cell r="CE73">
            <v>502.5</v>
          </cell>
          <cell r="CF73">
            <v>0</v>
          </cell>
          <cell r="CG73">
            <v>1804483.1078999999</v>
          </cell>
          <cell r="CH73">
            <v>0</v>
          </cell>
          <cell r="CI73">
            <v>0</v>
          </cell>
          <cell r="CJ73">
            <v>29276.623917525721</v>
          </cell>
          <cell r="CK73">
            <v>0</v>
          </cell>
          <cell r="CL73">
            <v>51617.825721649278</v>
          </cell>
          <cell r="CM73">
            <v>0</v>
          </cell>
          <cell r="CN73">
            <v>503.54037267080724</v>
          </cell>
          <cell r="CO73">
            <v>1831.9714285714281</v>
          </cell>
          <cell r="CP73">
            <v>0</v>
          </cell>
          <cell r="CQ73">
            <v>8313.6596273291889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51885.773645320151</v>
          </cell>
          <cell r="DA73">
            <v>0</v>
          </cell>
          <cell r="DB73">
            <v>121895.23839519222</v>
          </cell>
          <cell r="DC73">
            <v>0</v>
          </cell>
          <cell r="DD73">
            <v>31649.337742268261</v>
          </cell>
          <cell r="DE73">
            <v>0</v>
          </cell>
          <cell r="DF73">
            <v>138401.09</v>
          </cell>
          <cell r="DG73">
            <v>0</v>
          </cell>
          <cell r="DH73">
            <v>0</v>
          </cell>
          <cell r="DI73">
            <v>0</v>
          </cell>
          <cell r="DJ73">
            <v>16773.12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1804483.1078999999</v>
          </cell>
          <cell r="DT73">
            <v>296973.97085052711</v>
          </cell>
          <cell r="DU73">
            <v>155174.21</v>
          </cell>
          <cell r="DV73">
            <v>150441.10343243249</v>
          </cell>
          <cell r="DW73">
            <v>2256631.288750527</v>
          </cell>
          <cell r="DX73">
            <v>2239858.1687505268</v>
          </cell>
          <cell r="DY73">
            <v>4610</v>
          </cell>
          <cell r="DZ73">
            <v>2316525</v>
          </cell>
          <cell r="EA73">
            <v>76666.831249473151</v>
          </cell>
          <cell r="EB73">
            <v>0</v>
          </cell>
          <cell r="EC73">
            <v>2333298.12</v>
          </cell>
          <cell r="ED73">
            <v>2333298.12</v>
          </cell>
          <cell r="EE73">
            <v>0</v>
          </cell>
          <cell r="EF73">
            <v>2333298.12</v>
          </cell>
          <cell r="EG73">
            <v>2178123.91</v>
          </cell>
          <cell r="EH73">
            <v>2178123.91</v>
          </cell>
          <cell r="EI73">
            <v>4334.5749452736318</v>
          </cell>
          <cell r="EJ73">
            <v>4239.8114170212766</v>
          </cell>
          <cell r="EK73">
            <v>2.2350882841608147E-2</v>
          </cell>
          <cell r="EL73">
            <v>0</v>
          </cell>
          <cell r="EM73">
            <v>0</v>
          </cell>
          <cell r="EN73">
            <v>2333298.12</v>
          </cell>
          <cell r="EO73">
            <v>4610</v>
          </cell>
          <cell r="EP73" t="str">
            <v>Y</v>
          </cell>
          <cell r="EQ73">
            <v>4643.3793432835819</v>
          </cell>
          <cell r="ER73">
            <v>1.4131227629791354E-2</v>
          </cell>
          <cell r="ES73">
            <v>0</v>
          </cell>
          <cell r="ET73">
            <v>2333298.12</v>
          </cell>
          <cell r="EU73">
            <v>0</v>
          </cell>
          <cell r="EV73">
            <v>2333298.12</v>
          </cell>
          <cell r="EW73">
            <v>16773.12</v>
          </cell>
          <cell r="EX73">
            <v>2316525</v>
          </cell>
        </row>
        <row r="74">
          <cell r="B74">
            <v>144357</v>
          </cell>
          <cell r="C74">
            <v>8262025</v>
          </cell>
          <cell r="D74" t="str">
            <v>Knowles Primary School</v>
          </cell>
          <cell r="E74">
            <v>305</v>
          </cell>
          <cell r="F74">
            <v>305</v>
          </cell>
          <cell r="G74">
            <v>0</v>
          </cell>
          <cell r="H74">
            <v>1095258.4038</v>
          </cell>
          <cell r="I74">
            <v>0</v>
          </cell>
          <cell r="J74">
            <v>0</v>
          </cell>
          <cell r="K74">
            <v>71651.779999999955</v>
          </cell>
          <cell r="L74">
            <v>0</v>
          </cell>
          <cell r="M74">
            <v>121595.0400000001</v>
          </cell>
          <cell r="N74">
            <v>0</v>
          </cell>
          <cell r="O74">
            <v>20811.999999999989</v>
          </cell>
          <cell r="P74">
            <v>27293.639999999981</v>
          </cell>
          <cell r="Q74">
            <v>20162.999999999971</v>
          </cell>
          <cell r="R74">
            <v>998.88000000000022</v>
          </cell>
          <cell r="S74">
            <v>6894.2899999999954</v>
          </cell>
          <cell r="T74">
            <v>7002.3999999999915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45074.383783783742</v>
          </cell>
          <cell r="AB74">
            <v>0</v>
          </cell>
          <cell r="AC74">
            <v>94646.460554225065</v>
          </cell>
          <cell r="AD74">
            <v>0</v>
          </cell>
          <cell r="AE74">
            <v>12554.965999999975</v>
          </cell>
          <cell r="AF74">
            <v>0</v>
          </cell>
          <cell r="AG74">
            <v>138401.09</v>
          </cell>
          <cell r="AH74">
            <v>0</v>
          </cell>
          <cell r="AI74">
            <v>0</v>
          </cell>
          <cell r="AJ74">
            <v>0</v>
          </cell>
          <cell r="AK74">
            <v>6709.2479999999996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1095258.4038</v>
          </cell>
          <cell r="AU74">
            <v>428686.84033800877</v>
          </cell>
          <cell r="AV74">
            <v>145110.33799999999</v>
          </cell>
          <cell r="AW74">
            <v>164367.43111248576</v>
          </cell>
          <cell r="AX74">
            <v>1669055.5821380087</v>
          </cell>
          <cell r="AY74">
            <v>1662346.3341380088</v>
          </cell>
          <cell r="AZ74">
            <v>4610</v>
          </cell>
          <cell r="BA74">
            <v>1406050</v>
          </cell>
          <cell r="BB74">
            <v>0</v>
          </cell>
          <cell r="BC74">
            <v>0</v>
          </cell>
          <cell r="BD74">
            <v>1669055.5821380087</v>
          </cell>
          <cell r="BE74">
            <v>1669055.5821380087</v>
          </cell>
          <cell r="BF74">
            <v>0</v>
          </cell>
          <cell r="BG74">
            <v>1412759.2479999999</v>
          </cell>
          <cell r="BH74">
            <v>1267648.9099999999</v>
          </cell>
          <cell r="BI74">
            <v>1523945.2441380087</v>
          </cell>
          <cell r="BJ74">
            <v>4996.5417840590453</v>
          </cell>
          <cell r="BK74">
            <v>4848.6156366666664</v>
          </cell>
          <cell r="BL74">
            <v>3.0508944918982147E-2</v>
          </cell>
          <cell r="BM74">
            <v>0</v>
          </cell>
          <cell r="BN74">
            <v>0</v>
          </cell>
          <cell r="BO74">
            <v>1669055.5821380087</v>
          </cell>
          <cell r="BP74">
            <v>5450.315849632816</v>
          </cell>
          <cell r="BQ74" t="str">
            <v>Y</v>
          </cell>
          <cell r="BR74">
            <v>5472.3133840590444</v>
          </cell>
          <cell r="BS74">
            <v>2.5828857800034077E-2</v>
          </cell>
          <cell r="BT74">
            <v>0</v>
          </cell>
          <cell r="BU74">
            <v>1669055.5821380087</v>
          </cell>
          <cell r="BV74">
            <v>0</v>
          </cell>
          <cell r="BW74">
            <v>1669055.5821380087</v>
          </cell>
          <cell r="BX74">
            <v>6709.2479999999996</v>
          </cell>
          <cell r="BY74">
            <v>1662346.3341380088</v>
          </cell>
          <cell r="BZ74"/>
          <cell r="CA74">
            <v>144357</v>
          </cell>
          <cell r="CB74">
            <v>8262025</v>
          </cell>
          <cell r="CC74" t="str">
            <v>Knowles Primary School</v>
          </cell>
          <cell r="CD74">
            <v>305</v>
          </cell>
          <cell r="CE74">
            <v>305</v>
          </cell>
          <cell r="CF74">
            <v>0</v>
          </cell>
          <cell r="CG74">
            <v>1095258.4038</v>
          </cell>
          <cell r="CH74">
            <v>0</v>
          </cell>
          <cell r="CI74">
            <v>0</v>
          </cell>
          <cell r="CJ74">
            <v>71651.779999999955</v>
          </cell>
          <cell r="CK74">
            <v>0</v>
          </cell>
          <cell r="CL74">
            <v>121595.0400000001</v>
          </cell>
          <cell r="CM74">
            <v>0</v>
          </cell>
          <cell r="CN74">
            <v>20811.999999999989</v>
          </cell>
          <cell r="CO74">
            <v>27293.639999999981</v>
          </cell>
          <cell r="CP74">
            <v>20162.999999999971</v>
          </cell>
          <cell r="CQ74">
            <v>998.88000000000022</v>
          </cell>
          <cell r="CR74">
            <v>6894.2899999999954</v>
          </cell>
          <cell r="CS74">
            <v>7002.3999999999915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45074.383783783742</v>
          </cell>
          <cell r="DA74">
            <v>0</v>
          </cell>
          <cell r="DB74">
            <v>94646.460554225065</v>
          </cell>
          <cell r="DC74">
            <v>0</v>
          </cell>
          <cell r="DD74">
            <v>12554.965999999975</v>
          </cell>
          <cell r="DE74">
            <v>0</v>
          </cell>
          <cell r="DF74">
            <v>138401.09</v>
          </cell>
          <cell r="DG74">
            <v>0</v>
          </cell>
          <cell r="DH74">
            <v>0</v>
          </cell>
          <cell r="DI74">
            <v>0</v>
          </cell>
          <cell r="DJ74">
            <v>6709.2479999999996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1095258.4038</v>
          </cell>
          <cell r="DT74">
            <v>428686.84033800877</v>
          </cell>
          <cell r="DU74">
            <v>145110.33799999999</v>
          </cell>
          <cell r="DV74">
            <v>164367.43111248576</v>
          </cell>
          <cell r="DW74">
            <v>1669055.5821380087</v>
          </cell>
          <cell r="DX74">
            <v>1662346.3341380088</v>
          </cell>
          <cell r="DY74">
            <v>4610</v>
          </cell>
          <cell r="DZ74">
            <v>1406050</v>
          </cell>
          <cell r="EA74">
            <v>0</v>
          </cell>
          <cell r="EB74">
            <v>0</v>
          </cell>
          <cell r="EC74">
            <v>1669055.5821380087</v>
          </cell>
          <cell r="ED74">
            <v>1669055.5821380087</v>
          </cell>
          <cell r="EE74">
            <v>0</v>
          </cell>
          <cell r="EF74">
            <v>1412759.2479999999</v>
          </cell>
          <cell r="EG74">
            <v>1267648.9099999999</v>
          </cell>
          <cell r="EH74">
            <v>1523945.2441380087</v>
          </cell>
          <cell r="EI74">
            <v>4996.5417840590453</v>
          </cell>
          <cell r="EJ74">
            <v>4848.6156366666664</v>
          </cell>
          <cell r="EK74">
            <v>3.0508944918982147E-2</v>
          </cell>
          <cell r="EL74">
            <v>0</v>
          </cell>
          <cell r="EM74">
            <v>0</v>
          </cell>
          <cell r="EN74">
            <v>1669055.5821380087</v>
          </cell>
          <cell r="EO74">
            <v>5450.315849632816</v>
          </cell>
          <cell r="EP74" t="str">
            <v>Y</v>
          </cell>
          <cell r="EQ74">
            <v>5472.3133840590444</v>
          </cell>
          <cell r="ER74">
            <v>2.5828857800034077E-2</v>
          </cell>
          <cell r="ES74">
            <v>0</v>
          </cell>
          <cell r="ET74">
            <v>1669055.5821380087</v>
          </cell>
          <cell r="EU74">
            <v>0</v>
          </cell>
          <cell r="EV74">
            <v>1669055.5821380087</v>
          </cell>
          <cell r="EW74">
            <v>6709.2479999999996</v>
          </cell>
          <cell r="EX74">
            <v>1662346.3341380088</v>
          </cell>
        </row>
        <row r="75">
          <cell r="B75">
            <v>147112</v>
          </cell>
          <cell r="C75">
            <v>8262026</v>
          </cell>
          <cell r="D75" t="str">
            <v>Langland Community School</v>
          </cell>
          <cell r="E75">
            <v>163</v>
          </cell>
          <cell r="F75">
            <v>163</v>
          </cell>
          <cell r="G75">
            <v>0</v>
          </cell>
          <cell r="H75">
            <v>585334.81908000004</v>
          </cell>
          <cell r="I75">
            <v>0</v>
          </cell>
          <cell r="J75">
            <v>0</v>
          </cell>
          <cell r="K75">
            <v>51972.770000000033</v>
          </cell>
          <cell r="L75">
            <v>0</v>
          </cell>
          <cell r="M75">
            <v>87818.640000000014</v>
          </cell>
          <cell r="N75">
            <v>0</v>
          </cell>
          <cell r="O75">
            <v>1936.0000000000005</v>
          </cell>
          <cell r="P75">
            <v>293.47999999999985</v>
          </cell>
          <cell r="Q75">
            <v>1833.0000000000005</v>
          </cell>
          <cell r="R75">
            <v>39455.760000000038</v>
          </cell>
          <cell r="S75">
            <v>28107.490000000016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17940.630434782601</v>
          </cell>
          <cell r="AB75">
            <v>0</v>
          </cell>
          <cell r="AC75">
            <v>101988.68378342243</v>
          </cell>
          <cell r="AD75">
            <v>0</v>
          </cell>
          <cell r="AE75">
            <v>5160.3875999999973</v>
          </cell>
          <cell r="AF75">
            <v>0</v>
          </cell>
          <cell r="AG75">
            <v>138401.09</v>
          </cell>
          <cell r="AH75">
            <v>0</v>
          </cell>
          <cell r="AI75">
            <v>0</v>
          </cell>
          <cell r="AJ75">
            <v>0</v>
          </cell>
          <cell r="AK75">
            <v>24739.84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585334.81908000004</v>
          </cell>
          <cell r="AU75">
            <v>336506.84181820514</v>
          </cell>
          <cell r="AV75">
            <v>163140.93</v>
          </cell>
          <cell r="AW75">
            <v>131537.93464140856</v>
          </cell>
          <cell r="AX75">
            <v>1084982.5908982051</v>
          </cell>
          <cell r="AY75">
            <v>1060242.750898205</v>
          </cell>
          <cell r="AZ75">
            <v>4610</v>
          </cell>
          <cell r="BA75">
            <v>751430</v>
          </cell>
          <cell r="BB75">
            <v>0</v>
          </cell>
          <cell r="BC75">
            <v>0</v>
          </cell>
          <cell r="BD75">
            <v>1084982.5908982051</v>
          </cell>
          <cell r="BE75">
            <v>1084982.5908982051</v>
          </cell>
          <cell r="BF75">
            <v>0</v>
          </cell>
          <cell r="BG75">
            <v>776169.84</v>
          </cell>
          <cell r="BH75">
            <v>613028.91</v>
          </cell>
          <cell r="BI75">
            <v>921841.66089820513</v>
          </cell>
          <cell r="BJ75">
            <v>5655.4703122589272</v>
          </cell>
          <cell r="BK75">
            <v>5551.5648155688623</v>
          </cell>
          <cell r="BL75">
            <v>1.8716434040123478E-2</v>
          </cell>
          <cell r="BM75">
            <v>0</v>
          </cell>
          <cell r="BN75">
            <v>0</v>
          </cell>
          <cell r="BO75">
            <v>1084982.5908982051</v>
          </cell>
          <cell r="BP75">
            <v>6504.556753976718</v>
          </cell>
          <cell r="BQ75" t="str">
            <v>Y</v>
          </cell>
          <cell r="BR75">
            <v>6656.3349134859209</v>
          </cell>
          <cell r="BS75">
            <v>6.7376645233407917E-3</v>
          </cell>
          <cell r="BT75">
            <v>0</v>
          </cell>
          <cell r="BU75">
            <v>1084982.5908982051</v>
          </cell>
          <cell r="BV75">
            <v>0</v>
          </cell>
          <cell r="BW75">
            <v>1084982.5908982051</v>
          </cell>
          <cell r="BX75">
            <v>24739.84</v>
          </cell>
          <cell r="BY75">
            <v>1060242.750898205</v>
          </cell>
          <cell r="BZ75"/>
          <cell r="CA75">
            <v>147112</v>
          </cell>
          <cell r="CB75">
            <v>8262026</v>
          </cell>
          <cell r="CC75" t="str">
            <v>Langland Community School</v>
          </cell>
          <cell r="CD75">
            <v>163</v>
          </cell>
          <cell r="CE75">
            <v>163</v>
          </cell>
          <cell r="CF75">
            <v>0</v>
          </cell>
          <cell r="CG75">
            <v>585334.81908000004</v>
          </cell>
          <cell r="CH75">
            <v>0</v>
          </cell>
          <cell r="CI75">
            <v>0</v>
          </cell>
          <cell r="CJ75">
            <v>51972.770000000033</v>
          </cell>
          <cell r="CK75">
            <v>0</v>
          </cell>
          <cell r="CL75">
            <v>87818.640000000014</v>
          </cell>
          <cell r="CM75">
            <v>0</v>
          </cell>
          <cell r="CN75">
            <v>1936.0000000000005</v>
          </cell>
          <cell r="CO75">
            <v>293.47999999999985</v>
          </cell>
          <cell r="CP75">
            <v>1833.0000000000005</v>
          </cell>
          <cell r="CQ75">
            <v>39455.760000000038</v>
          </cell>
          <cell r="CR75">
            <v>28107.490000000016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17940.630434782601</v>
          </cell>
          <cell r="DA75">
            <v>0</v>
          </cell>
          <cell r="DB75">
            <v>101988.68378342243</v>
          </cell>
          <cell r="DC75">
            <v>0</v>
          </cell>
          <cell r="DD75">
            <v>5160.3875999999973</v>
          </cell>
          <cell r="DE75">
            <v>0</v>
          </cell>
          <cell r="DF75">
            <v>138401.09</v>
          </cell>
          <cell r="DG75">
            <v>0</v>
          </cell>
          <cell r="DH75">
            <v>0</v>
          </cell>
          <cell r="DI75">
            <v>0</v>
          </cell>
          <cell r="DJ75">
            <v>24739.84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585334.81908000004</v>
          </cell>
          <cell r="DT75">
            <v>336506.84181820514</v>
          </cell>
          <cell r="DU75">
            <v>163140.93</v>
          </cell>
          <cell r="DV75">
            <v>131537.93464140856</v>
          </cell>
          <cell r="DW75">
            <v>1084982.5908982051</v>
          </cell>
          <cell r="DX75">
            <v>1060242.750898205</v>
          </cell>
          <cell r="DY75">
            <v>4610</v>
          </cell>
          <cell r="DZ75">
            <v>751430</v>
          </cell>
          <cell r="EA75">
            <v>0</v>
          </cell>
          <cell r="EB75">
            <v>0</v>
          </cell>
          <cell r="EC75">
            <v>1084982.5908982051</v>
          </cell>
          <cell r="ED75">
            <v>1084982.5908982051</v>
          </cell>
          <cell r="EE75">
            <v>0</v>
          </cell>
          <cell r="EF75">
            <v>776169.84</v>
          </cell>
          <cell r="EG75">
            <v>613028.91</v>
          </cell>
          <cell r="EH75">
            <v>921841.66089820513</v>
          </cell>
          <cell r="EI75">
            <v>5655.4703122589272</v>
          </cell>
          <cell r="EJ75">
            <v>5551.5648155688623</v>
          </cell>
          <cell r="EK75">
            <v>1.8716434040123478E-2</v>
          </cell>
          <cell r="EL75">
            <v>0</v>
          </cell>
          <cell r="EM75">
            <v>0</v>
          </cell>
          <cell r="EN75">
            <v>1084982.5908982051</v>
          </cell>
          <cell r="EO75">
            <v>6504.556753976718</v>
          </cell>
          <cell r="EP75" t="str">
            <v>Y</v>
          </cell>
          <cell r="EQ75">
            <v>6656.3349134859209</v>
          </cell>
          <cell r="ER75">
            <v>6.7376645233407917E-3</v>
          </cell>
          <cell r="ES75">
            <v>0</v>
          </cell>
          <cell r="ET75">
            <v>1084982.5908982051</v>
          </cell>
          <cell r="EU75">
            <v>0</v>
          </cell>
          <cell r="EV75">
            <v>1084982.5908982051</v>
          </cell>
          <cell r="EW75">
            <v>24739.84</v>
          </cell>
          <cell r="EX75">
            <v>1060242.750898205</v>
          </cell>
        </row>
        <row r="76">
          <cell r="B76">
            <v>147154</v>
          </cell>
          <cell r="C76">
            <v>8262027</v>
          </cell>
          <cell r="D76" t="str">
            <v>Moorland Primary School</v>
          </cell>
          <cell r="E76">
            <v>195</v>
          </cell>
          <cell r="F76">
            <v>195</v>
          </cell>
          <cell r="G76">
            <v>0</v>
          </cell>
          <cell r="H76">
            <v>700247.17619999999</v>
          </cell>
          <cell r="I76">
            <v>0</v>
          </cell>
          <cell r="J76">
            <v>0</v>
          </cell>
          <cell r="K76">
            <v>55000.31</v>
          </cell>
          <cell r="L76">
            <v>0</v>
          </cell>
          <cell r="M76">
            <v>93729.509999999966</v>
          </cell>
          <cell r="N76">
            <v>0</v>
          </cell>
          <cell r="O76">
            <v>2661.9999999999995</v>
          </cell>
          <cell r="P76">
            <v>1467.3999999999978</v>
          </cell>
          <cell r="Q76">
            <v>3207.7500000000005</v>
          </cell>
          <cell r="R76">
            <v>26470.320000000018</v>
          </cell>
          <cell r="S76">
            <v>57805.97</v>
          </cell>
          <cell r="T76">
            <v>700.24000000000035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15701.400000000032</v>
          </cell>
          <cell r="AB76">
            <v>0</v>
          </cell>
          <cell r="AC76">
            <v>119883.35791139239</v>
          </cell>
          <cell r="AD76">
            <v>0</v>
          </cell>
          <cell r="AE76">
            <v>9408.9253989636491</v>
          </cell>
          <cell r="AF76">
            <v>0</v>
          </cell>
          <cell r="AG76">
            <v>138401.09</v>
          </cell>
          <cell r="AH76">
            <v>0</v>
          </cell>
          <cell r="AI76">
            <v>0</v>
          </cell>
          <cell r="AJ76">
            <v>0</v>
          </cell>
          <cell r="AK76">
            <v>4298.24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700247.17619999999</v>
          </cell>
          <cell r="AU76">
            <v>386037.18331035599</v>
          </cell>
          <cell r="AV76">
            <v>142699.32999999999</v>
          </cell>
          <cell r="AW76">
            <v>155642.18526635441</v>
          </cell>
          <cell r="AX76">
            <v>1228983.6895103562</v>
          </cell>
          <cell r="AY76">
            <v>1224685.4495103562</v>
          </cell>
          <cell r="AZ76">
            <v>4610</v>
          </cell>
          <cell r="BA76">
            <v>898950</v>
          </cell>
          <cell r="BB76">
            <v>0</v>
          </cell>
          <cell r="BC76">
            <v>0</v>
          </cell>
          <cell r="BD76">
            <v>1228983.6895103562</v>
          </cell>
          <cell r="BE76">
            <v>1228983.6895103562</v>
          </cell>
          <cell r="BF76">
            <v>0</v>
          </cell>
          <cell r="BG76">
            <v>903248.24</v>
          </cell>
          <cell r="BH76">
            <v>760548.91</v>
          </cell>
          <cell r="BI76">
            <v>1086284.3595103561</v>
          </cell>
          <cell r="BJ76">
            <v>5570.6890231300313</v>
          </cell>
          <cell r="BK76">
            <v>5348.5310717277489</v>
          </cell>
          <cell r="BL76">
            <v>4.1536255174174051E-2</v>
          </cell>
          <cell r="BM76">
            <v>0</v>
          </cell>
          <cell r="BN76">
            <v>0</v>
          </cell>
          <cell r="BO76">
            <v>1228983.6895103562</v>
          </cell>
          <cell r="BP76">
            <v>6280.4382026172116</v>
          </cell>
          <cell r="BQ76" t="str">
            <v>Y</v>
          </cell>
          <cell r="BR76">
            <v>6302.480459027468</v>
          </cell>
          <cell r="BS76">
            <v>3.442928868832551E-2</v>
          </cell>
          <cell r="BT76">
            <v>0</v>
          </cell>
          <cell r="BU76">
            <v>1228983.6895103562</v>
          </cell>
          <cell r="BV76">
            <v>0</v>
          </cell>
          <cell r="BW76">
            <v>1228983.6895103562</v>
          </cell>
          <cell r="BX76">
            <v>4298.24</v>
          </cell>
          <cell r="BY76">
            <v>1224685.4495103562</v>
          </cell>
          <cell r="BZ76"/>
          <cell r="CA76">
            <v>147154</v>
          </cell>
          <cell r="CB76">
            <v>8262027</v>
          </cell>
          <cell r="CC76" t="str">
            <v>Moorland Primary School</v>
          </cell>
          <cell r="CD76">
            <v>195</v>
          </cell>
          <cell r="CE76">
            <v>195</v>
          </cell>
          <cell r="CF76">
            <v>0</v>
          </cell>
          <cell r="CG76">
            <v>700247.17619999999</v>
          </cell>
          <cell r="CH76">
            <v>0</v>
          </cell>
          <cell r="CI76">
            <v>0</v>
          </cell>
          <cell r="CJ76">
            <v>55000.31</v>
          </cell>
          <cell r="CK76">
            <v>0</v>
          </cell>
          <cell r="CL76">
            <v>93729.509999999966</v>
          </cell>
          <cell r="CM76">
            <v>0</v>
          </cell>
          <cell r="CN76">
            <v>2661.9999999999995</v>
          </cell>
          <cell r="CO76">
            <v>1467.3999999999978</v>
          </cell>
          <cell r="CP76">
            <v>3207.7500000000005</v>
          </cell>
          <cell r="CQ76">
            <v>26470.320000000018</v>
          </cell>
          <cell r="CR76">
            <v>57805.97</v>
          </cell>
          <cell r="CS76">
            <v>700.24000000000035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15701.400000000032</v>
          </cell>
          <cell r="DA76">
            <v>0</v>
          </cell>
          <cell r="DB76">
            <v>119883.35791139239</v>
          </cell>
          <cell r="DC76">
            <v>0</v>
          </cell>
          <cell r="DD76">
            <v>9408.9253989636491</v>
          </cell>
          <cell r="DE76">
            <v>0</v>
          </cell>
          <cell r="DF76">
            <v>138401.09</v>
          </cell>
          <cell r="DG76">
            <v>0</v>
          </cell>
          <cell r="DH76">
            <v>0</v>
          </cell>
          <cell r="DI76">
            <v>0</v>
          </cell>
          <cell r="DJ76">
            <v>4298.24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700247.17619999999</v>
          </cell>
          <cell r="DT76">
            <v>386037.18331035599</v>
          </cell>
          <cell r="DU76">
            <v>142699.32999999999</v>
          </cell>
          <cell r="DV76">
            <v>155642.18526635441</v>
          </cell>
          <cell r="DW76">
            <v>1228983.6895103562</v>
          </cell>
          <cell r="DX76">
            <v>1224685.4495103562</v>
          </cell>
          <cell r="DY76">
            <v>4610</v>
          </cell>
          <cell r="DZ76">
            <v>898950</v>
          </cell>
          <cell r="EA76">
            <v>0</v>
          </cell>
          <cell r="EB76">
            <v>0</v>
          </cell>
          <cell r="EC76">
            <v>1228983.6895103562</v>
          </cell>
          <cell r="ED76">
            <v>1228983.6895103562</v>
          </cell>
          <cell r="EE76">
            <v>0</v>
          </cell>
          <cell r="EF76">
            <v>903248.24</v>
          </cell>
          <cell r="EG76">
            <v>760548.91</v>
          </cell>
          <cell r="EH76">
            <v>1086284.3595103561</v>
          </cell>
          <cell r="EI76">
            <v>5570.6890231300313</v>
          </cell>
          <cell r="EJ76">
            <v>5348.5310717277489</v>
          </cell>
          <cell r="EK76">
            <v>4.1536255174174051E-2</v>
          </cell>
          <cell r="EL76">
            <v>0</v>
          </cell>
          <cell r="EM76">
            <v>0</v>
          </cell>
          <cell r="EN76">
            <v>1228983.6895103562</v>
          </cell>
          <cell r="EO76">
            <v>6280.4382026172116</v>
          </cell>
          <cell r="EP76" t="str">
            <v>Y</v>
          </cell>
          <cell r="EQ76">
            <v>6302.480459027468</v>
          </cell>
          <cell r="ER76">
            <v>3.442928868832551E-2</v>
          </cell>
          <cell r="ES76">
            <v>0</v>
          </cell>
          <cell r="ET76">
            <v>1228983.6895103562</v>
          </cell>
          <cell r="EU76">
            <v>0</v>
          </cell>
          <cell r="EV76">
            <v>1228983.6895103562</v>
          </cell>
          <cell r="EW76">
            <v>4298.24</v>
          </cell>
          <cell r="EX76">
            <v>1224685.4495103562</v>
          </cell>
        </row>
        <row r="77">
          <cell r="B77">
            <v>147269</v>
          </cell>
          <cell r="C77">
            <v>8262028</v>
          </cell>
          <cell r="D77" t="str">
            <v>Christ the Sower Ecumenical Primary School</v>
          </cell>
          <cell r="E77">
            <v>238</v>
          </cell>
          <cell r="F77">
            <v>238</v>
          </cell>
          <cell r="G77">
            <v>0</v>
          </cell>
          <cell r="H77">
            <v>854660.65607999999</v>
          </cell>
          <cell r="I77">
            <v>0</v>
          </cell>
          <cell r="J77">
            <v>0</v>
          </cell>
          <cell r="K77">
            <v>33302.94000000001</v>
          </cell>
          <cell r="L77">
            <v>0</v>
          </cell>
          <cell r="M77">
            <v>55731.060000000019</v>
          </cell>
          <cell r="N77">
            <v>0</v>
          </cell>
          <cell r="O77">
            <v>1220.2542372881355</v>
          </cell>
          <cell r="P77">
            <v>1479.835593220339</v>
          </cell>
          <cell r="Q77">
            <v>4159.2012711864427</v>
          </cell>
          <cell r="R77">
            <v>3022.0352542372852</v>
          </cell>
          <cell r="S77">
            <v>3208.9459322033872</v>
          </cell>
          <cell r="T77">
            <v>1412.3484745762712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35467.747924528368</v>
          </cell>
          <cell r="AB77">
            <v>0</v>
          </cell>
          <cell r="AC77">
            <v>92890.825654710352</v>
          </cell>
          <cell r="AD77">
            <v>0</v>
          </cell>
          <cell r="AE77">
            <v>17517.637599999991</v>
          </cell>
          <cell r="AF77">
            <v>0</v>
          </cell>
          <cell r="AG77">
            <v>138401.09</v>
          </cell>
          <cell r="AH77">
            <v>0</v>
          </cell>
          <cell r="AI77">
            <v>0</v>
          </cell>
          <cell r="AJ77">
            <v>0</v>
          </cell>
          <cell r="AK77">
            <v>12072.96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854660.65607999999</v>
          </cell>
          <cell r="AU77">
            <v>249412.83194195057</v>
          </cell>
          <cell r="AV77">
            <v>150474.04999999999</v>
          </cell>
          <cell r="AW77">
            <v>102178.09364413422</v>
          </cell>
          <cell r="AX77">
            <v>1254547.5380219505</v>
          </cell>
          <cell r="AY77">
            <v>1242474.5780219506</v>
          </cell>
          <cell r="AZ77">
            <v>4610</v>
          </cell>
          <cell r="BA77">
            <v>1097180</v>
          </cell>
          <cell r="BB77">
            <v>0</v>
          </cell>
          <cell r="BC77">
            <v>0</v>
          </cell>
          <cell r="BD77">
            <v>1254547.5380219505</v>
          </cell>
          <cell r="BE77">
            <v>1254547.5380219507</v>
          </cell>
          <cell r="BF77">
            <v>0</v>
          </cell>
          <cell r="BG77">
            <v>1109252.96</v>
          </cell>
          <cell r="BH77">
            <v>958778.91</v>
          </cell>
          <cell r="BI77">
            <v>1104073.4880219505</v>
          </cell>
          <cell r="BJ77">
            <v>4638.9642353863464</v>
          </cell>
          <cell r="BK77">
            <v>4659.5172394160591</v>
          </cell>
          <cell r="BL77">
            <v>-4.4109728483992814E-3</v>
          </cell>
          <cell r="BM77">
            <v>4.4109728483992814E-3</v>
          </cell>
          <cell r="BN77">
            <v>4891.6149590716013</v>
          </cell>
          <cell r="BO77">
            <v>1259439.1529810221</v>
          </cell>
          <cell r="BP77">
            <v>5241.0344242900092</v>
          </cell>
          <cell r="BQ77" t="str">
            <v>Y</v>
          </cell>
          <cell r="BR77">
            <v>5291.7611469790845</v>
          </cell>
          <cell r="BS77">
            <v>1.4994044526788208E-2</v>
          </cell>
          <cell r="BT77">
            <v>0</v>
          </cell>
          <cell r="BU77">
            <v>1259439.1529810221</v>
          </cell>
          <cell r="BV77">
            <v>0</v>
          </cell>
          <cell r="BW77">
            <v>1259439.1529810221</v>
          </cell>
          <cell r="BX77">
            <v>12072.96</v>
          </cell>
          <cell r="BY77">
            <v>1247366.1929810222</v>
          </cell>
          <cell r="BZ77"/>
          <cell r="CA77">
            <v>147269</v>
          </cell>
          <cell r="CB77">
            <v>8262028</v>
          </cell>
          <cell r="CC77" t="str">
            <v>Christ the Sower Ecumenical Primary School</v>
          </cell>
          <cell r="CD77">
            <v>238</v>
          </cell>
          <cell r="CE77">
            <v>238</v>
          </cell>
          <cell r="CF77">
            <v>0</v>
          </cell>
          <cell r="CG77">
            <v>854660.65607999999</v>
          </cell>
          <cell r="CH77">
            <v>0</v>
          </cell>
          <cell r="CI77">
            <v>0</v>
          </cell>
          <cell r="CJ77">
            <v>33302.94000000001</v>
          </cell>
          <cell r="CK77">
            <v>0</v>
          </cell>
          <cell r="CL77">
            <v>55731.060000000019</v>
          </cell>
          <cell r="CM77">
            <v>0</v>
          </cell>
          <cell r="CN77">
            <v>1220.2542372881355</v>
          </cell>
          <cell r="CO77">
            <v>1479.835593220339</v>
          </cell>
          <cell r="CP77">
            <v>4159.2012711864427</v>
          </cell>
          <cell r="CQ77">
            <v>3022.0352542372852</v>
          </cell>
          <cell r="CR77">
            <v>3208.9459322033872</v>
          </cell>
          <cell r="CS77">
            <v>1412.3484745762712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35467.747924528368</v>
          </cell>
          <cell r="DA77">
            <v>0</v>
          </cell>
          <cell r="DB77">
            <v>92890.825654710352</v>
          </cell>
          <cell r="DC77">
            <v>0</v>
          </cell>
          <cell r="DD77">
            <v>17517.637599999991</v>
          </cell>
          <cell r="DE77">
            <v>0</v>
          </cell>
          <cell r="DF77">
            <v>138401.09</v>
          </cell>
          <cell r="DG77">
            <v>0</v>
          </cell>
          <cell r="DH77">
            <v>0</v>
          </cell>
          <cell r="DI77">
            <v>0</v>
          </cell>
          <cell r="DJ77">
            <v>12072.96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854660.65607999999</v>
          </cell>
          <cell r="DT77">
            <v>249412.83194195057</v>
          </cell>
          <cell r="DU77">
            <v>150474.04999999999</v>
          </cell>
          <cell r="DV77">
            <v>102178.09364413422</v>
          </cell>
          <cell r="DW77">
            <v>1254547.5380219505</v>
          </cell>
          <cell r="DX77">
            <v>1242474.5780219506</v>
          </cell>
          <cell r="DY77">
            <v>4610</v>
          </cell>
          <cell r="DZ77">
            <v>1097180</v>
          </cell>
          <cell r="EA77">
            <v>0</v>
          </cell>
          <cell r="EB77">
            <v>0</v>
          </cell>
          <cell r="EC77">
            <v>1254547.5380219505</v>
          </cell>
          <cell r="ED77">
            <v>1254547.5380219507</v>
          </cell>
          <cell r="EE77">
            <v>0</v>
          </cell>
          <cell r="EF77">
            <v>1109252.96</v>
          </cell>
          <cell r="EG77">
            <v>958778.91</v>
          </cell>
          <cell r="EH77">
            <v>1104073.4880219505</v>
          </cell>
          <cell r="EI77">
            <v>4638.9642353863464</v>
          </cell>
          <cell r="EJ77">
            <v>4659.5172394160591</v>
          </cell>
          <cell r="EK77">
            <v>-4.4109728483992814E-3</v>
          </cell>
          <cell r="EL77">
            <v>4.4109728483992814E-3</v>
          </cell>
          <cell r="EM77">
            <v>4891.6149590716013</v>
          </cell>
          <cell r="EN77">
            <v>1259439.1529810221</v>
          </cell>
          <cell r="EO77">
            <v>5241.0344242900092</v>
          </cell>
          <cell r="EP77" t="str">
            <v>Y</v>
          </cell>
          <cell r="EQ77">
            <v>5291.7611469790845</v>
          </cell>
          <cell r="ER77">
            <v>1.4994044526788208E-2</v>
          </cell>
          <cell r="ES77">
            <v>0</v>
          </cell>
          <cell r="ET77">
            <v>1259439.1529810221</v>
          </cell>
          <cell r="EU77">
            <v>0</v>
          </cell>
          <cell r="EV77">
            <v>1259439.1529810221</v>
          </cell>
          <cell r="EW77">
            <v>12072.96</v>
          </cell>
          <cell r="EX77">
            <v>1247366.1929810222</v>
          </cell>
        </row>
        <row r="78">
          <cell r="B78">
            <v>147891</v>
          </cell>
          <cell r="C78">
            <v>8262029</v>
          </cell>
          <cell r="D78" t="str">
            <v>St Mary and St Giles Church of England School</v>
          </cell>
          <cell r="E78">
            <v>331</v>
          </cell>
          <cell r="F78">
            <v>331</v>
          </cell>
          <cell r="G78">
            <v>0</v>
          </cell>
          <cell r="H78">
            <v>1188624.6939600001</v>
          </cell>
          <cell r="I78">
            <v>0</v>
          </cell>
          <cell r="J78">
            <v>0</v>
          </cell>
          <cell r="K78">
            <v>61055.390000000014</v>
          </cell>
          <cell r="L78">
            <v>0</v>
          </cell>
          <cell r="M78">
            <v>103018.02000000006</v>
          </cell>
          <cell r="N78">
            <v>0</v>
          </cell>
          <cell r="O78">
            <v>1465.2804878048803</v>
          </cell>
          <cell r="P78">
            <v>3850.1354878048769</v>
          </cell>
          <cell r="Q78">
            <v>0</v>
          </cell>
          <cell r="R78">
            <v>37296.595609756099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11564.991948881792</v>
          </cell>
          <cell r="AB78">
            <v>0</v>
          </cell>
          <cell r="AC78">
            <v>125976.19371710512</v>
          </cell>
          <cell r="AD78">
            <v>0</v>
          </cell>
          <cell r="AE78">
            <v>6069.8812000000053</v>
          </cell>
          <cell r="AF78">
            <v>0</v>
          </cell>
          <cell r="AG78">
            <v>138401.09</v>
          </cell>
          <cell r="AH78">
            <v>0</v>
          </cell>
          <cell r="AI78">
            <v>0</v>
          </cell>
          <cell r="AJ78">
            <v>82999.462</v>
          </cell>
          <cell r="AK78">
            <v>11786.24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1188624.6939600001</v>
          </cell>
          <cell r="AU78">
            <v>350296.48845135287</v>
          </cell>
          <cell r="AV78">
            <v>233186.79199999999</v>
          </cell>
          <cell r="AW78">
            <v>158743.88601885404</v>
          </cell>
          <cell r="AX78">
            <v>1772107.9744113528</v>
          </cell>
          <cell r="AY78">
            <v>1677322.2724113527</v>
          </cell>
          <cell r="AZ78">
            <v>4610</v>
          </cell>
          <cell r="BA78">
            <v>1525910</v>
          </cell>
          <cell r="BB78">
            <v>0</v>
          </cell>
          <cell r="BC78">
            <v>0</v>
          </cell>
          <cell r="BD78">
            <v>1772107.9744113528</v>
          </cell>
          <cell r="BE78">
            <v>1772107.9744113528</v>
          </cell>
          <cell r="BF78">
            <v>0</v>
          </cell>
          <cell r="BG78">
            <v>1620695.702</v>
          </cell>
          <cell r="BH78">
            <v>1470508.372</v>
          </cell>
          <cell r="BI78">
            <v>1621920.6444113527</v>
          </cell>
          <cell r="BJ78">
            <v>4900.0623698228183</v>
          </cell>
          <cell r="BK78">
            <v>4935.5069447674414</v>
          </cell>
          <cell r="BL78">
            <v>-7.1815469700029482E-3</v>
          </cell>
          <cell r="BM78">
            <v>7.1815469700029482E-3</v>
          </cell>
          <cell r="BN78">
            <v>11732.154306670254</v>
          </cell>
          <cell r="BO78">
            <v>1783840.128718023</v>
          </cell>
          <cell r="BP78">
            <v>5102.883464404903</v>
          </cell>
          <cell r="BQ78" t="str">
            <v>Y</v>
          </cell>
          <cell r="BR78">
            <v>5389.2451018671391</v>
          </cell>
          <cell r="BS78">
            <v>3.3086265377799684E-3</v>
          </cell>
          <cell r="BT78">
            <v>0</v>
          </cell>
          <cell r="BU78">
            <v>1783840.128718023</v>
          </cell>
          <cell r="BV78">
            <v>0</v>
          </cell>
          <cell r="BW78">
            <v>1783840.128718023</v>
          </cell>
          <cell r="BX78">
            <v>11786.24</v>
          </cell>
          <cell r="BY78">
            <v>1772053.888718023</v>
          </cell>
          <cell r="BZ78"/>
          <cell r="CA78">
            <v>147891</v>
          </cell>
          <cell r="CB78">
            <v>8262029</v>
          </cell>
          <cell r="CC78" t="str">
            <v>St Mary and St Giles Church of England School</v>
          </cell>
          <cell r="CD78">
            <v>331</v>
          </cell>
          <cell r="CE78">
            <v>331</v>
          </cell>
          <cell r="CF78">
            <v>0</v>
          </cell>
          <cell r="CG78">
            <v>1188624.6939600001</v>
          </cell>
          <cell r="CH78">
            <v>0</v>
          </cell>
          <cell r="CI78">
            <v>0</v>
          </cell>
          <cell r="CJ78">
            <v>61055.390000000014</v>
          </cell>
          <cell r="CK78">
            <v>0</v>
          </cell>
          <cell r="CL78">
            <v>103018.02000000006</v>
          </cell>
          <cell r="CM78">
            <v>0</v>
          </cell>
          <cell r="CN78">
            <v>1465.2804878048803</v>
          </cell>
          <cell r="CO78">
            <v>3850.1354878048769</v>
          </cell>
          <cell r="CP78">
            <v>0</v>
          </cell>
          <cell r="CQ78">
            <v>37296.595609756099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11564.991948881792</v>
          </cell>
          <cell r="DA78">
            <v>0</v>
          </cell>
          <cell r="DB78">
            <v>125976.19371710512</v>
          </cell>
          <cell r="DC78">
            <v>0</v>
          </cell>
          <cell r="DD78">
            <v>6069.8812000000053</v>
          </cell>
          <cell r="DE78">
            <v>0</v>
          </cell>
          <cell r="DF78">
            <v>138401.09</v>
          </cell>
          <cell r="DG78">
            <v>0</v>
          </cell>
          <cell r="DH78">
            <v>0</v>
          </cell>
          <cell r="DI78">
            <v>82999.462</v>
          </cell>
          <cell r="DJ78">
            <v>11786.24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1188624.6939600001</v>
          </cell>
          <cell r="DT78">
            <v>350296.48845135287</v>
          </cell>
          <cell r="DU78">
            <v>233186.79199999999</v>
          </cell>
          <cell r="DV78">
            <v>158743.88601885404</v>
          </cell>
          <cell r="DW78">
            <v>1772107.9744113528</v>
          </cell>
          <cell r="DX78">
            <v>1677322.2724113527</v>
          </cell>
          <cell r="DY78">
            <v>4610</v>
          </cell>
          <cell r="DZ78">
            <v>1525910</v>
          </cell>
          <cell r="EA78">
            <v>0</v>
          </cell>
          <cell r="EB78">
            <v>0</v>
          </cell>
          <cell r="EC78">
            <v>1772107.9744113528</v>
          </cell>
          <cell r="ED78">
            <v>1772107.9744113528</v>
          </cell>
          <cell r="EE78">
            <v>0</v>
          </cell>
          <cell r="EF78">
            <v>1620695.702</v>
          </cell>
          <cell r="EG78">
            <v>1470508.372</v>
          </cell>
          <cell r="EH78">
            <v>1621920.6444113527</v>
          </cell>
          <cell r="EI78">
            <v>4900.0623698228183</v>
          </cell>
          <cell r="EJ78">
            <v>4935.5069447674414</v>
          </cell>
          <cell r="EK78">
            <v>-7.1815469700029482E-3</v>
          </cell>
          <cell r="EL78">
            <v>7.1815469700029482E-3</v>
          </cell>
          <cell r="EM78">
            <v>11732.154306670254</v>
          </cell>
          <cell r="EN78">
            <v>1783840.128718023</v>
          </cell>
          <cell r="EO78">
            <v>5102.883464404903</v>
          </cell>
          <cell r="EP78" t="str">
            <v>Y</v>
          </cell>
          <cell r="EQ78">
            <v>5389.2451018671391</v>
          </cell>
          <cell r="ER78">
            <v>3.3086265377799684E-3</v>
          </cell>
          <cell r="ES78">
            <v>0</v>
          </cell>
          <cell r="ET78">
            <v>1783840.128718023</v>
          </cell>
          <cell r="EU78">
            <v>0</v>
          </cell>
          <cell r="EV78">
            <v>1783840.128718023</v>
          </cell>
          <cell r="EW78">
            <v>11786.24</v>
          </cell>
          <cell r="EX78">
            <v>1772053.888718023</v>
          </cell>
        </row>
        <row r="79">
          <cell r="B79">
            <v>148193</v>
          </cell>
          <cell r="C79">
            <v>8262030</v>
          </cell>
          <cell r="D79" t="str">
            <v>Water Hall Primary School</v>
          </cell>
          <cell r="E79">
            <v>225</v>
          </cell>
          <cell r="F79">
            <v>225</v>
          </cell>
          <cell r="G79">
            <v>0</v>
          </cell>
          <cell r="H79">
            <v>807977.51100000006</v>
          </cell>
          <cell r="I79">
            <v>0</v>
          </cell>
          <cell r="J79">
            <v>0</v>
          </cell>
          <cell r="K79">
            <v>62064.570000000036</v>
          </cell>
          <cell r="L79">
            <v>0</v>
          </cell>
          <cell r="M79">
            <v>103862.43000000005</v>
          </cell>
          <cell r="N79">
            <v>0</v>
          </cell>
          <cell r="O79">
            <v>968.00000000000102</v>
          </cell>
          <cell r="P79">
            <v>3815.2400000000016</v>
          </cell>
          <cell r="Q79">
            <v>35285.249999999971</v>
          </cell>
          <cell r="R79">
            <v>1498.3199999999963</v>
          </cell>
          <cell r="S79">
            <v>36062.439999999981</v>
          </cell>
          <cell r="T79">
            <v>34311.760000000038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20403.134328358268</v>
          </cell>
          <cell r="AB79">
            <v>0</v>
          </cell>
          <cell r="AC79">
            <v>122654.86460526318</v>
          </cell>
          <cell r="AD79">
            <v>0</v>
          </cell>
          <cell r="AE79">
            <v>31140.270000000004</v>
          </cell>
          <cell r="AF79">
            <v>0</v>
          </cell>
          <cell r="AG79">
            <v>138401.09</v>
          </cell>
          <cell r="AH79">
            <v>0</v>
          </cell>
          <cell r="AI79">
            <v>0</v>
          </cell>
          <cell r="AJ79">
            <v>0</v>
          </cell>
          <cell r="AK79">
            <v>11496.448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807977.51100000006</v>
          </cell>
          <cell r="AU79">
            <v>452066.27893362154</v>
          </cell>
          <cell r="AV79">
            <v>149897.538</v>
          </cell>
          <cell r="AW79">
            <v>173525.74130447372</v>
          </cell>
          <cell r="AX79">
            <v>1409941.3279336216</v>
          </cell>
          <cell r="AY79">
            <v>1398444.8799336215</v>
          </cell>
          <cell r="AZ79">
            <v>4610</v>
          </cell>
          <cell r="BA79">
            <v>1037250</v>
          </cell>
          <cell r="BB79">
            <v>0</v>
          </cell>
          <cell r="BC79">
            <v>0</v>
          </cell>
          <cell r="BD79">
            <v>1409941.3279336216</v>
          </cell>
          <cell r="BE79">
            <v>1409941.3279336216</v>
          </cell>
          <cell r="BF79">
            <v>0</v>
          </cell>
          <cell r="BG79">
            <v>1048746.4480000001</v>
          </cell>
          <cell r="BH79">
            <v>898848.91000000015</v>
          </cell>
          <cell r="BI79">
            <v>1260043.7899336214</v>
          </cell>
          <cell r="BJ79">
            <v>5600.1946219272068</v>
          </cell>
          <cell r="BK79">
            <v>5468.8674746093748</v>
          </cell>
          <cell r="BL79">
            <v>2.4013591100452165E-2</v>
          </cell>
          <cell r="BM79">
            <v>0</v>
          </cell>
          <cell r="BN79">
            <v>0</v>
          </cell>
          <cell r="BO79">
            <v>1409941.3279336216</v>
          </cell>
          <cell r="BP79">
            <v>6215.3105774827618</v>
          </cell>
          <cell r="BQ79" t="str">
            <v>Y</v>
          </cell>
          <cell r="BR79">
            <v>6266.4059019272072</v>
          </cell>
          <cell r="BS79">
            <v>3.5650302608868589E-2</v>
          </cell>
          <cell r="BT79">
            <v>0</v>
          </cell>
          <cell r="BU79">
            <v>1409941.3279336216</v>
          </cell>
          <cell r="BV79">
            <v>0</v>
          </cell>
          <cell r="BW79">
            <v>1409941.3279336216</v>
          </cell>
          <cell r="BX79">
            <v>11496.448</v>
          </cell>
          <cell r="BY79">
            <v>1398444.8799336215</v>
          </cell>
          <cell r="BZ79"/>
          <cell r="CA79">
            <v>148193</v>
          </cell>
          <cell r="CB79">
            <v>8262030</v>
          </cell>
          <cell r="CC79" t="str">
            <v>Water Hall Primary School</v>
          </cell>
          <cell r="CD79">
            <v>225</v>
          </cell>
          <cell r="CE79">
            <v>225</v>
          </cell>
          <cell r="CF79">
            <v>0</v>
          </cell>
          <cell r="CG79">
            <v>807977.51100000006</v>
          </cell>
          <cell r="CH79">
            <v>0</v>
          </cell>
          <cell r="CI79">
            <v>0</v>
          </cell>
          <cell r="CJ79">
            <v>62064.570000000036</v>
          </cell>
          <cell r="CK79">
            <v>0</v>
          </cell>
          <cell r="CL79">
            <v>103862.43000000005</v>
          </cell>
          <cell r="CM79">
            <v>0</v>
          </cell>
          <cell r="CN79">
            <v>968.00000000000102</v>
          </cell>
          <cell r="CO79">
            <v>3815.2400000000016</v>
          </cell>
          <cell r="CP79">
            <v>35285.249999999971</v>
          </cell>
          <cell r="CQ79">
            <v>1498.3199999999963</v>
          </cell>
          <cell r="CR79">
            <v>36062.439999999981</v>
          </cell>
          <cell r="CS79">
            <v>34311.760000000038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20403.134328358268</v>
          </cell>
          <cell r="DA79">
            <v>0</v>
          </cell>
          <cell r="DB79">
            <v>122654.86460526318</v>
          </cell>
          <cell r="DC79">
            <v>0</v>
          </cell>
          <cell r="DD79">
            <v>31140.270000000004</v>
          </cell>
          <cell r="DE79">
            <v>0</v>
          </cell>
          <cell r="DF79">
            <v>138401.09</v>
          </cell>
          <cell r="DG79">
            <v>0</v>
          </cell>
          <cell r="DH79">
            <v>0</v>
          </cell>
          <cell r="DI79">
            <v>0</v>
          </cell>
          <cell r="DJ79">
            <v>11496.448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807977.51100000006</v>
          </cell>
          <cell r="DT79">
            <v>452066.27893362154</v>
          </cell>
          <cell r="DU79">
            <v>149897.538</v>
          </cell>
          <cell r="DV79">
            <v>173525.74130447372</v>
          </cell>
          <cell r="DW79">
            <v>1409941.3279336216</v>
          </cell>
          <cell r="DX79">
            <v>1398444.8799336215</v>
          </cell>
          <cell r="DY79">
            <v>4610</v>
          </cell>
          <cell r="DZ79">
            <v>1037250</v>
          </cell>
          <cell r="EA79">
            <v>0</v>
          </cell>
          <cell r="EB79">
            <v>0</v>
          </cell>
          <cell r="EC79">
            <v>1409941.3279336216</v>
          </cell>
          <cell r="ED79">
            <v>1409941.3279336216</v>
          </cell>
          <cell r="EE79">
            <v>0</v>
          </cell>
          <cell r="EF79">
            <v>1048746.4480000001</v>
          </cell>
          <cell r="EG79">
            <v>898848.91000000015</v>
          </cell>
          <cell r="EH79">
            <v>1260043.7899336214</v>
          </cell>
          <cell r="EI79">
            <v>5600.1946219272068</v>
          </cell>
          <cell r="EJ79">
            <v>5468.8674746093748</v>
          </cell>
          <cell r="EK79">
            <v>2.4013591100452165E-2</v>
          </cell>
          <cell r="EL79">
            <v>0</v>
          </cell>
          <cell r="EM79">
            <v>0</v>
          </cell>
          <cell r="EN79">
            <v>1409941.3279336216</v>
          </cell>
          <cell r="EO79">
            <v>6215.3105774827618</v>
          </cell>
          <cell r="EP79" t="str">
            <v>Y</v>
          </cell>
          <cell r="EQ79">
            <v>6266.4059019272072</v>
          </cell>
          <cell r="ER79">
            <v>3.5650302608868589E-2</v>
          </cell>
          <cell r="ES79">
            <v>0</v>
          </cell>
          <cell r="ET79">
            <v>1409941.3279336216</v>
          </cell>
          <cell r="EU79">
            <v>0</v>
          </cell>
          <cell r="EV79">
            <v>1409941.3279336216</v>
          </cell>
          <cell r="EW79">
            <v>11496.448</v>
          </cell>
          <cell r="EX79">
            <v>1398444.8799336215</v>
          </cell>
        </row>
        <row r="80">
          <cell r="B80">
            <v>148229</v>
          </cell>
          <cell r="C80">
            <v>8262031</v>
          </cell>
          <cell r="D80" t="str">
            <v>Holne Chase Primary School</v>
          </cell>
          <cell r="E80">
            <v>211</v>
          </cell>
          <cell r="F80">
            <v>211</v>
          </cell>
          <cell r="G80">
            <v>0</v>
          </cell>
          <cell r="H80">
            <v>757703.35476000002</v>
          </cell>
          <cell r="I80">
            <v>0</v>
          </cell>
          <cell r="J80">
            <v>0</v>
          </cell>
          <cell r="K80">
            <v>26238.680000000022</v>
          </cell>
          <cell r="L80">
            <v>0</v>
          </cell>
          <cell r="M80">
            <v>44753.730000000047</v>
          </cell>
          <cell r="N80">
            <v>0</v>
          </cell>
          <cell r="O80">
            <v>4886.3157894736842</v>
          </cell>
          <cell r="P80">
            <v>10073.806315789501</v>
          </cell>
          <cell r="Q80">
            <v>6476.8923444976117</v>
          </cell>
          <cell r="R80">
            <v>1008.4386602870811</v>
          </cell>
          <cell r="S80">
            <v>535.40492822966507</v>
          </cell>
          <cell r="T80">
            <v>7776.3494736842067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4226.2140659340703</v>
          </cell>
          <cell r="AB80">
            <v>0</v>
          </cell>
          <cell r="AC80">
            <v>51925.17542937406</v>
          </cell>
          <cell r="AD80">
            <v>0</v>
          </cell>
          <cell r="AE80">
            <v>7256.1771999999992</v>
          </cell>
          <cell r="AF80">
            <v>0</v>
          </cell>
          <cell r="AG80">
            <v>138401.09</v>
          </cell>
          <cell r="AH80">
            <v>0</v>
          </cell>
          <cell r="AI80">
            <v>0</v>
          </cell>
          <cell r="AJ80">
            <v>0</v>
          </cell>
          <cell r="AK80">
            <v>5065.7280000000001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757703.35476000002</v>
          </cell>
          <cell r="AU80">
            <v>165157.18420726992</v>
          </cell>
          <cell r="AV80">
            <v>143466.818</v>
          </cell>
          <cell r="AW80">
            <v>82752.192022588613</v>
          </cell>
          <cell r="AX80">
            <v>1066327.3569672699</v>
          </cell>
          <cell r="AY80">
            <v>1061261.62896727</v>
          </cell>
          <cell r="AZ80">
            <v>4610</v>
          </cell>
          <cell r="BA80">
            <v>972710</v>
          </cell>
          <cell r="BB80">
            <v>0</v>
          </cell>
          <cell r="BC80">
            <v>0</v>
          </cell>
          <cell r="BD80">
            <v>1066327.3569672699</v>
          </cell>
          <cell r="BE80">
            <v>1066327.3569672701</v>
          </cell>
          <cell r="BF80">
            <v>0</v>
          </cell>
          <cell r="BG80">
            <v>977775.728</v>
          </cell>
          <cell r="BH80">
            <v>834308.91</v>
          </cell>
          <cell r="BI80">
            <v>922860.53896726994</v>
          </cell>
          <cell r="BJ80">
            <v>4373.7466301766344</v>
          </cell>
          <cell r="BK80">
            <v>4324.2013737089201</v>
          </cell>
          <cell r="BL80">
            <v>1.1457666326306811E-2</v>
          </cell>
          <cell r="BM80">
            <v>0</v>
          </cell>
          <cell r="BN80">
            <v>0</v>
          </cell>
          <cell r="BO80">
            <v>1066327.3569672699</v>
          </cell>
          <cell r="BP80">
            <v>5029.6759666695261</v>
          </cell>
          <cell r="BQ80" t="str">
            <v>Y</v>
          </cell>
          <cell r="BR80">
            <v>5053.6841562429854</v>
          </cell>
          <cell r="BS80">
            <v>1.1042154017484984E-2</v>
          </cell>
          <cell r="BT80">
            <v>0</v>
          </cell>
          <cell r="BU80">
            <v>1066327.3569672699</v>
          </cell>
          <cell r="BV80">
            <v>0</v>
          </cell>
          <cell r="BW80">
            <v>1066327.3569672699</v>
          </cell>
          <cell r="BX80">
            <v>5065.7280000000001</v>
          </cell>
          <cell r="BY80">
            <v>1061261.62896727</v>
          </cell>
          <cell r="BZ80"/>
          <cell r="CA80">
            <v>148229</v>
          </cell>
          <cell r="CB80">
            <v>8262031</v>
          </cell>
          <cell r="CC80" t="str">
            <v>Holne Chase Primary School</v>
          </cell>
          <cell r="CD80">
            <v>211</v>
          </cell>
          <cell r="CE80">
            <v>211</v>
          </cell>
          <cell r="CF80">
            <v>0</v>
          </cell>
          <cell r="CG80">
            <v>757703.35476000002</v>
          </cell>
          <cell r="CH80">
            <v>0</v>
          </cell>
          <cell r="CI80">
            <v>0</v>
          </cell>
          <cell r="CJ80">
            <v>26238.680000000022</v>
          </cell>
          <cell r="CK80">
            <v>0</v>
          </cell>
          <cell r="CL80">
            <v>44753.730000000047</v>
          </cell>
          <cell r="CM80">
            <v>0</v>
          </cell>
          <cell r="CN80">
            <v>4886.3157894736842</v>
          </cell>
          <cell r="CO80">
            <v>10073.806315789501</v>
          </cell>
          <cell r="CP80">
            <v>6476.8923444976117</v>
          </cell>
          <cell r="CQ80">
            <v>1008.4386602870811</v>
          </cell>
          <cell r="CR80">
            <v>535.40492822966507</v>
          </cell>
          <cell r="CS80">
            <v>7776.3494736842067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4226.2140659340703</v>
          </cell>
          <cell r="DA80">
            <v>0</v>
          </cell>
          <cell r="DB80">
            <v>51925.17542937406</v>
          </cell>
          <cell r="DC80">
            <v>0</v>
          </cell>
          <cell r="DD80">
            <v>7256.1771999999992</v>
          </cell>
          <cell r="DE80">
            <v>0</v>
          </cell>
          <cell r="DF80">
            <v>138401.09</v>
          </cell>
          <cell r="DG80">
            <v>0</v>
          </cell>
          <cell r="DH80">
            <v>0</v>
          </cell>
          <cell r="DI80">
            <v>0</v>
          </cell>
          <cell r="DJ80">
            <v>5065.7280000000001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757703.35476000002</v>
          </cell>
          <cell r="DT80">
            <v>165157.18420726992</v>
          </cell>
          <cell r="DU80">
            <v>143466.818</v>
          </cell>
          <cell r="DV80">
            <v>82752.192022588613</v>
          </cell>
          <cell r="DW80">
            <v>1066327.3569672699</v>
          </cell>
          <cell r="DX80">
            <v>1061261.62896727</v>
          </cell>
          <cell r="DY80">
            <v>4610</v>
          </cell>
          <cell r="DZ80">
            <v>972710</v>
          </cell>
          <cell r="EA80">
            <v>0</v>
          </cell>
          <cell r="EB80">
            <v>0</v>
          </cell>
          <cell r="EC80">
            <v>1066327.3569672699</v>
          </cell>
          <cell r="ED80">
            <v>1066327.3569672701</v>
          </cell>
          <cell r="EE80">
            <v>0</v>
          </cell>
          <cell r="EF80">
            <v>977775.728</v>
          </cell>
          <cell r="EG80">
            <v>834308.91</v>
          </cell>
          <cell r="EH80">
            <v>922860.53896726994</v>
          </cell>
          <cell r="EI80">
            <v>4373.7466301766344</v>
          </cell>
          <cell r="EJ80">
            <v>4324.2013737089201</v>
          </cell>
          <cell r="EK80">
            <v>1.1457666326306811E-2</v>
          </cell>
          <cell r="EL80">
            <v>0</v>
          </cell>
          <cell r="EM80">
            <v>0</v>
          </cell>
          <cell r="EN80">
            <v>1066327.3569672699</v>
          </cell>
          <cell r="EO80">
            <v>5029.6759666695261</v>
          </cell>
          <cell r="EP80" t="str">
            <v>Y</v>
          </cell>
          <cell r="EQ80">
            <v>5053.6841562429854</v>
          </cell>
          <cell r="ER80">
            <v>1.1042154017484984E-2</v>
          </cell>
          <cell r="ES80">
            <v>0</v>
          </cell>
          <cell r="ET80">
            <v>1066327.3569672699</v>
          </cell>
          <cell r="EU80">
            <v>0</v>
          </cell>
          <cell r="EV80">
            <v>1066327.3569672699</v>
          </cell>
          <cell r="EW80">
            <v>5065.7280000000001</v>
          </cell>
          <cell r="EX80">
            <v>1061261.62896727</v>
          </cell>
        </row>
        <row r="81">
          <cell r="B81">
            <v>149470</v>
          </cell>
          <cell r="C81">
            <v>8262032</v>
          </cell>
          <cell r="D81" t="str">
            <v>Watling Primary School</v>
          </cell>
          <cell r="E81">
            <v>92.5</v>
          </cell>
          <cell r="F81">
            <v>92.5</v>
          </cell>
          <cell r="G81">
            <v>0</v>
          </cell>
          <cell r="H81">
            <v>332168.53230000002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44959.439999999995</v>
          </cell>
          <cell r="AB81">
            <v>0</v>
          </cell>
          <cell r="AC81">
            <v>37148.924999999996</v>
          </cell>
          <cell r="AD81">
            <v>0</v>
          </cell>
          <cell r="AE81">
            <v>0</v>
          </cell>
          <cell r="AF81">
            <v>0</v>
          </cell>
          <cell r="AG81">
            <v>138401.09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332168.53230000002</v>
          </cell>
          <cell r="AU81">
            <v>82108.364999999991</v>
          </cell>
          <cell r="AV81">
            <v>138401.09</v>
          </cell>
          <cell r="AW81">
            <v>30746.736041999997</v>
          </cell>
          <cell r="AX81">
            <v>552677.98730000004</v>
          </cell>
          <cell r="AY81">
            <v>552677.98730000004</v>
          </cell>
          <cell r="AZ81">
            <v>4610</v>
          </cell>
          <cell r="BA81">
            <v>426425</v>
          </cell>
          <cell r="BB81">
            <v>0</v>
          </cell>
          <cell r="BC81">
            <v>0</v>
          </cell>
          <cell r="BD81">
            <v>552677.98730000004</v>
          </cell>
          <cell r="BE81">
            <v>552677.98730000004</v>
          </cell>
          <cell r="BF81">
            <v>0</v>
          </cell>
          <cell r="BG81">
            <v>426425</v>
          </cell>
          <cell r="BH81">
            <v>288023.91000000003</v>
          </cell>
          <cell r="BI81">
            <v>414276.89730000007</v>
          </cell>
          <cell r="BJ81">
            <v>4478.6691600000004</v>
          </cell>
          <cell r="BK81">
            <v>4107.552153015874</v>
          </cell>
          <cell r="BL81">
            <v>9.034991965023316E-2</v>
          </cell>
          <cell r="BM81">
            <v>0</v>
          </cell>
          <cell r="BN81">
            <v>0</v>
          </cell>
          <cell r="BO81">
            <v>552677.98730000004</v>
          </cell>
          <cell r="BP81">
            <v>5974.8971600000004</v>
          </cell>
          <cell r="BQ81" t="str">
            <v>Y</v>
          </cell>
          <cell r="BR81">
            <v>5974.8971600000004</v>
          </cell>
          <cell r="BS81">
            <v>5.8376466058032594E-2</v>
          </cell>
          <cell r="BT81">
            <v>0</v>
          </cell>
          <cell r="BU81">
            <v>552677.98730000004</v>
          </cell>
          <cell r="BV81">
            <v>0</v>
          </cell>
          <cell r="BW81">
            <v>552677.98730000004</v>
          </cell>
          <cell r="BX81">
            <v>0</v>
          </cell>
          <cell r="BY81">
            <v>552677.98730000004</v>
          </cell>
          <cell r="BZ81"/>
          <cell r="CA81">
            <v>149470</v>
          </cell>
          <cell r="CB81">
            <v>8262032</v>
          </cell>
          <cell r="CC81" t="str">
            <v>Watling Primary School</v>
          </cell>
          <cell r="CD81">
            <v>92.5</v>
          </cell>
          <cell r="CE81">
            <v>92.5</v>
          </cell>
          <cell r="CF81">
            <v>0</v>
          </cell>
          <cell r="CG81">
            <v>332168.53230000002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44959.439999999995</v>
          </cell>
          <cell r="DA81">
            <v>0</v>
          </cell>
          <cell r="DB81">
            <v>37148.924999999996</v>
          </cell>
          <cell r="DC81">
            <v>0</v>
          </cell>
          <cell r="DD81">
            <v>0</v>
          </cell>
          <cell r="DE81">
            <v>0</v>
          </cell>
          <cell r="DF81">
            <v>138401.09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332168.53230000002</v>
          </cell>
          <cell r="DT81">
            <v>82108.364999999991</v>
          </cell>
          <cell r="DU81">
            <v>138401.09</v>
          </cell>
          <cell r="DV81">
            <v>30746.736041999997</v>
          </cell>
          <cell r="DW81">
            <v>552677.98730000004</v>
          </cell>
          <cell r="DX81">
            <v>552677.98730000004</v>
          </cell>
          <cell r="DY81">
            <v>4610</v>
          </cell>
          <cell r="DZ81">
            <v>426425</v>
          </cell>
          <cell r="EA81">
            <v>0</v>
          </cell>
          <cell r="EB81">
            <v>0</v>
          </cell>
          <cell r="EC81">
            <v>552677.98730000004</v>
          </cell>
          <cell r="ED81">
            <v>552677.98730000004</v>
          </cell>
          <cell r="EE81">
            <v>0</v>
          </cell>
          <cell r="EF81">
            <v>426425</v>
          </cell>
          <cell r="EG81">
            <v>288023.91000000003</v>
          </cell>
          <cell r="EH81">
            <v>414276.89730000007</v>
          </cell>
          <cell r="EI81">
            <v>4478.6691600000004</v>
          </cell>
          <cell r="EJ81">
            <v>4107.552153015874</v>
          </cell>
          <cell r="EK81">
            <v>9.034991965023316E-2</v>
          </cell>
          <cell r="EL81">
            <v>0</v>
          </cell>
          <cell r="EM81">
            <v>0</v>
          </cell>
          <cell r="EN81">
            <v>552677.98730000004</v>
          </cell>
          <cell r="EO81">
            <v>5974.8971600000004</v>
          </cell>
          <cell r="EP81" t="str">
            <v>Y</v>
          </cell>
          <cell r="EQ81">
            <v>5974.8971600000004</v>
          </cell>
          <cell r="ER81">
            <v>5.8376466058032594E-2</v>
          </cell>
          <cell r="ES81">
            <v>0</v>
          </cell>
          <cell r="ET81">
            <v>552677.98730000004</v>
          </cell>
          <cell r="EU81">
            <v>0</v>
          </cell>
          <cell r="EV81">
            <v>552677.98730000004</v>
          </cell>
          <cell r="EW81">
            <v>0</v>
          </cell>
          <cell r="EX81">
            <v>552677.98730000004</v>
          </cell>
        </row>
        <row r="82">
          <cell r="B82">
            <v>144424</v>
          </cell>
          <cell r="C82">
            <v>8262076</v>
          </cell>
          <cell r="D82" t="str">
            <v>New Bradwell Primary School</v>
          </cell>
          <cell r="E82">
            <v>576</v>
          </cell>
          <cell r="F82">
            <v>576</v>
          </cell>
          <cell r="G82">
            <v>0</v>
          </cell>
          <cell r="H82">
            <v>2068422.4281600001</v>
          </cell>
          <cell r="I82">
            <v>0</v>
          </cell>
          <cell r="J82">
            <v>0</v>
          </cell>
          <cell r="K82">
            <v>80229.8100000001</v>
          </cell>
          <cell r="L82">
            <v>0</v>
          </cell>
          <cell r="M82">
            <v>134261.19000000018</v>
          </cell>
          <cell r="N82">
            <v>0</v>
          </cell>
          <cell r="O82">
            <v>44120.598260869599</v>
          </cell>
          <cell r="P82">
            <v>37042.790400000056</v>
          </cell>
          <cell r="Q82">
            <v>18361.878260869551</v>
          </cell>
          <cell r="R82">
            <v>4502.7773217391368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55593.596089613107</v>
          </cell>
          <cell r="AB82">
            <v>0</v>
          </cell>
          <cell r="AC82">
            <v>260384.94714315495</v>
          </cell>
          <cell r="AD82">
            <v>0</v>
          </cell>
          <cell r="AE82">
            <v>11309.355199999998</v>
          </cell>
          <cell r="AF82">
            <v>0</v>
          </cell>
          <cell r="AG82">
            <v>138401.09</v>
          </cell>
          <cell r="AH82">
            <v>0</v>
          </cell>
          <cell r="AI82">
            <v>0</v>
          </cell>
          <cell r="AJ82">
            <v>82999.462</v>
          </cell>
          <cell r="AK82">
            <v>13146.111999999999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2068422.4281600001</v>
          </cell>
          <cell r="AU82">
            <v>645806.94267624663</v>
          </cell>
          <cell r="AV82">
            <v>234546.66399999999</v>
          </cell>
          <cell r="AW82">
            <v>294828.64219324815</v>
          </cell>
          <cell r="AX82">
            <v>2948776.0348362466</v>
          </cell>
          <cell r="AY82">
            <v>2852630.4608362466</v>
          </cell>
          <cell r="AZ82">
            <v>4610</v>
          </cell>
          <cell r="BA82">
            <v>2655360</v>
          </cell>
          <cell r="BB82">
            <v>0</v>
          </cell>
          <cell r="BC82">
            <v>0</v>
          </cell>
          <cell r="BD82">
            <v>2948776.0348362466</v>
          </cell>
          <cell r="BE82">
            <v>2948776.0348362471</v>
          </cell>
          <cell r="BF82">
            <v>0</v>
          </cell>
          <cell r="BG82">
            <v>2751505.574</v>
          </cell>
          <cell r="BH82">
            <v>2599958.372</v>
          </cell>
          <cell r="BI82">
            <v>2797228.8328362466</v>
          </cell>
          <cell r="BJ82">
            <v>4856.3000570073727</v>
          </cell>
          <cell r="BK82">
            <v>4591.7634919720776</v>
          </cell>
          <cell r="BL82">
            <v>5.7611104208174606E-2</v>
          </cell>
          <cell r="BM82">
            <v>0</v>
          </cell>
          <cell r="BN82">
            <v>0</v>
          </cell>
          <cell r="BO82">
            <v>2948776.0348362466</v>
          </cell>
          <cell r="BP82">
            <v>4952.4834389518173</v>
          </cell>
          <cell r="BQ82" t="str">
            <v>Y</v>
          </cell>
          <cell r="BR82">
            <v>5119.4028382573724</v>
          </cell>
          <cell r="BS82">
            <v>5.4088207750286443E-2</v>
          </cell>
          <cell r="BT82">
            <v>0</v>
          </cell>
          <cell r="BU82">
            <v>2948776.0348362466</v>
          </cell>
          <cell r="BV82">
            <v>0</v>
          </cell>
          <cell r="BW82">
            <v>2948776.0348362466</v>
          </cell>
          <cell r="BX82">
            <v>13146.111999999999</v>
          </cell>
          <cell r="BY82">
            <v>2935629.9228362464</v>
          </cell>
          <cell r="BZ82"/>
          <cell r="CA82">
            <v>144424</v>
          </cell>
          <cell r="CB82">
            <v>8262076</v>
          </cell>
          <cell r="CC82" t="str">
            <v>New Bradwell Primary School</v>
          </cell>
          <cell r="CD82">
            <v>576</v>
          </cell>
          <cell r="CE82">
            <v>576</v>
          </cell>
          <cell r="CF82">
            <v>0</v>
          </cell>
          <cell r="CG82">
            <v>2068422.4281600001</v>
          </cell>
          <cell r="CH82">
            <v>0</v>
          </cell>
          <cell r="CI82">
            <v>0</v>
          </cell>
          <cell r="CJ82">
            <v>80229.8100000001</v>
          </cell>
          <cell r="CK82">
            <v>0</v>
          </cell>
          <cell r="CL82">
            <v>134261.19000000018</v>
          </cell>
          <cell r="CM82">
            <v>0</v>
          </cell>
          <cell r="CN82">
            <v>44120.598260869599</v>
          </cell>
          <cell r="CO82">
            <v>37042.790400000056</v>
          </cell>
          <cell r="CP82">
            <v>18361.878260869551</v>
          </cell>
          <cell r="CQ82">
            <v>4502.7773217391368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55593.596089613107</v>
          </cell>
          <cell r="DA82">
            <v>0</v>
          </cell>
          <cell r="DB82">
            <v>260384.94714315495</v>
          </cell>
          <cell r="DC82">
            <v>0</v>
          </cell>
          <cell r="DD82">
            <v>11309.355199999998</v>
          </cell>
          <cell r="DE82">
            <v>0</v>
          </cell>
          <cell r="DF82">
            <v>138401.09</v>
          </cell>
          <cell r="DG82">
            <v>0</v>
          </cell>
          <cell r="DH82">
            <v>0</v>
          </cell>
          <cell r="DI82">
            <v>82999.462</v>
          </cell>
          <cell r="DJ82">
            <v>13146.111999999999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2068422.4281600001</v>
          </cell>
          <cell r="DT82">
            <v>645806.94267624663</v>
          </cell>
          <cell r="DU82">
            <v>234546.66399999999</v>
          </cell>
          <cell r="DV82">
            <v>294828.64219324815</v>
          </cell>
          <cell r="DW82">
            <v>2948776.0348362466</v>
          </cell>
          <cell r="DX82">
            <v>2852630.4608362466</v>
          </cell>
          <cell r="DY82">
            <v>4610</v>
          </cell>
          <cell r="DZ82">
            <v>2655360</v>
          </cell>
          <cell r="EA82">
            <v>0</v>
          </cell>
          <cell r="EB82">
            <v>0</v>
          </cell>
          <cell r="EC82">
            <v>2948776.0348362466</v>
          </cell>
          <cell r="ED82">
            <v>2948776.0348362471</v>
          </cell>
          <cell r="EE82">
            <v>0</v>
          </cell>
          <cell r="EF82">
            <v>2751505.574</v>
          </cell>
          <cell r="EG82">
            <v>2599958.372</v>
          </cell>
          <cell r="EH82">
            <v>2797228.8328362466</v>
          </cell>
          <cell r="EI82">
            <v>4856.3000570073727</v>
          </cell>
          <cell r="EJ82">
            <v>4591.7634919720776</v>
          </cell>
          <cell r="EK82">
            <v>5.7611104208174606E-2</v>
          </cell>
          <cell r="EL82">
            <v>0</v>
          </cell>
          <cell r="EM82">
            <v>0</v>
          </cell>
          <cell r="EN82">
            <v>2948776.0348362466</v>
          </cell>
          <cell r="EO82">
            <v>4952.4834389518173</v>
          </cell>
          <cell r="EP82" t="str">
            <v>Y</v>
          </cell>
          <cell r="EQ82">
            <v>5119.4028382573724</v>
          </cell>
          <cell r="ER82">
            <v>5.4088207750286443E-2</v>
          </cell>
          <cell r="ES82">
            <v>0</v>
          </cell>
          <cell r="ET82">
            <v>2948776.0348362466</v>
          </cell>
          <cell r="EU82">
            <v>0</v>
          </cell>
          <cell r="EV82">
            <v>2948776.0348362466</v>
          </cell>
          <cell r="EW82">
            <v>13146.111999999999</v>
          </cell>
          <cell r="EX82">
            <v>2935629.9228362464</v>
          </cell>
        </row>
        <row r="83">
          <cell r="B83">
            <v>136792</v>
          </cell>
          <cell r="C83">
            <v>8262082</v>
          </cell>
          <cell r="D83" t="str">
            <v>Olney Infant Academy</v>
          </cell>
          <cell r="E83">
            <v>248</v>
          </cell>
          <cell r="F83">
            <v>248</v>
          </cell>
          <cell r="G83">
            <v>0</v>
          </cell>
          <cell r="H83">
            <v>890570.76768000005</v>
          </cell>
          <cell r="I83">
            <v>0</v>
          </cell>
          <cell r="J83">
            <v>0</v>
          </cell>
          <cell r="K83">
            <v>14633.110000000032</v>
          </cell>
          <cell r="L83">
            <v>0</v>
          </cell>
          <cell r="M83">
            <v>24487.890000000054</v>
          </cell>
          <cell r="N83">
            <v>0</v>
          </cell>
          <cell r="O83">
            <v>242.00000000000006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4989.2344370860992</v>
          </cell>
          <cell r="AB83">
            <v>0</v>
          </cell>
          <cell r="AC83">
            <v>75181.392000000094</v>
          </cell>
          <cell r="AD83">
            <v>0</v>
          </cell>
          <cell r="AE83">
            <v>0</v>
          </cell>
          <cell r="AF83">
            <v>0</v>
          </cell>
          <cell r="AG83">
            <v>138401.09</v>
          </cell>
          <cell r="AH83">
            <v>0</v>
          </cell>
          <cell r="AI83">
            <v>0</v>
          </cell>
          <cell r="AJ83">
            <v>0</v>
          </cell>
          <cell r="AK83">
            <v>5701.12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890570.76768000005</v>
          </cell>
          <cell r="AU83">
            <v>119533.62643708628</v>
          </cell>
          <cell r="AV83">
            <v>144102.21</v>
          </cell>
          <cell r="AW83">
            <v>78891.184947200061</v>
          </cell>
          <cell r="AX83">
            <v>1154206.6041170864</v>
          </cell>
          <cell r="AY83">
            <v>1148505.4841170863</v>
          </cell>
          <cell r="AZ83">
            <v>4610</v>
          </cell>
          <cell r="BA83">
            <v>1143280</v>
          </cell>
          <cell r="BB83">
            <v>0</v>
          </cell>
          <cell r="BC83">
            <v>0</v>
          </cell>
          <cell r="BD83">
            <v>1154206.6041170864</v>
          </cell>
          <cell r="BE83">
            <v>1154206.6041170864</v>
          </cell>
          <cell r="BF83">
            <v>0</v>
          </cell>
          <cell r="BG83">
            <v>1148981.1200000001</v>
          </cell>
          <cell r="BH83">
            <v>1004878.9100000001</v>
          </cell>
          <cell r="BI83">
            <v>1010104.3941170864</v>
          </cell>
          <cell r="BJ83">
            <v>4073.0015891818002</v>
          </cell>
          <cell r="BK83">
            <v>4145.9318847826089</v>
          </cell>
          <cell r="BL83">
            <v>-1.7590808924887284E-2</v>
          </cell>
          <cell r="BM83">
            <v>1.7590808924887284E-2</v>
          </cell>
          <cell r="BN83">
            <v>18086.713309000552</v>
          </cell>
          <cell r="BO83">
            <v>1172293.3174260869</v>
          </cell>
          <cell r="BP83">
            <v>4704.0007960729308</v>
          </cell>
          <cell r="BQ83" t="str">
            <v>Y</v>
          </cell>
          <cell r="BR83">
            <v>4726.989183169705</v>
          </cell>
          <cell r="BS83">
            <v>-1.0435421003250123E-2</v>
          </cell>
          <cell r="BT83">
            <v>0</v>
          </cell>
          <cell r="BU83">
            <v>1172293.3174260869</v>
          </cell>
          <cell r="BV83">
            <v>0</v>
          </cell>
          <cell r="BW83">
            <v>1172293.3174260869</v>
          </cell>
          <cell r="BX83">
            <v>5701.12</v>
          </cell>
          <cell r="BY83">
            <v>1166592.1974260868</v>
          </cell>
          <cell r="BZ83"/>
          <cell r="CA83">
            <v>136792</v>
          </cell>
          <cell r="CB83">
            <v>8262082</v>
          </cell>
          <cell r="CC83" t="str">
            <v>Olney Infant Academy</v>
          </cell>
          <cell r="CD83">
            <v>248</v>
          </cell>
          <cell r="CE83">
            <v>248</v>
          </cell>
          <cell r="CF83">
            <v>0</v>
          </cell>
          <cell r="CG83">
            <v>890570.76768000005</v>
          </cell>
          <cell r="CH83">
            <v>0</v>
          </cell>
          <cell r="CI83">
            <v>0</v>
          </cell>
          <cell r="CJ83">
            <v>14633.110000000032</v>
          </cell>
          <cell r="CK83">
            <v>0</v>
          </cell>
          <cell r="CL83">
            <v>24487.890000000054</v>
          </cell>
          <cell r="CM83">
            <v>0</v>
          </cell>
          <cell r="CN83">
            <v>242.00000000000006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4989.2344370860992</v>
          </cell>
          <cell r="DA83">
            <v>0</v>
          </cell>
          <cell r="DB83">
            <v>75181.392000000094</v>
          </cell>
          <cell r="DC83">
            <v>0</v>
          </cell>
          <cell r="DD83">
            <v>0</v>
          </cell>
          <cell r="DE83">
            <v>0</v>
          </cell>
          <cell r="DF83">
            <v>138401.09</v>
          </cell>
          <cell r="DG83">
            <v>0</v>
          </cell>
          <cell r="DH83">
            <v>0</v>
          </cell>
          <cell r="DI83">
            <v>0</v>
          </cell>
          <cell r="DJ83">
            <v>5701.12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890570.76768000005</v>
          </cell>
          <cell r="DT83">
            <v>119533.62643708628</v>
          </cell>
          <cell r="DU83">
            <v>144102.21</v>
          </cell>
          <cell r="DV83">
            <v>78891.184947200061</v>
          </cell>
          <cell r="DW83">
            <v>1154206.6041170864</v>
          </cell>
          <cell r="DX83">
            <v>1148505.4841170863</v>
          </cell>
          <cell r="DY83">
            <v>4610</v>
          </cell>
          <cell r="DZ83">
            <v>1143280</v>
          </cell>
          <cell r="EA83">
            <v>0</v>
          </cell>
          <cell r="EB83">
            <v>0</v>
          </cell>
          <cell r="EC83">
            <v>1154206.6041170864</v>
          </cell>
          <cell r="ED83">
            <v>1154206.6041170864</v>
          </cell>
          <cell r="EE83">
            <v>0</v>
          </cell>
          <cell r="EF83">
            <v>1148981.1200000001</v>
          </cell>
          <cell r="EG83">
            <v>1004878.9100000001</v>
          </cell>
          <cell r="EH83">
            <v>1010104.3941170864</v>
          </cell>
          <cell r="EI83">
            <v>4073.0015891818002</v>
          </cell>
          <cell r="EJ83">
            <v>4145.9318847826089</v>
          </cell>
          <cell r="EK83">
            <v>-1.7590808924887284E-2</v>
          </cell>
          <cell r="EL83">
            <v>1.7590808924887284E-2</v>
          </cell>
          <cell r="EM83">
            <v>18086.713309000552</v>
          </cell>
          <cell r="EN83">
            <v>1172293.3174260869</v>
          </cell>
          <cell r="EO83">
            <v>4704.0007960729308</v>
          </cell>
          <cell r="EP83" t="str">
            <v>Y</v>
          </cell>
          <cell r="EQ83">
            <v>4726.989183169705</v>
          </cell>
          <cell r="ER83">
            <v>-1.0435421003250123E-2</v>
          </cell>
          <cell r="ES83">
            <v>0</v>
          </cell>
          <cell r="ET83">
            <v>1172293.3174260869</v>
          </cell>
          <cell r="EU83">
            <v>0</v>
          </cell>
          <cell r="EV83">
            <v>1172293.3174260869</v>
          </cell>
          <cell r="EW83">
            <v>5701.12</v>
          </cell>
          <cell r="EX83">
            <v>1166592.1974260868</v>
          </cell>
        </row>
        <row r="84">
          <cell r="B84">
            <v>136275</v>
          </cell>
          <cell r="C84">
            <v>8262133</v>
          </cell>
          <cell r="D84" t="str">
            <v>The Premier Academy</v>
          </cell>
          <cell r="E84">
            <v>631</v>
          </cell>
          <cell r="F84">
            <v>631</v>
          </cell>
          <cell r="G84">
            <v>0</v>
          </cell>
          <cell r="H84">
            <v>2265928.0419600001</v>
          </cell>
          <cell r="I84">
            <v>0</v>
          </cell>
          <cell r="J84">
            <v>0</v>
          </cell>
          <cell r="K84">
            <v>106468.48999999993</v>
          </cell>
          <cell r="L84">
            <v>0</v>
          </cell>
          <cell r="M84">
            <v>178170.50999999989</v>
          </cell>
          <cell r="N84">
            <v>0</v>
          </cell>
          <cell r="O84">
            <v>36600.003174603225</v>
          </cell>
          <cell r="P84">
            <v>49970.793015873052</v>
          </cell>
          <cell r="Q84">
            <v>41766.941666666535</v>
          </cell>
          <cell r="R84">
            <v>3001.39657142857</v>
          </cell>
          <cell r="S84">
            <v>19122.184571428559</v>
          </cell>
          <cell r="T84">
            <v>19637.841777777758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137474.76865064705</v>
          </cell>
          <cell r="AB84">
            <v>0</v>
          </cell>
          <cell r="AC84">
            <v>174332.10936980133</v>
          </cell>
          <cell r="AD84">
            <v>0</v>
          </cell>
          <cell r="AE84">
            <v>8047.0412000000078</v>
          </cell>
          <cell r="AF84">
            <v>0</v>
          </cell>
          <cell r="AG84">
            <v>138401.09</v>
          </cell>
          <cell r="AH84">
            <v>0</v>
          </cell>
          <cell r="AI84">
            <v>0</v>
          </cell>
          <cell r="AJ84">
            <v>0</v>
          </cell>
          <cell r="AK84">
            <v>15605.76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2265928.0419600001</v>
          </cell>
          <cell r="AU84">
            <v>774592.07999822591</v>
          </cell>
          <cell r="AV84">
            <v>154006.85</v>
          </cell>
          <cell r="AW84">
            <v>306045.63543220656</v>
          </cell>
          <cell r="AX84">
            <v>3194526.9719582261</v>
          </cell>
          <cell r="AY84">
            <v>3178921.2119582263</v>
          </cell>
          <cell r="AZ84">
            <v>4610</v>
          </cell>
          <cell r="BA84">
            <v>2908910</v>
          </cell>
          <cell r="BB84">
            <v>0</v>
          </cell>
          <cell r="BC84">
            <v>0</v>
          </cell>
          <cell r="BD84">
            <v>3194526.9719582261</v>
          </cell>
          <cell r="BE84">
            <v>3194526.9719582261</v>
          </cell>
          <cell r="BF84">
            <v>0</v>
          </cell>
          <cell r="BG84">
            <v>2924515.76</v>
          </cell>
          <cell r="BH84">
            <v>2770508.91</v>
          </cell>
          <cell r="BI84">
            <v>3040520.1219582264</v>
          </cell>
          <cell r="BJ84">
            <v>4818.5738858292016</v>
          </cell>
          <cell r="BK84">
            <v>4743.8972825949368</v>
          </cell>
          <cell r="BL84">
            <v>1.5741614707436562E-2</v>
          </cell>
          <cell r="BM84">
            <v>0</v>
          </cell>
          <cell r="BN84">
            <v>0</v>
          </cell>
          <cell r="BO84">
            <v>3194526.9719582261</v>
          </cell>
          <cell r="BP84">
            <v>5037.9100031033695</v>
          </cell>
          <cell r="BQ84" t="str">
            <v>Y</v>
          </cell>
          <cell r="BR84">
            <v>5062.64179391161</v>
          </cell>
          <cell r="BS84">
            <v>1.5888192749969665E-2</v>
          </cell>
          <cell r="BT84">
            <v>0</v>
          </cell>
          <cell r="BU84">
            <v>3194526.9719582261</v>
          </cell>
          <cell r="BV84">
            <v>0</v>
          </cell>
          <cell r="BW84">
            <v>3194526.9719582261</v>
          </cell>
          <cell r="BX84">
            <v>15605.76</v>
          </cell>
          <cell r="BY84">
            <v>3178921.2119582263</v>
          </cell>
          <cell r="BZ84"/>
          <cell r="CA84">
            <v>136275</v>
          </cell>
          <cell r="CB84">
            <v>8262133</v>
          </cell>
          <cell r="CC84" t="str">
            <v>The Premier Academy</v>
          </cell>
          <cell r="CD84">
            <v>631</v>
          </cell>
          <cell r="CE84">
            <v>631</v>
          </cell>
          <cell r="CF84">
            <v>0</v>
          </cell>
          <cell r="CG84">
            <v>2265928.0419600001</v>
          </cell>
          <cell r="CH84">
            <v>0</v>
          </cell>
          <cell r="CI84">
            <v>0</v>
          </cell>
          <cell r="CJ84">
            <v>106468.48999999993</v>
          </cell>
          <cell r="CK84">
            <v>0</v>
          </cell>
          <cell r="CL84">
            <v>178170.50999999989</v>
          </cell>
          <cell r="CM84">
            <v>0</v>
          </cell>
          <cell r="CN84">
            <v>36600.003174603225</v>
          </cell>
          <cell r="CO84">
            <v>49970.793015873052</v>
          </cell>
          <cell r="CP84">
            <v>41766.941666666535</v>
          </cell>
          <cell r="CQ84">
            <v>3001.39657142857</v>
          </cell>
          <cell r="CR84">
            <v>19122.184571428559</v>
          </cell>
          <cell r="CS84">
            <v>19637.841777777758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137474.76865064705</v>
          </cell>
          <cell r="DA84">
            <v>0</v>
          </cell>
          <cell r="DB84">
            <v>174332.10936980133</v>
          </cell>
          <cell r="DC84">
            <v>0</v>
          </cell>
          <cell r="DD84">
            <v>8047.0412000000078</v>
          </cell>
          <cell r="DE84">
            <v>0</v>
          </cell>
          <cell r="DF84">
            <v>138401.09</v>
          </cell>
          <cell r="DG84">
            <v>0</v>
          </cell>
          <cell r="DH84">
            <v>0</v>
          </cell>
          <cell r="DI84">
            <v>0</v>
          </cell>
          <cell r="DJ84">
            <v>15605.76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2265928.0419600001</v>
          </cell>
          <cell r="DT84">
            <v>774592.07999822591</v>
          </cell>
          <cell r="DU84">
            <v>154006.85</v>
          </cell>
          <cell r="DV84">
            <v>306045.63543220656</v>
          </cell>
          <cell r="DW84">
            <v>3194526.9719582261</v>
          </cell>
          <cell r="DX84">
            <v>3178921.2119582263</v>
          </cell>
          <cell r="DY84">
            <v>4610</v>
          </cell>
          <cell r="DZ84">
            <v>2908910</v>
          </cell>
          <cell r="EA84">
            <v>0</v>
          </cell>
          <cell r="EB84">
            <v>0</v>
          </cell>
          <cell r="EC84">
            <v>3194526.9719582261</v>
          </cell>
          <cell r="ED84">
            <v>3194526.9719582261</v>
          </cell>
          <cell r="EE84">
            <v>0</v>
          </cell>
          <cell r="EF84">
            <v>2924515.76</v>
          </cell>
          <cell r="EG84">
            <v>2770508.91</v>
          </cell>
          <cell r="EH84">
            <v>3040520.1219582264</v>
          </cell>
          <cell r="EI84">
            <v>4818.5738858292016</v>
          </cell>
          <cell r="EJ84">
            <v>4743.8972825949368</v>
          </cell>
          <cell r="EK84">
            <v>1.5741614707436562E-2</v>
          </cell>
          <cell r="EL84">
            <v>0</v>
          </cell>
          <cell r="EM84">
            <v>0</v>
          </cell>
          <cell r="EN84">
            <v>3194526.9719582261</v>
          </cell>
          <cell r="EO84">
            <v>5037.9100031033695</v>
          </cell>
          <cell r="EP84" t="str">
            <v>Y</v>
          </cell>
          <cell r="EQ84">
            <v>5062.64179391161</v>
          </cell>
          <cell r="ER84">
            <v>1.5888192749969665E-2</v>
          </cell>
          <cell r="ES84">
            <v>0</v>
          </cell>
          <cell r="ET84">
            <v>3194526.9719582261</v>
          </cell>
          <cell r="EU84">
            <v>0</v>
          </cell>
          <cell r="EV84">
            <v>3194526.9719582261</v>
          </cell>
          <cell r="EW84">
            <v>15605.76</v>
          </cell>
          <cell r="EX84">
            <v>3178921.2119582263</v>
          </cell>
        </row>
        <row r="85">
          <cell r="B85">
            <v>143263</v>
          </cell>
          <cell r="C85">
            <v>8262281</v>
          </cell>
          <cell r="D85" t="str">
            <v>Olney Middle School</v>
          </cell>
          <cell r="E85">
            <v>364</v>
          </cell>
          <cell r="F85">
            <v>364</v>
          </cell>
          <cell r="G85">
            <v>0</v>
          </cell>
          <cell r="H85">
            <v>1307128.0622400001</v>
          </cell>
          <cell r="I85">
            <v>0</v>
          </cell>
          <cell r="J85">
            <v>0</v>
          </cell>
          <cell r="K85">
            <v>28761.630000000074</v>
          </cell>
          <cell r="L85">
            <v>0</v>
          </cell>
          <cell r="M85">
            <v>50664.600000000049</v>
          </cell>
          <cell r="N85">
            <v>0</v>
          </cell>
          <cell r="O85">
            <v>486.67403314917141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4941.9405586592175</v>
          </cell>
          <cell r="AB85">
            <v>0</v>
          </cell>
          <cell r="AC85">
            <v>100764.62532986519</v>
          </cell>
          <cell r="AD85">
            <v>0</v>
          </cell>
          <cell r="AE85">
            <v>0</v>
          </cell>
          <cell r="AF85">
            <v>0</v>
          </cell>
          <cell r="AG85">
            <v>138401.09</v>
          </cell>
          <cell r="AH85">
            <v>0</v>
          </cell>
          <cell r="AI85">
            <v>0</v>
          </cell>
          <cell r="AJ85">
            <v>0</v>
          </cell>
          <cell r="AK85">
            <v>11059.2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1307128.0622400001</v>
          </cell>
          <cell r="AU85">
            <v>185619.46992167371</v>
          </cell>
          <cell r="AV85">
            <v>149460.29</v>
          </cell>
          <cell r="AW85">
            <v>115748.7457095538</v>
          </cell>
          <cell r="AX85">
            <v>1642207.8221616738</v>
          </cell>
          <cell r="AY85">
            <v>1631148.6221616738</v>
          </cell>
          <cell r="AZ85">
            <v>4610</v>
          </cell>
          <cell r="BA85">
            <v>1678040</v>
          </cell>
          <cell r="BB85">
            <v>46891.377838326152</v>
          </cell>
          <cell r="BC85">
            <v>0</v>
          </cell>
          <cell r="BD85">
            <v>1689099.2</v>
          </cell>
          <cell r="BE85">
            <v>1689099.2</v>
          </cell>
          <cell r="BF85">
            <v>0</v>
          </cell>
          <cell r="BG85">
            <v>1689099.2</v>
          </cell>
          <cell r="BH85">
            <v>1539638.91</v>
          </cell>
          <cell r="BI85">
            <v>1539638.91</v>
          </cell>
          <cell r="BJ85">
            <v>4229.7772252747254</v>
          </cell>
          <cell r="BK85">
            <v>4187.6042510638299</v>
          </cell>
          <cell r="BL85">
            <v>1.0070907297455767E-2</v>
          </cell>
          <cell r="BM85">
            <v>0</v>
          </cell>
          <cell r="BN85">
            <v>0</v>
          </cell>
          <cell r="BO85">
            <v>1689099.2</v>
          </cell>
          <cell r="BP85">
            <v>4610</v>
          </cell>
          <cell r="BQ85" t="str">
            <v>Y</v>
          </cell>
          <cell r="BR85">
            <v>4640.3824175824175</v>
          </cell>
          <cell r="BS85">
            <v>1.2536993811046893E-2</v>
          </cell>
          <cell r="BT85">
            <v>0</v>
          </cell>
          <cell r="BU85">
            <v>1689099.2</v>
          </cell>
          <cell r="BV85">
            <v>0</v>
          </cell>
          <cell r="BW85">
            <v>1689099.2</v>
          </cell>
          <cell r="BX85">
            <v>11059.2</v>
          </cell>
          <cell r="BY85">
            <v>1678040</v>
          </cell>
          <cell r="BZ85"/>
          <cell r="CA85">
            <v>143263</v>
          </cell>
          <cell r="CB85">
            <v>8262281</v>
          </cell>
          <cell r="CC85" t="str">
            <v>Olney Middle School</v>
          </cell>
          <cell r="CD85">
            <v>364</v>
          </cell>
          <cell r="CE85">
            <v>364</v>
          </cell>
          <cell r="CF85">
            <v>0</v>
          </cell>
          <cell r="CG85">
            <v>1307128.0622400001</v>
          </cell>
          <cell r="CH85">
            <v>0</v>
          </cell>
          <cell r="CI85">
            <v>0</v>
          </cell>
          <cell r="CJ85">
            <v>28761.630000000074</v>
          </cell>
          <cell r="CK85">
            <v>0</v>
          </cell>
          <cell r="CL85">
            <v>50664.600000000049</v>
          </cell>
          <cell r="CM85">
            <v>0</v>
          </cell>
          <cell r="CN85">
            <v>486.67403314917141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4941.9405586592175</v>
          </cell>
          <cell r="DA85">
            <v>0</v>
          </cell>
          <cell r="DB85">
            <v>100764.62532986519</v>
          </cell>
          <cell r="DC85">
            <v>0</v>
          </cell>
          <cell r="DD85">
            <v>0</v>
          </cell>
          <cell r="DE85">
            <v>0</v>
          </cell>
          <cell r="DF85">
            <v>138401.09</v>
          </cell>
          <cell r="DG85">
            <v>0</v>
          </cell>
          <cell r="DH85">
            <v>0</v>
          </cell>
          <cell r="DI85">
            <v>0</v>
          </cell>
          <cell r="DJ85">
            <v>11059.2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1307128.0622400001</v>
          </cell>
          <cell r="DT85">
            <v>185619.46992167371</v>
          </cell>
          <cell r="DU85">
            <v>149460.29</v>
          </cell>
          <cell r="DV85">
            <v>115748.7457095538</v>
          </cell>
          <cell r="DW85">
            <v>1642207.8221616738</v>
          </cell>
          <cell r="DX85">
            <v>1631148.6221616738</v>
          </cell>
          <cell r="DY85">
            <v>4610</v>
          </cell>
          <cell r="DZ85">
            <v>1678040</v>
          </cell>
          <cell r="EA85">
            <v>46891.377838326152</v>
          </cell>
          <cell r="EB85">
            <v>0</v>
          </cell>
          <cell r="EC85">
            <v>1689099.2</v>
          </cell>
          <cell r="ED85">
            <v>1689099.2</v>
          </cell>
          <cell r="EE85">
            <v>0</v>
          </cell>
          <cell r="EF85">
            <v>1689099.2</v>
          </cell>
          <cell r="EG85">
            <v>1539638.91</v>
          </cell>
          <cell r="EH85">
            <v>1539638.91</v>
          </cell>
          <cell r="EI85">
            <v>4229.7772252747254</v>
          </cell>
          <cell r="EJ85">
            <v>4187.6042510638299</v>
          </cell>
          <cell r="EK85">
            <v>1.0070907297455767E-2</v>
          </cell>
          <cell r="EL85">
            <v>0</v>
          </cell>
          <cell r="EM85">
            <v>0</v>
          </cell>
          <cell r="EN85">
            <v>1689099.2</v>
          </cell>
          <cell r="EO85">
            <v>4610</v>
          </cell>
          <cell r="EP85" t="str">
            <v>Y</v>
          </cell>
          <cell r="EQ85">
            <v>4640.3824175824175</v>
          </cell>
          <cell r="ER85">
            <v>1.2536993811046893E-2</v>
          </cell>
          <cell r="ES85">
            <v>0</v>
          </cell>
          <cell r="ET85">
            <v>1689099.2</v>
          </cell>
          <cell r="EU85">
            <v>0</v>
          </cell>
          <cell r="EV85">
            <v>1689099.2</v>
          </cell>
          <cell r="EW85">
            <v>11059.2</v>
          </cell>
          <cell r="EX85">
            <v>1678040</v>
          </cell>
        </row>
        <row r="86">
          <cell r="B86">
            <v>138715</v>
          </cell>
          <cell r="C86">
            <v>8262319</v>
          </cell>
          <cell r="D86" t="str">
            <v>Shepherdswell Academy</v>
          </cell>
          <cell r="E86">
            <v>118</v>
          </cell>
          <cell r="F86">
            <v>118</v>
          </cell>
          <cell r="G86">
            <v>0</v>
          </cell>
          <cell r="H86">
            <v>423739.31688</v>
          </cell>
          <cell r="I86">
            <v>0</v>
          </cell>
          <cell r="J86">
            <v>0</v>
          </cell>
          <cell r="K86">
            <v>14128.51999999998</v>
          </cell>
          <cell r="L86">
            <v>0</v>
          </cell>
          <cell r="M86">
            <v>23643.479999999967</v>
          </cell>
          <cell r="N86">
            <v>0</v>
          </cell>
          <cell r="O86">
            <v>9437.9999999999945</v>
          </cell>
          <cell r="P86">
            <v>9097.8800000000138</v>
          </cell>
          <cell r="Q86">
            <v>1374.7499999999989</v>
          </cell>
          <cell r="R86">
            <v>0</v>
          </cell>
          <cell r="S86">
            <v>530.33000000000004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28017.594482758588</v>
          </cell>
          <cell r="AB86">
            <v>0</v>
          </cell>
          <cell r="AC86">
            <v>57544.975714285698</v>
          </cell>
          <cell r="AD86">
            <v>0</v>
          </cell>
          <cell r="AE86">
            <v>2886.6536000000001</v>
          </cell>
          <cell r="AF86">
            <v>0</v>
          </cell>
          <cell r="AG86">
            <v>138401.09</v>
          </cell>
          <cell r="AH86">
            <v>0</v>
          </cell>
          <cell r="AI86">
            <v>0</v>
          </cell>
          <cell r="AJ86">
            <v>0</v>
          </cell>
          <cell r="AK86">
            <v>4377.0879999999997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423739.31688</v>
          </cell>
          <cell r="AU86">
            <v>146662.18379704424</v>
          </cell>
          <cell r="AV86">
            <v>142778.17799999999</v>
          </cell>
          <cell r="AW86">
            <v>60748.543260914274</v>
          </cell>
          <cell r="AX86">
            <v>713179.67867704423</v>
          </cell>
          <cell r="AY86">
            <v>708802.59067704424</v>
          </cell>
          <cell r="AZ86">
            <v>4610</v>
          </cell>
          <cell r="BA86">
            <v>543980</v>
          </cell>
          <cell r="BB86">
            <v>0</v>
          </cell>
          <cell r="BC86">
            <v>0</v>
          </cell>
          <cell r="BD86">
            <v>713179.67867704423</v>
          </cell>
          <cell r="BE86">
            <v>713179.67867704423</v>
          </cell>
          <cell r="BF86">
            <v>0</v>
          </cell>
          <cell r="BG86">
            <v>548357.08799999999</v>
          </cell>
          <cell r="BH86">
            <v>405578.91000000003</v>
          </cell>
          <cell r="BI86">
            <v>570401.50067704427</v>
          </cell>
          <cell r="BJ86">
            <v>4833.9110226868161</v>
          </cell>
          <cell r="BK86">
            <v>4769.5635239130434</v>
          </cell>
          <cell r="BL86">
            <v>1.3491276183062714E-2</v>
          </cell>
          <cell r="BM86">
            <v>0</v>
          </cell>
          <cell r="BN86">
            <v>0</v>
          </cell>
          <cell r="BO86">
            <v>713179.67867704423</v>
          </cell>
          <cell r="BP86">
            <v>6006.8016159071549</v>
          </cell>
          <cell r="BQ86" t="str">
            <v>Y</v>
          </cell>
          <cell r="BR86">
            <v>6043.8955820088495</v>
          </cell>
          <cell r="BS86">
            <v>4.1464837481196115E-2</v>
          </cell>
          <cell r="BT86">
            <v>0</v>
          </cell>
          <cell r="BU86">
            <v>713179.67867704423</v>
          </cell>
          <cell r="BV86">
            <v>0</v>
          </cell>
          <cell r="BW86">
            <v>713179.67867704423</v>
          </cell>
          <cell r="BX86">
            <v>4377.0879999999997</v>
          </cell>
          <cell r="BY86">
            <v>708802.59067704424</v>
          </cell>
          <cell r="BZ86"/>
          <cell r="CA86">
            <v>138715</v>
          </cell>
          <cell r="CB86">
            <v>8262319</v>
          </cell>
          <cell r="CC86" t="str">
            <v>Shepherdswell Academy</v>
          </cell>
          <cell r="CD86">
            <v>118</v>
          </cell>
          <cell r="CE86">
            <v>118</v>
          </cell>
          <cell r="CF86">
            <v>0</v>
          </cell>
          <cell r="CG86">
            <v>423739.31688</v>
          </cell>
          <cell r="CH86">
            <v>0</v>
          </cell>
          <cell r="CI86">
            <v>0</v>
          </cell>
          <cell r="CJ86">
            <v>14128.51999999998</v>
          </cell>
          <cell r="CK86">
            <v>0</v>
          </cell>
          <cell r="CL86">
            <v>23643.479999999967</v>
          </cell>
          <cell r="CM86">
            <v>0</v>
          </cell>
          <cell r="CN86">
            <v>9437.9999999999945</v>
          </cell>
          <cell r="CO86">
            <v>9097.8800000000138</v>
          </cell>
          <cell r="CP86">
            <v>1374.7499999999989</v>
          </cell>
          <cell r="CQ86">
            <v>0</v>
          </cell>
          <cell r="CR86">
            <v>530.33000000000004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28017.594482758588</v>
          </cell>
          <cell r="DA86">
            <v>0</v>
          </cell>
          <cell r="DB86">
            <v>57544.975714285698</v>
          </cell>
          <cell r="DC86">
            <v>0</v>
          </cell>
          <cell r="DD86">
            <v>2886.6536000000001</v>
          </cell>
          <cell r="DE86">
            <v>0</v>
          </cell>
          <cell r="DF86">
            <v>138401.09</v>
          </cell>
          <cell r="DG86">
            <v>0</v>
          </cell>
          <cell r="DH86">
            <v>0</v>
          </cell>
          <cell r="DI86">
            <v>0</v>
          </cell>
          <cell r="DJ86">
            <v>4377.0879999999997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423739.31688</v>
          </cell>
          <cell r="DT86">
            <v>146662.18379704424</v>
          </cell>
          <cell r="DU86">
            <v>142778.17799999999</v>
          </cell>
          <cell r="DV86">
            <v>60748.543260914274</v>
          </cell>
          <cell r="DW86">
            <v>713179.67867704423</v>
          </cell>
          <cell r="DX86">
            <v>708802.59067704424</v>
          </cell>
          <cell r="DY86">
            <v>4610</v>
          </cell>
          <cell r="DZ86">
            <v>543980</v>
          </cell>
          <cell r="EA86">
            <v>0</v>
          </cell>
          <cell r="EB86">
            <v>0</v>
          </cell>
          <cell r="EC86">
            <v>713179.67867704423</v>
          </cell>
          <cell r="ED86">
            <v>713179.67867704423</v>
          </cell>
          <cell r="EE86">
            <v>0</v>
          </cell>
          <cell r="EF86">
            <v>548357.08799999999</v>
          </cell>
          <cell r="EG86">
            <v>405578.91000000003</v>
          </cell>
          <cell r="EH86">
            <v>570401.50067704427</v>
          </cell>
          <cell r="EI86">
            <v>4833.9110226868161</v>
          </cell>
          <cell r="EJ86">
            <v>4769.5635239130434</v>
          </cell>
          <cell r="EK86">
            <v>1.3491276183062714E-2</v>
          </cell>
          <cell r="EL86">
            <v>0</v>
          </cell>
          <cell r="EM86">
            <v>0</v>
          </cell>
          <cell r="EN86">
            <v>713179.67867704423</v>
          </cell>
          <cell r="EO86">
            <v>6006.8016159071549</v>
          </cell>
          <cell r="EP86" t="str">
            <v>Y</v>
          </cell>
          <cell r="EQ86">
            <v>6043.8955820088495</v>
          </cell>
          <cell r="ER86">
            <v>4.1464837481196115E-2</v>
          </cell>
          <cell r="ES86">
            <v>0</v>
          </cell>
          <cell r="ET86">
            <v>713179.67867704423</v>
          </cell>
          <cell r="EU86">
            <v>0</v>
          </cell>
          <cell r="EV86">
            <v>713179.67867704423</v>
          </cell>
          <cell r="EW86">
            <v>4377.0879999999997</v>
          </cell>
          <cell r="EX86">
            <v>708802.59067704424</v>
          </cell>
        </row>
        <row r="87">
          <cell r="B87">
            <v>147380</v>
          </cell>
          <cell r="C87">
            <v>8262326</v>
          </cell>
          <cell r="D87" t="str">
            <v>Ashbrook School</v>
          </cell>
          <cell r="E87">
            <v>179</v>
          </cell>
          <cell r="F87">
            <v>179</v>
          </cell>
          <cell r="G87">
            <v>0</v>
          </cell>
          <cell r="H87">
            <v>642790.99763999996</v>
          </cell>
          <cell r="I87">
            <v>0</v>
          </cell>
          <cell r="J87">
            <v>0</v>
          </cell>
          <cell r="K87">
            <v>9082.6199999999899</v>
          </cell>
          <cell r="L87">
            <v>0</v>
          </cell>
          <cell r="M87">
            <v>15199.379999999985</v>
          </cell>
          <cell r="N87">
            <v>0</v>
          </cell>
          <cell r="O87">
            <v>725.99999999999784</v>
          </cell>
          <cell r="P87">
            <v>6750.04000000001</v>
          </cell>
          <cell r="Q87">
            <v>0</v>
          </cell>
          <cell r="R87">
            <v>1498.3199999999956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47813.924482758601</v>
          </cell>
          <cell r="AB87">
            <v>0</v>
          </cell>
          <cell r="AC87">
            <v>67512.387130434756</v>
          </cell>
          <cell r="AD87">
            <v>0</v>
          </cell>
          <cell r="AE87">
            <v>0</v>
          </cell>
          <cell r="AF87">
            <v>0</v>
          </cell>
          <cell r="AG87">
            <v>138401.09</v>
          </cell>
          <cell r="AH87">
            <v>0</v>
          </cell>
          <cell r="AI87">
            <v>0</v>
          </cell>
          <cell r="AJ87">
            <v>0</v>
          </cell>
          <cell r="AK87">
            <v>4245.76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642790.99763999996</v>
          </cell>
          <cell r="AU87">
            <v>148582.67161319335</v>
          </cell>
          <cell r="AV87">
            <v>142646.85</v>
          </cell>
          <cell r="AW87">
            <v>66337.323856904331</v>
          </cell>
          <cell r="AX87">
            <v>934020.51925319328</v>
          </cell>
          <cell r="AY87">
            <v>929774.75925319328</v>
          </cell>
          <cell r="AZ87">
            <v>4610</v>
          </cell>
          <cell r="BA87">
            <v>825190</v>
          </cell>
          <cell r="BB87">
            <v>0</v>
          </cell>
          <cell r="BC87">
            <v>0</v>
          </cell>
          <cell r="BD87">
            <v>934020.51925319328</v>
          </cell>
          <cell r="BE87">
            <v>934020.51925319328</v>
          </cell>
          <cell r="BF87">
            <v>0</v>
          </cell>
          <cell r="BG87">
            <v>829435.76</v>
          </cell>
          <cell r="BH87">
            <v>686788.91</v>
          </cell>
          <cell r="BI87">
            <v>791373.66925319331</v>
          </cell>
          <cell r="BJ87">
            <v>4421.0819511351583</v>
          </cell>
          <cell r="BK87">
            <v>4336.9201497142858</v>
          </cell>
          <cell r="BL87">
            <v>1.9405891396551779E-2</v>
          </cell>
          <cell r="BM87">
            <v>0</v>
          </cell>
          <cell r="BN87">
            <v>0</v>
          </cell>
          <cell r="BO87">
            <v>934020.51925319328</v>
          </cell>
          <cell r="BP87">
            <v>5194.2723980625324</v>
          </cell>
          <cell r="BQ87" t="str">
            <v>Y</v>
          </cell>
          <cell r="BR87">
            <v>5217.9917276714705</v>
          </cell>
          <cell r="BS87">
            <v>1.3112217077948962E-2</v>
          </cell>
          <cell r="BT87">
            <v>0</v>
          </cell>
          <cell r="BU87">
            <v>934020.51925319328</v>
          </cell>
          <cell r="BV87">
            <v>0</v>
          </cell>
          <cell r="BW87">
            <v>934020.51925319328</v>
          </cell>
          <cell r="BX87">
            <v>4245.76</v>
          </cell>
          <cell r="BY87">
            <v>929774.75925319328</v>
          </cell>
          <cell r="BZ87"/>
          <cell r="CA87">
            <v>147380</v>
          </cell>
          <cell r="CB87">
            <v>8262326</v>
          </cell>
          <cell r="CC87" t="str">
            <v>Ashbrook School</v>
          </cell>
          <cell r="CD87">
            <v>179</v>
          </cell>
          <cell r="CE87">
            <v>179</v>
          </cell>
          <cell r="CF87">
            <v>0</v>
          </cell>
          <cell r="CG87">
            <v>642790.99763999996</v>
          </cell>
          <cell r="CH87">
            <v>0</v>
          </cell>
          <cell r="CI87">
            <v>0</v>
          </cell>
          <cell r="CJ87">
            <v>9082.6199999999899</v>
          </cell>
          <cell r="CK87">
            <v>0</v>
          </cell>
          <cell r="CL87">
            <v>15199.379999999985</v>
          </cell>
          <cell r="CM87">
            <v>0</v>
          </cell>
          <cell r="CN87">
            <v>725.99999999999784</v>
          </cell>
          <cell r="CO87">
            <v>6750.04000000001</v>
          </cell>
          <cell r="CP87">
            <v>0</v>
          </cell>
          <cell r="CQ87">
            <v>1498.3199999999956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47813.924482758601</v>
          </cell>
          <cell r="DA87">
            <v>0</v>
          </cell>
          <cell r="DB87">
            <v>67512.387130434756</v>
          </cell>
          <cell r="DC87">
            <v>0</v>
          </cell>
          <cell r="DD87">
            <v>0</v>
          </cell>
          <cell r="DE87">
            <v>0</v>
          </cell>
          <cell r="DF87">
            <v>138401.09</v>
          </cell>
          <cell r="DG87">
            <v>0</v>
          </cell>
          <cell r="DH87">
            <v>0</v>
          </cell>
          <cell r="DI87">
            <v>0</v>
          </cell>
          <cell r="DJ87">
            <v>4245.76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642790.99763999996</v>
          </cell>
          <cell r="DT87">
            <v>148582.67161319335</v>
          </cell>
          <cell r="DU87">
            <v>142646.85</v>
          </cell>
          <cell r="DV87">
            <v>66337.323856904331</v>
          </cell>
          <cell r="DW87">
            <v>934020.51925319328</v>
          </cell>
          <cell r="DX87">
            <v>929774.75925319328</v>
          </cell>
          <cell r="DY87">
            <v>4610</v>
          </cell>
          <cell r="DZ87">
            <v>825190</v>
          </cell>
          <cell r="EA87">
            <v>0</v>
          </cell>
          <cell r="EB87">
            <v>0</v>
          </cell>
          <cell r="EC87">
            <v>934020.51925319328</v>
          </cell>
          <cell r="ED87">
            <v>934020.51925319328</v>
          </cell>
          <cell r="EE87">
            <v>0</v>
          </cell>
          <cell r="EF87">
            <v>829435.76</v>
          </cell>
          <cell r="EG87">
            <v>686788.91</v>
          </cell>
          <cell r="EH87">
            <v>791373.66925319331</v>
          </cell>
          <cell r="EI87">
            <v>4421.0819511351583</v>
          </cell>
          <cell r="EJ87">
            <v>4336.9201497142858</v>
          </cell>
          <cell r="EK87">
            <v>1.9405891396551779E-2</v>
          </cell>
          <cell r="EL87">
            <v>0</v>
          </cell>
          <cell r="EM87">
            <v>0</v>
          </cell>
          <cell r="EN87">
            <v>934020.51925319328</v>
          </cell>
          <cell r="EO87">
            <v>5194.2723980625324</v>
          </cell>
          <cell r="EP87" t="str">
            <v>Y</v>
          </cell>
          <cell r="EQ87">
            <v>5217.9917276714705</v>
          </cell>
          <cell r="ER87">
            <v>1.3112217077948962E-2</v>
          </cell>
          <cell r="ES87">
            <v>0</v>
          </cell>
          <cell r="ET87">
            <v>934020.51925319328</v>
          </cell>
          <cell r="EU87">
            <v>0</v>
          </cell>
          <cell r="EV87">
            <v>934020.51925319328</v>
          </cell>
          <cell r="EW87">
            <v>4245.76</v>
          </cell>
          <cell r="EX87">
            <v>929774.75925319328</v>
          </cell>
        </row>
        <row r="88">
          <cell r="B88">
            <v>139449</v>
          </cell>
          <cell r="C88">
            <v>8262331</v>
          </cell>
          <cell r="D88" t="str">
            <v>Heronsgate School</v>
          </cell>
          <cell r="E88">
            <v>384</v>
          </cell>
          <cell r="F88">
            <v>384</v>
          </cell>
          <cell r="G88">
            <v>0</v>
          </cell>
          <cell r="H88">
            <v>1378948.28544</v>
          </cell>
          <cell r="I88">
            <v>0</v>
          </cell>
          <cell r="J88">
            <v>0</v>
          </cell>
          <cell r="K88">
            <v>54495.719999999994</v>
          </cell>
          <cell r="L88">
            <v>0</v>
          </cell>
          <cell r="M88">
            <v>92040.690000000119</v>
          </cell>
          <cell r="N88">
            <v>0</v>
          </cell>
          <cell r="O88">
            <v>4113.9999999999964</v>
          </cell>
          <cell r="P88">
            <v>4989.1599999999962</v>
          </cell>
          <cell r="Q88">
            <v>7332.0000000000064</v>
          </cell>
          <cell r="R88">
            <v>4494.96</v>
          </cell>
          <cell r="S88">
            <v>1590.9900000000002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38476.679371727652</v>
          </cell>
          <cell r="AB88">
            <v>0</v>
          </cell>
          <cell r="AC88">
            <v>92472.588284829762</v>
          </cell>
          <cell r="AD88">
            <v>0</v>
          </cell>
          <cell r="AE88">
            <v>10017.058580104705</v>
          </cell>
          <cell r="AF88">
            <v>0</v>
          </cell>
          <cell r="AG88">
            <v>138401.09</v>
          </cell>
          <cell r="AH88">
            <v>0</v>
          </cell>
          <cell r="AI88">
            <v>0</v>
          </cell>
          <cell r="AJ88">
            <v>0</v>
          </cell>
          <cell r="AK88">
            <v>11066.368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1378948.28544</v>
          </cell>
          <cell r="AU88">
            <v>310023.84623666224</v>
          </cell>
          <cell r="AV88">
            <v>149467.45799999998</v>
          </cell>
          <cell r="AW88">
            <v>138061.82941147004</v>
          </cell>
          <cell r="AX88">
            <v>1838439.5896766623</v>
          </cell>
          <cell r="AY88">
            <v>1827373.2216766623</v>
          </cell>
          <cell r="AZ88">
            <v>4610</v>
          </cell>
          <cell r="BA88">
            <v>1770240</v>
          </cell>
          <cell r="BB88">
            <v>0</v>
          </cell>
          <cell r="BC88">
            <v>0</v>
          </cell>
          <cell r="BD88">
            <v>1838439.5896766623</v>
          </cell>
          <cell r="BE88">
            <v>1838439.5896766623</v>
          </cell>
          <cell r="BF88">
            <v>0</v>
          </cell>
          <cell r="BG88">
            <v>1781306.368</v>
          </cell>
          <cell r="BH88">
            <v>1631838.91</v>
          </cell>
          <cell r="BI88">
            <v>1688972.1316766622</v>
          </cell>
          <cell r="BJ88">
            <v>4398.3649262413082</v>
          </cell>
          <cell r="BK88">
            <v>4272.9914885941644</v>
          </cell>
          <cell r="BL88">
            <v>2.9340905073600407E-2</v>
          </cell>
          <cell r="BM88">
            <v>0</v>
          </cell>
          <cell r="BN88">
            <v>0</v>
          </cell>
          <cell r="BO88">
            <v>1838439.5896766623</v>
          </cell>
          <cell r="BP88">
            <v>4758.7844314496415</v>
          </cell>
          <cell r="BQ88" t="str">
            <v>Y</v>
          </cell>
          <cell r="BR88">
            <v>4787.6030981163085</v>
          </cell>
          <cell r="BS88">
            <v>2.5365735189507133E-2</v>
          </cell>
          <cell r="BT88">
            <v>0</v>
          </cell>
          <cell r="BU88">
            <v>1838439.5896766623</v>
          </cell>
          <cell r="BV88">
            <v>0</v>
          </cell>
          <cell r="BW88">
            <v>1838439.5896766623</v>
          </cell>
          <cell r="BX88">
            <v>11066.368</v>
          </cell>
          <cell r="BY88">
            <v>1827373.2216766623</v>
          </cell>
          <cell r="BZ88"/>
          <cell r="CA88">
            <v>139449</v>
          </cell>
          <cell r="CB88">
            <v>8262331</v>
          </cell>
          <cell r="CC88" t="str">
            <v>Heronsgate School</v>
          </cell>
          <cell r="CD88">
            <v>384</v>
          </cell>
          <cell r="CE88">
            <v>384</v>
          </cell>
          <cell r="CF88">
            <v>0</v>
          </cell>
          <cell r="CG88">
            <v>1378948.28544</v>
          </cell>
          <cell r="CH88">
            <v>0</v>
          </cell>
          <cell r="CI88">
            <v>0</v>
          </cell>
          <cell r="CJ88">
            <v>54495.719999999994</v>
          </cell>
          <cell r="CK88">
            <v>0</v>
          </cell>
          <cell r="CL88">
            <v>92040.690000000119</v>
          </cell>
          <cell r="CM88">
            <v>0</v>
          </cell>
          <cell r="CN88">
            <v>4113.9999999999964</v>
          </cell>
          <cell r="CO88">
            <v>4989.1599999999962</v>
          </cell>
          <cell r="CP88">
            <v>7332.0000000000064</v>
          </cell>
          <cell r="CQ88">
            <v>4494.96</v>
          </cell>
          <cell r="CR88">
            <v>1590.9900000000002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38476.679371727652</v>
          </cell>
          <cell r="DA88">
            <v>0</v>
          </cell>
          <cell r="DB88">
            <v>92472.588284829762</v>
          </cell>
          <cell r="DC88">
            <v>0</v>
          </cell>
          <cell r="DD88">
            <v>10017.058580104705</v>
          </cell>
          <cell r="DE88">
            <v>0</v>
          </cell>
          <cell r="DF88">
            <v>138401.09</v>
          </cell>
          <cell r="DG88">
            <v>0</v>
          </cell>
          <cell r="DH88">
            <v>0</v>
          </cell>
          <cell r="DI88">
            <v>0</v>
          </cell>
          <cell r="DJ88">
            <v>11066.368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1378948.28544</v>
          </cell>
          <cell r="DT88">
            <v>310023.84623666224</v>
          </cell>
          <cell r="DU88">
            <v>149467.45799999998</v>
          </cell>
          <cell r="DV88">
            <v>138061.82941147004</v>
          </cell>
          <cell r="DW88">
            <v>1838439.5896766623</v>
          </cell>
          <cell r="DX88">
            <v>1827373.2216766623</v>
          </cell>
          <cell r="DY88">
            <v>4610</v>
          </cell>
          <cell r="DZ88">
            <v>1770240</v>
          </cell>
          <cell r="EA88">
            <v>0</v>
          </cell>
          <cell r="EB88">
            <v>0</v>
          </cell>
          <cell r="EC88">
            <v>1838439.5896766623</v>
          </cell>
          <cell r="ED88">
            <v>1838439.5896766623</v>
          </cell>
          <cell r="EE88">
            <v>0</v>
          </cell>
          <cell r="EF88">
            <v>1781306.368</v>
          </cell>
          <cell r="EG88">
            <v>1631838.91</v>
          </cell>
          <cell r="EH88">
            <v>1688972.1316766622</v>
          </cell>
          <cell r="EI88">
            <v>4398.3649262413082</v>
          </cell>
          <cell r="EJ88">
            <v>4272.9914885941644</v>
          </cell>
          <cell r="EK88">
            <v>2.9340905073600407E-2</v>
          </cell>
          <cell r="EL88">
            <v>0</v>
          </cell>
          <cell r="EM88">
            <v>0</v>
          </cell>
          <cell r="EN88">
            <v>1838439.5896766623</v>
          </cell>
          <cell r="EO88">
            <v>4758.7844314496415</v>
          </cell>
          <cell r="EP88" t="str">
            <v>Y</v>
          </cell>
          <cell r="EQ88">
            <v>4787.6030981163085</v>
          </cell>
          <cell r="ER88">
            <v>2.5365735189507133E-2</v>
          </cell>
          <cell r="ES88">
            <v>0</v>
          </cell>
          <cell r="ET88">
            <v>1838439.5896766623</v>
          </cell>
          <cell r="EU88">
            <v>0</v>
          </cell>
          <cell r="EV88">
            <v>1838439.5896766623</v>
          </cell>
          <cell r="EW88">
            <v>11066.368</v>
          </cell>
          <cell r="EX88">
            <v>1827373.2216766623</v>
          </cell>
        </row>
        <row r="89">
          <cell r="B89">
            <v>139861</v>
          </cell>
          <cell r="C89">
            <v>8262332</v>
          </cell>
          <cell r="D89" t="str">
            <v>Loughton School</v>
          </cell>
          <cell r="E89">
            <v>464</v>
          </cell>
          <cell r="F89">
            <v>464</v>
          </cell>
          <cell r="G89">
            <v>0</v>
          </cell>
          <cell r="H89">
            <v>1666229.17824</v>
          </cell>
          <cell r="I89">
            <v>0</v>
          </cell>
          <cell r="J89">
            <v>0</v>
          </cell>
          <cell r="K89">
            <v>47431.460000000065</v>
          </cell>
          <cell r="L89">
            <v>0</v>
          </cell>
          <cell r="M89">
            <v>84440.999999999869</v>
          </cell>
          <cell r="N89">
            <v>0</v>
          </cell>
          <cell r="O89">
            <v>3388.0000000000059</v>
          </cell>
          <cell r="P89">
            <v>3521.7599999999943</v>
          </cell>
          <cell r="Q89">
            <v>3665.9999999999941</v>
          </cell>
          <cell r="R89">
            <v>499.43999999999915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38276.28000000013</v>
          </cell>
          <cell r="AB89">
            <v>0</v>
          </cell>
          <cell r="AC89">
            <v>152451.75639193738</v>
          </cell>
          <cell r="AD89">
            <v>0</v>
          </cell>
          <cell r="AE89">
            <v>158.17280000000224</v>
          </cell>
          <cell r="AF89">
            <v>0</v>
          </cell>
          <cell r="AG89">
            <v>138401.09</v>
          </cell>
          <cell r="AH89">
            <v>0</v>
          </cell>
          <cell r="AI89">
            <v>0</v>
          </cell>
          <cell r="AJ89">
            <v>0</v>
          </cell>
          <cell r="AK89">
            <v>11180.031999999999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1666229.17824</v>
          </cell>
          <cell r="AU89">
            <v>333833.86919193744</v>
          </cell>
          <cell r="AV89">
            <v>149581.122</v>
          </cell>
          <cell r="AW89">
            <v>169659.82463381055</v>
          </cell>
          <cell r="AX89">
            <v>2149644.1694319374</v>
          </cell>
          <cell r="AY89">
            <v>2138464.1374319373</v>
          </cell>
          <cell r="AZ89">
            <v>4610</v>
          </cell>
          <cell r="BA89">
            <v>2139040</v>
          </cell>
          <cell r="BB89">
            <v>575.86256806273013</v>
          </cell>
          <cell r="BC89">
            <v>0</v>
          </cell>
          <cell r="BD89">
            <v>2150220.0320000001</v>
          </cell>
          <cell r="BE89">
            <v>2150220.0320000001</v>
          </cell>
          <cell r="BF89">
            <v>0</v>
          </cell>
          <cell r="BG89">
            <v>2150220.0320000001</v>
          </cell>
          <cell r="BH89">
            <v>2000638.9100000001</v>
          </cell>
          <cell r="BI89">
            <v>2000638.9100000001</v>
          </cell>
          <cell r="BJ89">
            <v>4311.7217887931038</v>
          </cell>
          <cell r="BK89">
            <v>4260.6968354838709</v>
          </cell>
          <cell r="BL89">
            <v>1.1975729623447413E-2</v>
          </cell>
          <cell r="BM89">
            <v>0</v>
          </cell>
          <cell r="BN89">
            <v>0</v>
          </cell>
          <cell r="BO89">
            <v>2150220.0320000001</v>
          </cell>
          <cell r="BP89">
            <v>4610</v>
          </cell>
          <cell r="BQ89" t="str">
            <v>Y</v>
          </cell>
          <cell r="BR89">
            <v>4634.0948965517246</v>
          </cell>
          <cell r="BS89">
            <v>1.1586766095022627E-2</v>
          </cell>
          <cell r="BT89">
            <v>0</v>
          </cell>
          <cell r="BU89">
            <v>2150220.0320000001</v>
          </cell>
          <cell r="BV89">
            <v>0</v>
          </cell>
          <cell r="BW89">
            <v>2150220.0320000001</v>
          </cell>
          <cell r="BX89">
            <v>11180.031999999999</v>
          </cell>
          <cell r="BY89">
            <v>2139040</v>
          </cell>
          <cell r="BZ89"/>
          <cell r="CA89">
            <v>139861</v>
          </cell>
          <cell r="CB89">
            <v>8262332</v>
          </cell>
          <cell r="CC89" t="str">
            <v>Loughton School</v>
          </cell>
          <cell r="CD89">
            <v>464</v>
          </cell>
          <cell r="CE89">
            <v>464</v>
          </cell>
          <cell r="CF89">
            <v>0</v>
          </cell>
          <cell r="CG89">
            <v>1666229.17824</v>
          </cell>
          <cell r="CH89">
            <v>0</v>
          </cell>
          <cell r="CI89">
            <v>0</v>
          </cell>
          <cell r="CJ89">
            <v>47431.460000000065</v>
          </cell>
          <cell r="CK89">
            <v>0</v>
          </cell>
          <cell r="CL89">
            <v>84440.999999999869</v>
          </cell>
          <cell r="CM89">
            <v>0</v>
          </cell>
          <cell r="CN89">
            <v>3388.0000000000059</v>
          </cell>
          <cell r="CO89">
            <v>3521.7599999999943</v>
          </cell>
          <cell r="CP89">
            <v>3665.9999999999941</v>
          </cell>
          <cell r="CQ89">
            <v>499.43999999999915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38276.28000000013</v>
          </cell>
          <cell r="DA89">
            <v>0</v>
          </cell>
          <cell r="DB89">
            <v>152451.75639193738</v>
          </cell>
          <cell r="DC89">
            <v>0</v>
          </cell>
          <cell r="DD89">
            <v>158.17280000000224</v>
          </cell>
          <cell r="DE89">
            <v>0</v>
          </cell>
          <cell r="DF89">
            <v>138401.09</v>
          </cell>
          <cell r="DG89">
            <v>0</v>
          </cell>
          <cell r="DH89">
            <v>0</v>
          </cell>
          <cell r="DI89">
            <v>0</v>
          </cell>
          <cell r="DJ89">
            <v>11180.031999999999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1666229.17824</v>
          </cell>
          <cell r="DT89">
            <v>333833.86919193744</v>
          </cell>
          <cell r="DU89">
            <v>149581.122</v>
          </cell>
          <cell r="DV89">
            <v>169659.82463381055</v>
          </cell>
          <cell r="DW89">
            <v>2149644.1694319374</v>
          </cell>
          <cell r="DX89">
            <v>2138464.1374319373</v>
          </cell>
          <cell r="DY89">
            <v>4610</v>
          </cell>
          <cell r="DZ89">
            <v>2139040</v>
          </cell>
          <cell r="EA89">
            <v>575.86256806273013</v>
          </cell>
          <cell r="EB89">
            <v>0</v>
          </cell>
          <cell r="EC89">
            <v>2150220.0320000001</v>
          </cell>
          <cell r="ED89">
            <v>2150220.0320000001</v>
          </cell>
          <cell r="EE89">
            <v>0</v>
          </cell>
          <cell r="EF89">
            <v>2150220.0320000001</v>
          </cell>
          <cell r="EG89">
            <v>2000638.9100000001</v>
          </cell>
          <cell r="EH89">
            <v>2000638.9100000001</v>
          </cell>
          <cell r="EI89">
            <v>4311.7217887931038</v>
          </cell>
          <cell r="EJ89">
            <v>4260.6968354838709</v>
          </cell>
          <cell r="EK89">
            <v>1.1975729623447413E-2</v>
          </cell>
          <cell r="EL89">
            <v>0</v>
          </cell>
          <cell r="EM89">
            <v>0</v>
          </cell>
          <cell r="EN89">
            <v>2150220.0320000001</v>
          </cell>
          <cell r="EO89">
            <v>4610</v>
          </cell>
          <cell r="EP89" t="str">
            <v>Y</v>
          </cell>
          <cell r="EQ89">
            <v>4634.0948965517246</v>
          </cell>
          <cell r="ER89">
            <v>1.1586766095022627E-2</v>
          </cell>
          <cell r="ES89">
            <v>0</v>
          </cell>
          <cell r="ET89">
            <v>2150220.0320000001</v>
          </cell>
          <cell r="EU89">
            <v>0</v>
          </cell>
          <cell r="EV89">
            <v>2150220.0320000001</v>
          </cell>
          <cell r="EW89">
            <v>11180.031999999999</v>
          </cell>
          <cell r="EX89">
            <v>2139040</v>
          </cell>
        </row>
        <row r="90">
          <cell r="B90">
            <v>147381</v>
          </cell>
          <cell r="C90">
            <v>8262334</v>
          </cell>
          <cell r="D90" t="str">
            <v>Holmwood School</v>
          </cell>
          <cell r="E90">
            <v>169</v>
          </cell>
          <cell r="F90">
            <v>169</v>
          </cell>
          <cell r="G90">
            <v>0</v>
          </cell>
          <cell r="H90">
            <v>606880.88604000001</v>
          </cell>
          <cell r="I90">
            <v>0</v>
          </cell>
          <cell r="J90">
            <v>0</v>
          </cell>
          <cell r="K90">
            <v>14128.519999999993</v>
          </cell>
          <cell r="L90">
            <v>0</v>
          </cell>
          <cell r="M90">
            <v>24487.890000000043</v>
          </cell>
          <cell r="N90">
            <v>0</v>
          </cell>
          <cell r="O90">
            <v>967.99999999999841</v>
          </cell>
          <cell r="P90">
            <v>3521.7599999999998</v>
          </cell>
          <cell r="Q90">
            <v>458.25000000000011</v>
          </cell>
          <cell r="R90">
            <v>2996.6400000000035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27750.713513513485</v>
          </cell>
          <cell r="AB90">
            <v>0</v>
          </cell>
          <cell r="AC90">
            <v>61084.880999999994</v>
          </cell>
          <cell r="AD90">
            <v>0</v>
          </cell>
          <cell r="AE90">
            <v>0</v>
          </cell>
          <cell r="AF90">
            <v>0</v>
          </cell>
          <cell r="AG90">
            <v>138401.09</v>
          </cell>
          <cell r="AH90">
            <v>0</v>
          </cell>
          <cell r="AI90">
            <v>0</v>
          </cell>
          <cell r="AJ90">
            <v>0</v>
          </cell>
          <cell r="AK90">
            <v>5427.4560000000001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606880.88604000001</v>
          </cell>
          <cell r="AU90">
            <v>135396.65451351352</v>
          </cell>
          <cell r="AV90">
            <v>143828.546</v>
          </cell>
          <cell r="AW90">
            <v>64283.504011600009</v>
          </cell>
          <cell r="AX90">
            <v>886106.08655351354</v>
          </cell>
          <cell r="AY90">
            <v>880678.63055351353</v>
          </cell>
          <cell r="AZ90">
            <v>4610</v>
          </cell>
          <cell r="BA90">
            <v>779090</v>
          </cell>
          <cell r="BB90">
            <v>0</v>
          </cell>
          <cell r="BC90">
            <v>0</v>
          </cell>
          <cell r="BD90">
            <v>886106.08655351354</v>
          </cell>
          <cell r="BE90">
            <v>886106.08655351342</v>
          </cell>
          <cell r="BF90">
            <v>0</v>
          </cell>
          <cell r="BG90">
            <v>784517.45600000001</v>
          </cell>
          <cell r="BH90">
            <v>640688.91</v>
          </cell>
          <cell r="BI90">
            <v>742277.54055351357</v>
          </cell>
          <cell r="BJ90">
            <v>4392.1747961746369</v>
          </cell>
          <cell r="BK90">
            <v>4309.9829012903228</v>
          </cell>
          <cell r="BL90">
            <v>1.9070120872105412E-2</v>
          </cell>
          <cell r="BM90">
            <v>0</v>
          </cell>
          <cell r="BN90">
            <v>0</v>
          </cell>
          <cell r="BO90">
            <v>886106.08655351354</v>
          </cell>
          <cell r="BP90">
            <v>5211.1161571213815</v>
          </cell>
          <cell r="BQ90" t="str">
            <v>Y</v>
          </cell>
          <cell r="BR90">
            <v>5243.2312813817371</v>
          </cell>
          <cell r="BS90">
            <v>1.6797054340915718E-3</v>
          </cell>
          <cell r="BT90">
            <v>0</v>
          </cell>
          <cell r="BU90">
            <v>886106.08655351354</v>
          </cell>
          <cell r="BV90">
            <v>0</v>
          </cell>
          <cell r="BW90">
            <v>886106.08655351354</v>
          </cell>
          <cell r="BX90">
            <v>5427.4560000000001</v>
          </cell>
          <cell r="BY90">
            <v>880678.63055351353</v>
          </cell>
          <cell r="BZ90"/>
          <cell r="CA90">
            <v>147381</v>
          </cell>
          <cell r="CB90">
            <v>8262334</v>
          </cell>
          <cell r="CC90" t="str">
            <v>Holmwood School</v>
          </cell>
          <cell r="CD90">
            <v>169</v>
          </cell>
          <cell r="CE90">
            <v>169</v>
          </cell>
          <cell r="CF90">
            <v>0</v>
          </cell>
          <cell r="CG90">
            <v>606880.88604000001</v>
          </cell>
          <cell r="CH90">
            <v>0</v>
          </cell>
          <cell r="CI90">
            <v>0</v>
          </cell>
          <cell r="CJ90">
            <v>14128.519999999993</v>
          </cell>
          <cell r="CK90">
            <v>0</v>
          </cell>
          <cell r="CL90">
            <v>24487.890000000043</v>
          </cell>
          <cell r="CM90">
            <v>0</v>
          </cell>
          <cell r="CN90">
            <v>967.99999999999841</v>
          </cell>
          <cell r="CO90">
            <v>3521.7599999999998</v>
          </cell>
          <cell r="CP90">
            <v>458.25000000000011</v>
          </cell>
          <cell r="CQ90">
            <v>2996.6400000000035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27750.713513513485</v>
          </cell>
          <cell r="DA90">
            <v>0</v>
          </cell>
          <cell r="DB90">
            <v>61084.880999999994</v>
          </cell>
          <cell r="DC90">
            <v>0</v>
          </cell>
          <cell r="DD90">
            <v>0</v>
          </cell>
          <cell r="DE90">
            <v>0</v>
          </cell>
          <cell r="DF90">
            <v>138401.09</v>
          </cell>
          <cell r="DG90">
            <v>0</v>
          </cell>
          <cell r="DH90">
            <v>0</v>
          </cell>
          <cell r="DI90">
            <v>0</v>
          </cell>
          <cell r="DJ90">
            <v>5427.4560000000001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606880.88604000001</v>
          </cell>
          <cell r="DT90">
            <v>135396.65451351352</v>
          </cell>
          <cell r="DU90">
            <v>143828.546</v>
          </cell>
          <cell r="DV90">
            <v>64283.504011600009</v>
          </cell>
          <cell r="DW90">
            <v>886106.08655351354</v>
          </cell>
          <cell r="DX90">
            <v>880678.63055351353</v>
          </cell>
          <cell r="DY90">
            <v>4610</v>
          </cell>
          <cell r="DZ90">
            <v>779090</v>
          </cell>
          <cell r="EA90">
            <v>0</v>
          </cell>
          <cell r="EB90">
            <v>0</v>
          </cell>
          <cell r="EC90">
            <v>886106.08655351354</v>
          </cell>
          <cell r="ED90">
            <v>886106.08655351342</v>
          </cell>
          <cell r="EE90">
            <v>0</v>
          </cell>
          <cell r="EF90">
            <v>784517.45600000001</v>
          </cell>
          <cell r="EG90">
            <v>640688.91</v>
          </cell>
          <cell r="EH90">
            <v>742277.54055351357</v>
          </cell>
          <cell r="EI90">
            <v>4392.1747961746369</v>
          </cell>
          <cell r="EJ90">
            <v>4309.9829012903228</v>
          </cell>
          <cell r="EK90">
            <v>1.9070120872105412E-2</v>
          </cell>
          <cell r="EL90">
            <v>0</v>
          </cell>
          <cell r="EM90">
            <v>0</v>
          </cell>
          <cell r="EN90">
            <v>886106.08655351354</v>
          </cell>
          <cell r="EO90">
            <v>5211.1161571213815</v>
          </cell>
          <cell r="EP90" t="str">
            <v>Y</v>
          </cell>
          <cell r="EQ90">
            <v>5243.2312813817371</v>
          </cell>
          <cell r="ER90">
            <v>1.6797054340915718E-3</v>
          </cell>
          <cell r="ES90">
            <v>0</v>
          </cell>
          <cell r="ET90">
            <v>886106.08655351354</v>
          </cell>
          <cell r="EU90">
            <v>0</v>
          </cell>
          <cell r="EV90">
            <v>886106.08655351354</v>
          </cell>
          <cell r="EW90">
            <v>5427.4560000000001</v>
          </cell>
          <cell r="EX90">
            <v>880678.63055351353</v>
          </cell>
        </row>
        <row r="91">
          <cell r="B91">
            <v>146462</v>
          </cell>
          <cell r="C91">
            <v>8262349</v>
          </cell>
          <cell r="D91" t="str">
            <v>Heronshaw School</v>
          </cell>
          <cell r="E91">
            <v>216</v>
          </cell>
          <cell r="F91">
            <v>216</v>
          </cell>
          <cell r="G91">
            <v>0</v>
          </cell>
          <cell r="H91">
            <v>775658.41055999999</v>
          </cell>
          <cell r="I91">
            <v>0</v>
          </cell>
          <cell r="J91">
            <v>0</v>
          </cell>
          <cell r="K91">
            <v>25734.089999999986</v>
          </cell>
          <cell r="L91">
            <v>0</v>
          </cell>
          <cell r="M91">
            <v>43064.909999999974</v>
          </cell>
          <cell r="N91">
            <v>0</v>
          </cell>
          <cell r="O91">
            <v>3387.9999999999991</v>
          </cell>
          <cell r="P91">
            <v>3228.2799999999988</v>
          </cell>
          <cell r="Q91">
            <v>4582.5000000000009</v>
          </cell>
          <cell r="R91">
            <v>4494.9600000000037</v>
          </cell>
          <cell r="S91">
            <v>1060.6600000000003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43076.467786259498</v>
          </cell>
          <cell r="AB91">
            <v>0</v>
          </cell>
          <cell r="AC91">
            <v>60723.431999999942</v>
          </cell>
          <cell r="AD91">
            <v>0</v>
          </cell>
          <cell r="AE91">
            <v>0</v>
          </cell>
          <cell r="AF91">
            <v>0</v>
          </cell>
          <cell r="AG91">
            <v>138401.09</v>
          </cell>
          <cell r="AH91">
            <v>0</v>
          </cell>
          <cell r="AI91">
            <v>0</v>
          </cell>
          <cell r="AJ91">
            <v>0</v>
          </cell>
          <cell r="AK91">
            <v>5029.6319999999996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775658.41055999999</v>
          </cell>
          <cell r="AU91">
            <v>189353.29978625942</v>
          </cell>
          <cell r="AV91">
            <v>143430.72200000001</v>
          </cell>
          <cell r="AW91">
            <v>80865.629462399971</v>
          </cell>
          <cell r="AX91">
            <v>1108442.4323462595</v>
          </cell>
          <cell r="AY91">
            <v>1103412.8003462595</v>
          </cell>
          <cell r="AZ91">
            <v>4610</v>
          </cell>
          <cell r="BA91">
            <v>995760</v>
          </cell>
          <cell r="BB91">
            <v>0</v>
          </cell>
          <cell r="BC91">
            <v>0</v>
          </cell>
          <cell r="BD91">
            <v>1108442.4323462595</v>
          </cell>
          <cell r="BE91">
            <v>1108442.4323462595</v>
          </cell>
          <cell r="BF91">
            <v>0</v>
          </cell>
          <cell r="BG91">
            <v>1000789.632</v>
          </cell>
          <cell r="BH91">
            <v>857358.91</v>
          </cell>
          <cell r="BI91">
            <v>965011.71034625953</v>
          </cell>
          <cell r="BJ91">
            <v>4467.6468071586087</v>
          </cell>
          <cell r="BK91">
            <v>4483.0854485232067</v>
          </cell>
          <cell r="BL91">
            <v>-3.4437535357894379E-3</v>
          </cell>
          <cell r="BM91">
            <v>3.4437535357894379E-3</v>
          </cell>
          <cell r="BN91">
            <v>3334.746534753162</v>
          </cell>
          <cell r="BO91">
            <v>1111777.1788810126</v>
          </cell>
          <cell r="BP91">
            <v>5123.8312355602438</v>
          </cell>
          <cell r="BQ91" t="str">
            <v>Y</v>
          </cell>
          <cell r="BR91">
            <v>5147.1165688935771</v>
          </cell>
          <cell r="BS91">
            <v>1.1981751668962426E-2</v>
          </cell>
          <cell r="BT91">
            <v>0</v>
          </cell>
          <cell r="BU91">
            <v>1111777.1788810126</v>
          </cell>
          <cell r="BV91">
            <v>0</v>
          </cell>
          <cell r="BW91">
            <v>1111777.1788810126</v>
          </cell>
          <cell r="BX91">
            <v>5029.6319999999996</v>
          </cell>
          <cell r="BY91">
            <v>1106747.5468810126</v>
          </cell>
          <cell r="BZ91"/>
          <cell r="CA91">
            <v>146462</v>
          </cell>
          <cell r="CB91">
            <v>8262349</v>
          </cell>
          <cell r="CC91" t="str">
            <v>Heronshaw School</v>
          </cell>
          <cell r="CD91">
            <v>216</v>
          </cell>
          <cell r="CE91">
            <v>216</v>
          </cell>
          <cell r="CF91">
            <v>0</v>
          </cell>
          <cell r="CG91">
            <v>775658.41055999999</v>
          </cell>
          <cell r="CH91">
            <v>0</v>
          </cell>
          <cell r="CI91">
            <v>0</v>
          </cell>
          <cell r="CJ91">
            <v>25734.089999999986</v>
          </cell>
          <cell r="CK91">
            <v>0</v>
          </cell>
          <cell r="CL91">
            <v>43064.909999999974</v>
          </cell>
          <cell r="CM91">
            <v>0</v>
          </cell>
          <cell r="CN91">
            <v>3387.9999999999991</v>
          </cell>
          <cell r="CO91">
            <v>3228.2799999999988</v>
          </cell>
          <cell r="CP91">
            <v>4582.5000000000009</v>
          </cell>
          <cell r="CQ91">
            <v>4494.9600000000037</v>
          </cell>
          <cell r="CR91">
            <v>1060.6600000000003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43076.467786259498</v>
          </cell>
          <cell r="DA91">
            <v>0</v>
          </cell>
          <cell r="DB91">
            <v>60723.431999999942</v>
          </cell>
          <cell r="DC91">
            <v>0</v>
          </cell>
          <cell r="DD91">
            <v>0</v>
          </cell>
          <cell r="DE91">
            <v>0</v>
          </cell>
          <cell r="DF91">
            <v>138401.09</v>
          </cell>
          <cell r="DG91">
            <v>0</v>
          </cell>
          <cell r="DH91">
            <v>0</v>
          </cell>
          <cell r="DI91">
            <v>0</v>
          </cell>
          <cell r="DJ91">
            <v>5029.6319999999996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775658.41055999999</v>
          </cell>
          <cell r="DT91">
            <v>189353.29978625942</v>
          </cell>
          <cell r="DU91">
            <v>143430.72200000001</v>
          </cell>
          <cell r="DV91">
            <v>80865.629462399971</v>
          </cell>
          <cell r="DW91">
            <v>1108442.4323462595</v>
          </cell>
          <cell r="DX91">
            <v>1103412.8003462595</v>
          </cell>
          <cell r="DY91">
            <v>4610</v>
          </cell>
          <cell r="DZ91">
            <v>995760</v>
          </cell>
          <cell r="EA91">
            <v>0</v>
          </cell>
          <cell r="EB91">
            <v>0</v>
          </cell>
          <cell r="EC91">
            <v>1108442.4323462595</v>
          </cell>
          <cell r="ED91">
            <v>1108442.4323462595</v>
          </cell>
          <cell r="EE91">
            <v>0</v>
          </cell>
          <cell r="EF91">
            <v>1000789.632</v>
          </cell>
          <cell r="EG91">
            <v>857358.91</v>
          </cell>
          <cell r="EH91">
            <v>965011.71034625953</v>
          </cell>
          <cell r="EI91">
            <v>4467.6468071586087</v>
          </cell>
          <cell r="EJ91">
            <v>4483.0854485232067</v>
          </cell>
          <cell r="EK91">
            <v>-3.4437535357894379E-3</v>
          </cell>
          <cell r="EL91">
            <v>3.4437535357894379E-3</v>
          </cell>
          <cell r="EM91">
            <v>3334.746534753162</v>
          </cell>
          <cell r="EN91">
            <v>1111777.1788810126</v>
          </cell>
          <cell r="EO91">
            <v>5123.8312355602438</v>
          </cell>
          <cell r="EP91" t="str">
            <v>Y</v>
          </cell>
          <cell r="EQ91">
            <v>5147.1165688935771</v>
          </cell>
          <cell r="ER91">
            <v>1.1981751668962426E-2</v>
          </cell>
          <cell r="ES91">
            <v>0</v>
          </cell>
          <cell r="ET91">
            <v>1111777.1788810126</v>
          </cell>
          <cell r="EU91">
            <v>0</v>
          </cell>
          <cell r="EV91">
            <v>1111777.1788810126</v>
          </cell>
          <cell r="EW91">
            <v>5029.6319999999996</v>
          </cell>
          <cell r="EX91">
            <v>1106747.5468810126</v>
          </cell>
        </row>
        <row r="92">
          <cell r="B92">
            <v>141271</v>
          </cell>
          <cell r="C92">
            <v>8262350</v>
          </cell>
          <cell r="D92" t="str">
            <v>Kents Hill School</v>
          </cell>
          <cell r="E92">
            <v>60</v>
          </cell>
          <cell r="F92">
            <v>60</v>
          </cell>
          <cell r="G92">
            <v>0</v>
          </cell>
          <cell r="H92">
            <v>215460.66959999999</v>
          </cell>
          <cell r="I92">
            <v>0</v>
          </cell>
          <cell r="J92">
            <v>0</v>
          </cell>
          <cell r="K92">
            <v>5045.9000000000096</v>
          </cell>
          <cell r="L92">
            <v>0</v>
          </cell>
          <cell r="M92">
            <v>8444.1000000000167</v>
          </cell>
          <cell r="N92">
            <v>0</v>
          </cell>
          <cell r="O92">
            <v>492.20338983050897</v>
          </cell>
          <cell r="P92">
            <v>1492.2711864406781</v>
          </cell>
          <cell r="Q92">
            <v>466.01694915254285</v>
          </cell>
          <cell r="R92">
            <v>0</v>
          </cell>
          <cell r="S92">
            <v>0</v>
          </cell>
          <cell r="T92">
            <v>1424.216949152544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14912.836363636359</v>
          </cell>
          <cell r="AB92">
            <v>0</v>
          </cell>
          <cell r="AC92">
            <v>39243.034285714282</v>
          </cell>
          <cell r="AD92">
            <v>0</v>
          </cell>
          <cell r="AE92">
            <v>395.43200000000172</v>
          </cell>
          <cell r="AF92">
            <v>0</v>
          </cell>
          <cell r="AG92">
            <v>138401.09</v>
          </cell>
          <cell r="AH92">
            <v>0</v>
          </cell>
          <cell r="AI92">
            <v>0</v>
          </cell>
          <cell r="AJ92">
            <v>0</v>
          </cell>
          <cell r="AK92">
            <v>4464.6400000000003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215460.66959999999</v>
          </cell>
          <cell r="AU92">
            <v>71916.011123926932</v>
          </cell>
          <cell r="AV92">
            <v>142865.73000000001</v>
          </cell>
          <cell r="AW92">
            <v>31504.271711845042</v>
          </cell>
          <cell r="AX92">
            <v>430242.41072392697</v>
          </cell>
          <cell r="AY92">
            <v>425777.77072392695</v>
          </cell>
          <cell r="AZ92">
            <v>4610</v>
          </cell>
          <cell r="BA92">
            <v>276600</v>
          </cell>
          <cell r="BB92">
            <v>0</v>
          </cell>
          <cell r="BC92">
            <v>0</v>
          </cell>
          <cell r="BD92">
            <v>430242.41072392697</v>
          </cell>
          <cell r="BE92">
            <v>430242.41072392697</v>
          </cell>
          <cell r="BF92">
            <v>0</v>
          </cell>
          <cell r="BG92">
            <v>281064.64</v>
          </cell>
          <cell r="BH92">
            <v>138198.91</v>
          </cell>
          <cell r="BI92">
            <v>287376.68072392698</v>
          </cell>
          <cell r="BJ92">
            <v>4789.6113453987828</v>
          </cell>
          <cell r="BK92">
            <v>4494.6070659999996</v>
          </cell>
          <cell r="BL92">
            <v>6.5635165670071327E-2</v>
          </cell>
          <cell r="BM92">
            <v>0</v>
          </cell>
          <cell r="BN92">
            <v>0</v>
          </cell>
          <cell r="BO92">
            <v>430242.41072392697</v>
          </cell>
          <cell r="BP92">
            <v>7096.2961787321155</v>
          </cell>
          <cell r="BQ92" t="str">
            <v>Y</v>
          </cell>
          <cell r="BR92">
            <v>7170.7068453987831</v>
          </cell>
          <cell r="BS92">
            <v>-2.760120179079717E-2</v>
          </cell>
          <cell r="BT92">
            <v>0</v>
          </cell>
          <cell r="BU92">
            <v>430242.41072392697</v>
          </cell>
          <cell r="BV92">
            <v>0</v>
          </cell>
          <cell r="BW92">
            <v>430242.41072392697</v>
          </cell>
          <cell r="BX92">
            <v>4464.6400000000003</v>
          </cell>
          <cell r="BY92">
            <v>425777.77072392695</v>
          </cell>
          <cell r="BZ92"/>
          <cell r="CA92">
            <v>141271</v>
          </cell>
          <cell r="CB92">
            <v>8262350</v>
          </cell>
          <cell r="CC92" t="str">
            <v>Kents Hill School</v>
          </cell>
          <cell r="CD92">
            <v>60</v>
          </cell>
          <cell r="CE92">
            <v>60</v>
          </cell>
          <cell r="CF92">
            <v>0</v>
          </cell>
          <cell r="CG92">
            <v>215460.66959999999</v>
          </cell>
          <cell r="CH92">
            <v>0</v>
          </cell>
          <cell r="CI92">
            <v>0</v>
          </cell>
          <cell r="CJ92">
            <v>5045.9000000000096</v>
          </cell>
          <cell r="CK92">
            <v>0</v>
          </cell>
          <cell r="CL92">
            <v>8444.1000000000167</v>
          </cell>
          <cell r="CM92">
            <v>0</v>
          </cell>
          <cell r="CN92">
            <v>492.20338983050897</v>
          </cell>
          <cell r="CO92">
            <v>1492.2711864406781</v>
          </cell>
          <cell r="CP92">
            <v>466.01694915254285</v>
          </cell>
          <cell r="CQ92">
            <v>0</v>
          </cell>
          <cell r="CR92">
            <v>0</v>
          </cell>
          <cell r="CS92">
            <v>1424.216949152544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14912.836363636359</v>
          </cell>
          <cell r="DA92">
            <v>0</v>
          </cell>
          <cell r="DB92">
            <v>39243.034285714282</v>
          </cell>
          <cell r="DC92">
            <v>0</v>
          </cell>
          <cell r="DD92">
            <v>395.43200000000172</v>
          </cell>
          <cell r="DE92">
            <v>0</v>
          </cell>
          <cell r="DF92">
            <v>138401.09</v>
          </cell>
          <cell r="DG92">
            <v>0</v>
          </cell>
          <cell r="DH92">
            <v>0</v>
          </cell>
          <cell r="DI92">
            <v>0</v>
          </cell>
          <cell r="DJ92">
            <v>4464.6400000000003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215460.66959999999</v>
          </cell>
          <cell r="DT92">
            <v>71916.011123926932</v>
          </cell>
          <cell r="DU92">
            <v>142865.73000000001</v>
          </cell>
          <cell r="DV92">
            <v>31504.271711845042</v>
          </cell>
          <cell r="DW92">
            <v>430242.41072392697</v>
          </cell>
          <cell r="DX92">
            <v>425777.77072392695</v>
          </cell>
          <cell r="DY92">
            <v>4610</v>
          </cell>
          <cell r="DZ92">
            <v>276600</v>
          </cell>
          <cell r="EA92">
            <v>0</v>
          </cell>
          <cell r="EB92">
            <v>0</v>
          </cell>
          <cell r="EC92">
            <v>430242.41072392697</v>
          </cell>
          <cell r="ED92">
            <v>430242.41072392697</v>
          </cell>
          <cell r="EE92">
            <v>0</v>
          </cell>
          <cell r="EF92">
            <v>281064.64</v>
          </cell>
          <cell r="EG92">
            <v>138198.91</v>
          </cell>
          <cell r="EH92">
            <v>287376.68072392698</v>
          </cell>
          <cell r="EI92">
            <v>4789.6113453987828</v>
          </cell>
          <cell r="EJ92">
            <v>4494.6070659999996</v>
          </cell>
          <cell r="EK92">
            <v>6.5635165670071327E-2</v>
          </cell>
          <cell r="EL92">
            <v>0</v>
          </cell>
          <cell r="EM92">
            <v>0</v>
          </cell>
          <cell r="EN92">
            <v>430242.41072392697</v>
          </cell>
          <cell r="EO92">
            <v>7096.2961787321155</v>
          </cell>
          <cell r="EP92" t="str">
            <v>Y</v>
          </cell>
          <cell r="EQ92">
            <v>7170.7068453987831</v>
          </cell>
          <cell r="ER92">
            <v>-2.760120179079717E-2</v>
          </cell>
          <cell r="ES92">
            <v>0</v>
          </cell>
          <cell r="ET92">
            <v>430242.41072392697</v>
          </cell>
          <cell r="EU92">
            <v>0</v>
          </cell>
          <cell r="EV92">
            <v>430242.41072392697</v>
          </cell>
          <cell r="EW92">
            <v>4464.6400000000003</v>
          </cell>
          <cell r="EX92">
            <v>425777.77072392695</v>
          </cell>
        </row>
        <row r="93">
          <cell r="B93">
            <v>136853</v>
          </cell>
          <cell r="C93">
            <v>8263388</v>
          </cell>
          <cell r="D93" t="str">
            <v>Oxley Park Academy</v>
          </cell>
          <cell r="E93">
            <v>668</v>
          </cell>
          <cell r="F93">
            <v>668</v>
          </cell>
          <cell r="G93">
            <v>0</v>
          </cell>
          <cell r="H93">
            <v>2398795.4548800001</v>
          </cell>
          <cell r="I93">
            <v>0</v>
          </cell>
          <cell r="J93">
            <v>0</v>
          </cell>
          <cell r="K93">
            <v>58027.849999999824</v>
          </cell>
          <cell r="L93">
            <v>0</v>
          </cell>
          <cell r="M93">
            <v>97951.55999999975</v>
          </cell>
          <cell r="N93">
            <v>0</v>
          </cell>
          <cell r="O93">
            <v>3150.7166416791579</v>
          </cell>
          <cell r="P93">
            <v>2351.3599999999906</v>
          </cell>
          <cell r="Q93">
            <v>3671.4962518740481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69358.473908629399</v>
          </cell>
          <cell r="AB93">
            <v>0</v>
          </cell>
          <cell r="AC93">
            <v>183455.53309768817</v>
          </cell>
          <cell r="AD93">
            <v>0</v>
          </cell>
          <cell r="AE93">
            <v>50473.367333133428</v>
          </cell>
          <cell r="AF93">
            <v>0</v>
          </cell>
          <cell r="AG93">
            <v>138401.09</v>
          </cell>
          <cell r="AH93">
            <v>0</v>
          </cell>
          <cell r="AI93">
            <v>0</v>
          </cell>
          <cell r="AJ93">
            <v>82999.462</v>
          </cell>
          <cell r="AK93">
            <v>22831.616000000002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2398795.4548800001</v>
          </cell>
          <cell r="AU93">
            <v>468440.35723300371</v>
          </cell>
          <cell r="AV93">
            <v>244232.16800000001</v>
          </cell>
          <cell r="AW93">
            <v>217499.9085532123</v>
          </cell>
          <cell r="AX93">
            <v>3111467.9801130039</v>
          </cell>
          <cell r="AY93">
            <v>3005636.9021130041</v>
          </cell>
          <cell r="AZ93">
            <v>4610</v>
          </cell>
          <cell r="BA93">
            <v>3079480</v>
          </cell>
          <cell r="BB93">
            <v>73843.097886995878</v>
          </cell>
          <cell r="BC93">
            <v>0</v>
          </cell>
          <cell r="BD93">
            <v>3185311.0779999997</v>
          </cell>
          <cell r="BE93">
            <v>3185311.0779999988</v>
          </cell>
          <cell r="BF93">
            <v>0</v>
          </cell>
          <cell r="BG93">
            <v>3185311.0779999997</v>
          </cell>
          <cell r="BH93">
            <v>3024078.372</v>
          </cell>
          <cell r="BI93">
            <v>3024078.372</v>
          </cell>
          <cell r="BJ93">
            <v>4527.0634311377244</v>
          </cell>
          <cell r="BK93">
            <v>4436.6338191358027</v>
          </cell>
          <cell r="BL93">
            <v>2.0382482685834133E-2</v>
          </cell>
          <cell r="BM93">
            <v>0</v>
          </cell>
          <cell r="BN93">
            <v>0</v>
          </cell>
          <cell r="BO93">
            <v>3185311.0779999997</v>
          </cell>
          <cell r="BP93">
            <v>4610</v>
          </cell>
          <cell r="BQ93" t="str">
            <v>Y</v>
          </cell>
          <cell r="BR93">
            <v>4768.4297574850298</v>
          </cell>
          <cell r="BS93">
            <v>1.8791305242382483E-2</v>
          </cell>
          <cell r="BT93">
            <v>0</v>
          </cell>
          <cell r="BU93">
            <v>3185311.0779999997</v>
          </cell>
          <cell r="BV93">
            <v>0</v>
          </cell>
          <cell r="BW93">
            <v>3185311.0779999997</v>
          </cell>
          <cell r="BX93">
            <v>22831.616000000002</v>
          </cell>
          <cell r="BY93">
            <v>3162479.4619999998</v>
          </cell>
          <cell r="BZ93"/>
          <cell r="CA93">
            <v>136853</v>
          </cell>
          <cell r="CB93">
            <v>8263388</v>
          </cell>
          <cell r="CC93" t="str">
            <v>Oxley Park Academy</v>
          </cell>
          <cell r="CD93">
            <v>668</v>
          </cell>
          <cell r="CE93">
            <v>668</v>
          </cell>
          <cell r="CF93">
            <v>0</v>
          </cell>
          <cell r="CG93">
            <v>2398795.4548800001</v>
          </cell>
          <cell r="CH93">
            <v>0</v>
          </cell>
          <cell r="CI93">
            <v>0</v>
          </cell>
          <cell r="CJ93">
            <v>58027.849999999824</v>
          </cell>
          <cell r="CK93">
            <v>0</v>
          </cell>
          <cell r="CL93">
            <v>97951.55999999975</v>
          </cell>
          <cell r="CM93">
            <v>0</v>
          </cell>
          <cell r="CN93">
            <v>3150.7166416791579</v>
          </cell>
          <cell r="CO93">
            <v>2351.3599999999906</v>
          </cell>
          <cell r="CP93">
            <v>3671.4962518740481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69358.473908629399</v>
          </cell>
          <cell r="DA93">
            <v>0</v>
          </cell>
          <cell r="DB93">
            <v>183455.53309768817</v>
          </cell>
          <cell r="DC93">
            <v>0</v>
          </cell>
          <cell r="DD93">
            <v>50473.367333133428</v>
          </cell>
          <cell r="DE93">
            <v>0</v>
          </cell>
          <cell r="DF93">
            <v>138401.09</v>
          </cell>
          <cell r="DG93">
            <v>0</v>
          </cell>
          <cell r="DH93">
            <v>0</v>
          </cell>
          <cell r="DI93">
            <v>82999.462</v>
          </cell>
          <cell r="DJ93">
            <v>22831.616000000002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2398795.4548800001</v>
          </cell>
          <cell r="DT93">
            <v>468440.35723300371</v>
          </cell>
          <cell r="DU93">
            <v>244232.16800000001</v>
          </cell>
          <cell r="DV93">
            <v>217499.9085532123</v>
          </cell>
          <cell r="DW93">
            <v>3111467.9801130039</v>
          </cell>
          <cell r="DX93">
            <v>3005636.9021130041</v>
          </cell>
          <cell r="DY93">
            <v>4610</v>
          </cell>
          <cell r="DZ93">
            <v>3079480</v>
          </cell>
          <cell r="EA93">
            <v>73843.097886995878</v>
          </cell>
          <cell r="EB93">
            <v>0</v>
          </cell>
          <cell r="EC93">
            <v>3185311.0779999997</v>
          </cell>
          <cell r="ED93">
            <v>3185311.0779999988</v>
          </cell>
          <cell r="EE93">
            <v>0</v>
          </cell>
          <cell r="EF93">
            <v>3185311.0779999997</v>
          </cell>
          <cell r="EG93">
            <v>3024078.372</v>
          </cell>
          <cell r="EH93">
            <v>3024078.372</v>
          </cell>
          <cell r="EI93">
            <v>4527.0634311377244</v>
          </cell>
          <cell r="EJ93">
            <v>4436.6338191358027</v>
          </cell>
          <cell r="EK93">
            <v>2.0382482685834133E-2</v>
          </cell>
          <cell r="EL93">
            <v>0</v>
          </cell>
          <cell r="EM93">
            <v>0</v>
          </cell>
          <cell r="EN93">
            <v>3185311.0779999997</v>
          </cell>
          <cell r="EO93">
            <v>4610</v>
          </cell>
          <cell r="EP93" t="str">
            <v>Y</v>
          </cell>
          <cell r="EQ93">
            <v>4768.4297574850298</v>
          </cell>
          <cell r="ER93">
            <v>1.8791305242382483E-2</v>
          </cell>
          <cell r="ES93">
            <v>0</v>
          </cell>
          <cell r="ET93">
            <v>3185311.0779999997</v>
          </cell>
          <cell r="EU93">
            <v>0</v>
          </cell>
          <cell r="EV93">
            <v>3185311.0779999997</v>
          </cell>
          <cell r="EW93">
            <v>22831.616000000002</v>
          </cell>
          <cell r="EX93">
            <v>3162479.4619999998</v>
          </cell>
        </row>
        <row r="94">
          <cell r="B94">
            <v>149460</v>
          </cell>
          <cell r="C94">
            <v>8263392</v>
          </cell>
          <cell r="D94" t="str">
            <v>Priory Rise School</v>
          </cell>
          <cell r="E94">
            <v>622</v>
          </cell>
          <cell r="F94">
            <v>622</v>
          </cell>
          <cell r="G94">
            <v>0</v>
          </cell>
          <cell r="H94">
            <v>2233608.9415199999</v>
          </cell>
          <cell r="I94">
            <v>0</v>
          </cell>
          <cell r="J94">
            <v>0</v>
          </cell>
          <cell r="K94">
            <v>16146.880000000006</v>
          </cell>
          <cell r="L94">
            <v>0</v>
          </cell>
          <cell r="M94">
            <v>28709.940000000017</v>
          </cell>
          <cell r="N94">
            <v>0</v>
          </cell>
          <cell r="O94">
            <v>2419.9999999999955</v>
          </cell>
          <cell r="P94">
            <v>6163.079999999999</v>
          </cell>
          <cell r="Q94">
            <v>1374.7500000000002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100773.95200000012</v>
          </cell>
          <cell r="AB94">
            <v>0</v>
          </cell>
          <cell r="AC94">
            <v>109663.81971949222</v>
          </cell>
          <cell r="AD94">
            <v>0</v>
          </cell>
          <cell r="AE94">
            <v>0</v>
          </cell>
          <cell r="AF94">
            <v>0</v>
          </cell>
          <cell r="AG94">
            <v>138401.09</v>
          </cell>
          <cell r="AH94">
            <v>0</v>
          </cell>
          <cell r="AI94">
            <v>0</v>
          </cell>
          <cell r="AJ94">
            <v>0</v>
          </cell>
          <cell r="AK94">
            <v>91187.199999999997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2233608.9415199999</v>
          </cell>
          <cell r="AU94">
            <v>265252.42171949235</v>
          </cell>
          <cell r="AV94">
            <v>229588.28999999998</v>
          </cell>
          <cell r="AW94">
            <v>154338.74042896135</v>
          </cell>
          <cell r="AX94">
            <v>2728449.6532394923</v>
          </cell>
          <cell r="AY94">
            <v>2637262.4532394921</v>
          </cell>
          <cell r="AZ94">
            <v>4610</v>
          </cell>
          <cell r="BA94">
            <v>2867420</v>
          </cell>
          <cell r="BB94">
            <v>230157.54676050786</v>
          </cell>
          <cell r="BC94">
            <v>0</v>
          </cell>
          <cell r="BD94">
            <v>2958607.2</v>
          </cell>
          <cell r="BE94">
            <v>2958607.2</v>
          </cell>
          <cell r="BF94">
            <v>0</v>
          </cell>
          <cell r="BG94">
            <v>2958607.2</v>
          </cell>
          <cell r="BH94">
            <v>2729018.91</v>
          </cell>
          <cell r="BI94">
            <v>2729018.91</v>
          </cell>
          <cell r="BJ94">
            <v>4387.4902090032156</v>
          </cell>
          <cell r="BK94">
            <v>4320.578365654952</v>
          </cell>
          <cell r="BL94">
            <v>1.5486779242371287E-2</v>
          </cell>
          <cell r="BM94">
            <v>0</v>
          </cell>
          <cell r="BN94">
            <v>0</v>
          </cell>
          <cell r="BO94">
            <v>2958607.2</v>
          </cell>
          <cell r="BP94">
            <v>4610</v>
          </cell>
          <cell r="BQ94" t="str">
            <v>Y</v>
          </cell>
          <cell r="BR94">
            <v>4756.6032154340837</v>
          </cell>
          <cell r="BS94">
            <v>2.2108288408019261E-2</v>
          </cell>
          <cell r="BT94">
            <v>0</v>
          </cell>
          <cell r="BU94">
            <v>2958607.2</v>
          </cell>
          <cell r="BV94">
            <v>0</v>
          </cell>
          <cell r="BW94">
            <v>2958607.2</v>
          </cell>
          <cell r="BX94">
            <v>91187.199999999997</v>
          </cell>
          <cell r="BY94">
            <v>2867420</v>
          </cell>
          <cell r="BZ94"/>
          <cell r="CA94">
            <v>149460</v>
          </cell>
          <cell r="CB94">
            <v>8263392</v>
          </cell>
          <cell r="CC94" t="str">
            <v>Priory Rise School</v>
          </cell>
          <cell r="CD94">
            <v>622</v>
          </cell>
          <cell r="CE94">
            <v>622</v>
          </cell>
          <cell r="CF94">
            <v>0</v>
          </cell>
          <cell r="CG94">
            <v>2233608.9415199999</v>
          </cell>
          <cell r="CH94">
            <v>0</v>
          </cell>
          <cell r="CI94">
            <v>0</v>
          </cell>
          <cell r="CJ94">
            <v>16146.880000000006</v>
          </cell>
          <cell r="CK94">
            <v>0</v>
          </cell>
          <cell r="CL94">
            <v>28709.940000000017</v>
          </cell>
          <cell r="CM94">
            <v>0</v>
          </cell>
          <cell r="CN94">
            <v>2419.9999999999955</v>
          </cell>
          <cell r="CO94">
            <v>6163.079999999999</v>
          </cell>
          <cell r="CP94">
            <v>1374.7500000000002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100773.95200000012</v>
          </cell>
          <cell r="DA94">
            <v>0</v>
          </cell>
          <cell r="DB94">
            <v>109663.81971949222</v>
          </cell>
          <cell r="DC94">
            <v>0</v>
          </cell>
          <cell r="DD94">
            <v>0</v>
          </cell>
          <cell r="DE94">
            <v>0</v>
          </cell>
          <cell r="DF94">
            <v>138401.09</v>
          </cell>
          <cell r="DG94">
            <v>0</v>
          </cell>
          <cell r="DH94">
            <v>0</v>
          </cell>
          <cell r="DI94">
            <v>0</v>
          </cell>
          <cell r="DJ94">
            <v>91187.199999999997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2233608.9415199999</v>
          </cell>
          <cell r="DT94">
            <v>265252.42171949235</v>
          </cell>
          <cell r="DU94">
            <v>229588.28999999998</v>
          </cell>
          <cell r="DV94">
            <v>154338.74042896135</v>
          </cell>
          <cell r="DW94">
            <v>2728449.6532394923</v>
          </cell>
          <cell r="DX94">
            <v>2637262.4532394921</v>
          </cell>
          <cell r="DY94">
            <v>4610</v>
          </cell>
          <cell r="DZ94">
            <v>2867420</v>
          </cell>
          <cell r="EA94">
            <v>230157.54676050786</v>
          </cell>
          <cell r="EB94">
            <v>0</v>
          </cell>
          <cell r="EC94">
            <v>2958607.2</v>
          </cell>
          <cell r="ED94">
            <v>2958607.2</v>
          </cell>
          <cell r="EE94">
            <v>0</v>
          </cell>
          <cell r="EF94">
            <v>2958607.2</v>
          </cell>
          <cell r="EG94">
            <v>2729018.91</v>
          </cell>
          <cell r="EH94">
            <v>2729018.91</v>
          </cell>
          <cell r="EI94">
            <v>4387.4902090032156</v>
          </cell>
          <cell r="EJ94">
            <v>4320.578365654952</v>
          </cell>
          <cell r="EK94">
            <v>1.5486779242371287E-2</v>
          </cell>
          <cell r="EL94">
            <v>0</v>
          </cell>
          <cell r="EM94">
            <v>0</v>
          </cell>
          <cell r="EN94">
            <v>2958607.2</v>
          </cell>
          <cell r="EO94">
            <v>4610</v>
          </cell>
          <cell r="EP94" t="str">
            <v>Y</v>
          </cell>
          <cell r="EQ94">
            <v>4756.6032154340837</v>
          </cell>
          <cell r="ER94">
            <v>2.2108288408019261E-2</v>
          </cell>
          <cell r="ES94">
            <v>0</v>
          </cell>
          <cell r="ET94">
            <v>2958607.2</v>
          </cell>
          <cell r="EU94">
            <v>0</v>
          </cell>
          <cell r="EV94">
            <v>2958607.2</v>
          </cell>
          <cell r="EW94">
            <v>91187.199999999997</v>
          </cell>
          <cell r="EX94">
            <v>2867420</v>
          </cell>
        </row>
        <row r="95">
          <cell r="B95">
            <v>137061</v>
          </cell>
          <cell r="C95">
            <v>8265207</v>
          </cell>
          <cell r="D95" t="str">
            <v>Two Mile Ash School</v>
          </cell>
          <cell r="E95">
            <v>672</v>
          </cell>
          <cell r="F95">
            <v>672</v>
          </cell>
          <cell r="G95">
            <v>0</v>
          </cell>
          <cell r="H95">
            <v>2413159.4995200001</v>
          </cell>
          <cell r="I95">
            <v>0</v>
          </cell>
          <cell r="J95">
            <v>0</v>
          </cell>
          <cell r="K95">
            <v>38853.429999999884</v>
          </cell>
          <cell r="L95">
            <v>0</v>
          </cell>
          <cell r="M95">
            <v>93729.509999999762</v>
          </cell>
          <cell r="N95">
            <v>0</v>
          </cell>
          <cell r="O95">
            <v>7986.0000000000073</v>
          </cell>
          <cell r="P95">
            <v>11739.199999999997</v>
          </cell>
          <cell r="Q95">
            <v>2749.5000000000005</v>
          </cell>
          <cell r="R95">
            <v>9489.3599999999915</v>
          </cell>
          <cell r="S95">
            <v>0</v>
          </cell>
          <cell r="T95">
            <v>700.24000000000092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65810.442816901414</v>
          </cell>
          <cell r="AB95">
            <v>0</v>
          </cell>
          <cell r="AC95">
            <v>186355.29955437922</v>
          </cell>
          <cell r="AD95">
            <v>0</v>
          </cell>
          <cell r="AE95">
            <v>0</v>
          </cell>
          <cell r="AF95">
            <v>0</v>
          </cell>
          <cell r="AG95">
            <v>138401.09</v>
          </cell>
          <cell r="AH95">
            <v>0</v>
          </cell>
          <cell r="AI95">
            <v>0</v>
          </cell>
          <cell r="AJ95">
            <v>0</v>
          </cell>
          <cell r="AK95">
            <v>13205.504000000001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2413159.4995200001</v>
          </cell>
          <cell r="AU95">
            <v>417412.98237128032</v>
          </cell>
          <cell r="AV95">
            <v>151606.59399999998</v>
          </cell>
          <cell r="AW95">
            <v>225328.89377135815</v>
          </cell>
          <cell r="AX95">
            <v>2982179.0758912805</v>
          </cell>
          <cell r="AY95">
            <v>2968973.5718912804</v>
          </cell>
          <cell r="AZ95">
            <v>4610</v>
          </cell>
          <cell r="BA95">
            <v>3097920</v>
          </cell>
          <cell r="BB95">
            <v>128946.42810871964</v>
          </cell>
          <cell r="BC95">
            <v>0</v>
          </cell>
          <cell r="BD95">
            <v>3111125.5040000002</v>
          </cell>
          <cell r="BE95">
            <v>3111125.5040000002</v>
          </cell>
          <cell r="BF95">
            <v>0</v>
          </cell>
          <cell r="BG95">
            <v>3111125.5040000002</v>
          </cell>
          <cell r="BH95">
            <v>2959518.91</v>
          </cell>
          <cell r="BI95">
            <v>2959518.91</v>
          </cell>
          <cell r="BJ95">
            <v>4404.0459970238098</v>
          </cell>
          <cell r="BK95">
            <v>4344.8606792537312</v>
          </cell>
          <cell r="BL95">
            <v>1.3621913828602731E-2</v>
          </cell>
          <cell r="BM95">
            <v>0</v>
          </cell>
          <cell r="BN95">
            <v>0</v>
          </cell>
          <cell r="BO95">
            <v>3111125.5040000002</v>
          </cell>
          <cell r="BP95">
            <v>4610</v>
          </cell>
          <cell r="BQ95" t="str">
            <v>Y</v>
          </cell>
          <cell r="BR95">
            <v>4629.6510476190479</v>
          </cell>
          <cell r="BS95">
            <v>1.2968269839185753E-2</v>
          </cell>
          <cell r="BT95">
            <v>0</v>
          </cell>
          <cell r="BU95">
            <v>3111125.5040000002</v>
          </cell>
          <cell r="BV95">
            <v>0</v>
          </cell>
          <cell r="BW95">
            <v>3111125.5040000002</v>
          </cell>
          <cell r="BX95">
            <v>13205.504000000001</v>
          </cell>
          <cell r="BY95">
            <v>3097920</v>
          </cell>
          <cell r="BZ95"/>
          <cell r="CA95">
            <v>137061</v>
          </cell>
          <cell r="CB95">
            <v>8265207</v>
          </cell>
          <cell r="CC95" t="str">
            <v>Two Mile Ash School</v>
          </cell>
          <cell r="CD95">
            <v>672</v>
          </cell>
          <cell r="CE95">
            <v>672</v>
          </cell>
          <cell r="CF95">
            <v>0</v>
          </cell>
          <cell r="CG95">
            <v>2413159.4995200001</v>
          </cell>
          <cell r="CH95">
            <v>0</v>
          </cell>
          <cell r="CI95">
            <v>0</v>
          </cell>
          <cell r="CJ95">
            <v>38853.429999999884</v>
          </cell>
          <cell r="CK95">
            <v>0</v>
          </cell>
          <cell r="CL95">
            <v>93729.509999999762</v>
          </cell>
          <cell r="CM95">
            <v>0</v>
          </cell>
          <cell r="CN95">
            <v>7986.0000000000073</v>
          </cell>
          <cell r="CO95">
            <v>11739.199999999997</v>
          </cell>
          <cell r="CP95">
            <v>2749.5000000000005</v>
          </cell>
          <cell r="CQ95">
            <v>9489.3599999999915</v>
          </cell>
          <cell r="CR95">
            <v>0</v>
          </cell>
          <cell r="CS95">
            <v>700.24000000000092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65810.442816901414</v>
          </cell>
          <cell r="DA95">
            <v>0</v>
          </cell>
          <cell r="DB95">
            <v>186355.29955437922</v>
          </cell>
          <cell r="DC95">
            <v>0</v>
          </cell>
          <cell r="DD95">
            <v>0</v>
          </cell>
          <cell r="DE95">
            <v>0</v>
          </cell>
          <cell r="DF95">
            <v>138401.09</v>
          </cell>
          <cell r="DG95">
            <v>0</v>
          </cell>
          <cell r="DH95">
            <v>0</v>
          </cell>
          <cell r="DI95">
            <v>0</v>
          </cell>
          <cell r="DJ95">
            <v>13205.504000000001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2413159.4995200001</v>
          </cell>
          <cell r="DT95">
            <v>417412.98237128032</v>
          </cell>
          <cell r="DU95">
            <v>151606.59399999998</v>
          </cell>
          <cell r="DV95">
            <v>225328.89377135815</v>
          </cell>
          <cell r="DW95">
            <v>2982179.0758912805</v>
          </cell>
          <cell r="DX95">
            <v>2968973.5718912804</v>
          </cell>
          <cell r="DY95">
            <v>4610</v>
          </cell>
          <cell r="DZ95">
            <v>3097920</v>
          </cell>
          <cell r="EA95">
            <v>128946.42810871964</v>
          </cell>
          <cell r="EB95">
            <v>0</v>
          </cell>
          <cell r="EC95">
            <v>3111125.5040000002</v>
          </cell>
          <cell r="ED95">
            <v>3111125.5040000002</v>
          </cell>
          <cell r="EE95">
            <v>0</v>
          </cell>
          <cell r="EF95">
            <v>3111125.5040000002</v>
          </cell>
          <cell r="EG95">
            <v>2959518.91</v>
          </cell>
          <cell r="EH95">
            <v>2959518.91</v>
          </cell>
          <cell r="EI95">
            <v>4404.0459970238098</v>
          </cell>
          <cell r="EJ95">
            <v>4344.8606792537312</v>
          </cell>
          <cell r="EK95">
            <v>1.3621913828602731E-2</v>
          </cell>
          <cell r="EL95">
            <v>0</v>
          </cell>
          <cell r="EM95">
            <v>0</v>
          </cell>
          <cell r="EN95">
            <v>3111125.5040000002</v>
          </cell>
          <cell r="EO95">
            <v>4610</v>
          </cell>
          <cell r="EP95" t="str">
            <v>Y</v>
          </cell>
          <cell r="EQ95">
            <v>4629.6510476190479</v>
          </cell>
          <cell r="ER95">
            <v>1.2968269839185753E-2</v>
          </cell>
          <cell r="ES95">
            <v>0</v>
          </cell>
          <cell r="ET95">
            <v>3111125.5040000002</v>
          </cell>
          <cell r="EU95">
            <v>0</v>
          </cell>
          <cell r="EV95">
            <v>3111125.5040000002</v>
          </cell>
          <cell r="EW95">
            <v>13205.504000000001</v>
          </cell>
          <cell r="EX95">
            <v>3097920</v>
          </cell>
        </row>
        <row r="96">
          <cell r="B96">
            <v>138933</v>
          </cell>
          <cell r="C96">
            <v>8265208</v>
          </cell>
          <cell r="D96" t="str">
            <v>Rickley Park Primary School</v>
          </cell>
          <cell r="E96">
            <v>419</v>
          </cell>
          <cell r="F96">
            <v>419</v>
          </cell>
          <cell r="G96">
            <v>0</v>
          </cell>
          <cell r="H96">
            <v>1504633.67604</v>
          </cell>
          <cell r="I96">
            <v>0</v>
          </cell>
          <cell r="J96">
            <v>0</v>
          </cell>
          <cell r="K96">
            <v>54495.719999999921</v>
          </cell>
          <cell r="L96">
            <v>0</v>
          </cell>
          <cell r="M96">
            <v>93729.51000000014</v>
          </cell>
          <cell r="N96">
            <v>0</v>
          </cell>
          <cell r="O96">
            <v>7294.8201438848964</v>
          </cell>
          <cell r="P96">
            <v>43938.249112709811</v>
          </cell>
          <cell r="Q96">
            <v>5064.9262589928048</v>
          </cell>
          <cell r="R96">
            <v>1505.5061870503603</v>
          </cell>
          <cell r="S96">
            <v>4262.9883932853809</v>
          </cell>
          <cell r="T96">
            <v>3517.992326139085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28364.082451253358</v>
          </cell>
          <cell r="AB96">
            <v>0</v>
          </cell>
          <cell r="AC96">
            <v>164886.44189045296</v>
          </cell>
          <cell r="AD96">
            <v>0</v>
          </cell>
          <cell r="AE96">
            <v>0</v>
          </cell>
          <cell r="AF96">
            <v>0</v>
          </cell>
          <cell r="AG96">
            <v>138401.09</v>
          </cell>
          <cell r="AH96">
            <v>0</v>
          </cell>
          <cell r="AI96">
            <v>0</v>
          </cell>
          <cell r="AJ96">
            <v>0</v>
          </cell>
          <cell r="AK96">
            <v>17059.84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1504633.67604</v>
          </cell>
          <cell r="AU96">
            <v>407060.23676376871</v>
          </cell>
          <cell r="AV96">
            <v>155460.93</v>
          </cell>
          <cell r="AW96">
            <v>196840.03782004098</v>
          </cell>
          <cell r="AX96">
            <v>2067154.8428037686</v>
          </cell>
          <cell r="AY96">
            <v>2050095.0028037685</v>
          </cell>
          <cell r="AZ96">
            <v>4610</v>
          </cell>
          <cell r="BA96">
            <v>1931590</v>
          </cell>
          <cell r="BB96">
            <v>0</v>
          </cell>
          <cell r="BC96">
            <v>0</v>
          </cell>
          <cell r="BD96">
            <v>2067154.8428037686</v>
          </cell>
          <cell r="BE96">
            <v>2067154.842803769</v>
          </cell>
          <cell r="BF96">
            <v>0</v>
          </cell>
          <cell r="BG96">
            <v>1948649.84</v>
          </cell>
          <cell r="BH96">
            <v>1793188.91</v>
          </cell>
          <cell r="BI96">
            <v>1911693.9128037684</v>
          </cell>
          <cell r="BJ96">
            <v>4562.5153050209274</v>
          </cell>
          <cell r="BK96">
            <v>4513.6314069212413</v>
          </cell>
          <cell r="BL96">
            <v>1.0830281361638687E-2</v>
          </cell>
          <cell r="BM96">
            <v>0</v>
          </cell>
          <cell r="BN96">
            <v>0</v>
          </cell>
          <cell r="BO96">
            <v>2067154.8428037686</v>
          </cell>
          <cell r="BP96">
            <v>4892.8281689827409</v>
          </cell>
          <cell r="BQ96" t="str">
            <v>Y</v>
          </cell>
          <cell r="BR96">
            <v>4933.5437775746268</v>
          </cell>
          <cell r="BS96">
            <v>1.1353608765780621E-2</v>
          </cell>
          <cell r="BT96">
            <v>0</v>
          </cell>
          <cell r="BU96">
            <v>2067154.8428037686</v>
          </cell>
          <cell r="BV96">
            <v>0</v>
          </cell>
          <cell r="BW96">
            <v>2067154.8428037686</v>
          </cell>
          <cell r="BX96">
            <v>17059.84</v>
          </cell>
          <cell r="BY96">
            <v>2050095.0028037685</v>
          </cell>
          <cell r="BZ96"/>
          <cell r="CA96">
            <v>138933</v>
          </cell>
          <cell r="CB96">
            <v>8265208</v>
          </cell>
          <cell r="CC96" t="str">
            <v>Rickley Park Primary School</v>
          </cell>
          <cell r="CD96">
            <v>419</v>
          </cell>
          <cell r="CE96">
            <v>419</v>
          </cell>
          <cell r="CF96">
            <v>0</v>
          </cell>
          <cell r="CG96">
            <v>1504633.67604</v>
          </cell>
          <cell r="CH96">
            <v>0</v>
          </cell>
          <cell r="CI96">
            <v>0</v>
          </cell>
          <cell r="CJ96">
            <v>54495.719999999921</v>
          </cell>
          <cell r="CK96">
            <v>0</v>
          </cell>
          <cell r="CL96">
            <v>93729.51000000014</v>
          </cell>
          <cell r="CM96">
            <v>0</v>
          </cell>
          <cell r="CN96">
            <v>7294.8201438848964</v>
          </cell>
          <cell r="CO96">
            <v>43938.249112709811</v>
          </cell>
          <cell r="CP96">
            <v>5064.9262589928048</v>
          </cell>
          <cell r="CQ96">
            <v>1505.5061870503603</v>
          </cell>
          <cell r="CR96">
            <v>4262.9883932853809</v>
          </cell>
          <cell r="CS96">
            <v>3517.992326139085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28364.082451253358</v>
          </cell>
          <cell r="DA96">
            <v>0</v>
          </cell>
          <cell r="DB96">
            <v>164886.44189045296</v>
          </cell>
          <cell r="DC96">
            <v>0</v>
          </cell>
          <cell r="DD96">
            <v>0</v>
          </cell>
          <cell r="DE96">
            <v>0</v>
          </cell>
          <cell r="DF96">
            <v>138401.09</v>
          </cell>
          <cell r="DG96">
            <v>0</v>
          </cell>
          <cell r="DH96">
            <v>0</v>
          </cell>
          <cell r="DI96">
            <v>0</v>
          </cell>
          <cell r="DJ96">
            <v>17059.84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1504633.67604</v>
          </cell>
          <cell r="DT96">
            <v>407060.23676376871</v>
          </cell>
          <cell r="DU96">
            <v>155460.93</v>
          </cell>
          <cell r="DV96">
            <v>196840.03782004098</v>
          </cell>
          <cell r="DW96">
            <v>2067154.8428037686</v>
          </cell>
          <cell r="DX96">
            <v>2050095.0028037685</v>
          </cell>
          <cell r="DY96">
            <v>4610</v>
          </cell>
          <cell r="DZ96">
            <v>1931590</v>
          </cell>
          <cell r="EA96">
            <v>0</v>
          </cell>
          <cell r="EB96">
            <v>0</v>
          </cell>
          <cell r="EC96">
            <v>2067154.8428037686</v>
          </cell>
          <cell r="ED96">
            <v>2067154.842803769</v>
          </cell>
          <cell r="EE96">
            <v>0</v>
          </cell>
          <cell r="EF96">
            <v>1948649.84</v>
          </cell>
          <cell r="EG96">
            <v>1793188.91</v>
          </cell>
          <cell r="EH96">
            <v>1911693.9128037684</v>
          </cell>
          <cell r="EI96">
            <v>4562.5153050209274</v>
          </cell>
          <cell r="EJ96">
            <v>4513.6314069212413</v>
          </cell>
          <cell r="EK96">
            <v>1.0830281361638687E-2</v>
          </cell>
          <cell r="EL96">
            <v>0</v>
          </cell>
          <cell r="EM96">
            <v>0</v>
          </cell>
          <cell r="EN96">
            <v>2067154.8428037686</v>
          </cell>
          <cell r="EO96">
            <v>4892.8281689827409</v>
          </cell>
          <cell r="EP96" t="str">
            <v>Y</v>
          </cell>
          <cell r="EQ96">
            <v>4933.5437775746268</v>
          </cell>
          <cell r="ER96">
            <v>1.1353608765780621E-2</v>
          </cell>
          <cell r="ES96">
            <v>0</v>
          </cell>
          <cell r="ET96">
            <v>2067154.8428037686</v>
          </cell>
          <cell r="EU96">
            <v>0</v>
          </cell>
          <cell r="EV96">
            <v>2067154.8428037686</v>
          </cell>
          <cell r="EW96">
            <v>17059.84</v>
          </cell>
          <cell r="EX96">
            <v>2050095.0028037685</v>
          </cell>
        </row>
        <row r="97">
          <cell r="B97">
            <v>136842</v>
          </cell>
          <cell r="C97">
            <v>8264000</v>
          </cell>
          <cell r="D97" t="str">
            <v>Walton High</v>
          </cell>
          <cell r="E97">
            <v>2400</v>
          </cell>
          <cell r="F97">
            <v>0</v>
          </cell>
          <cell r="G97">
            <v>2400</v>
          </cell>
          <cell r="H97">
            <v>0</v>
          </cell>
          <cell r="I97">
            <v>7265259.3475000001</v>
          </cell>
          <cell r="J97">
            <v>5507361.0245499993</v>
          </cell>
          <cell r="K97">
            <v>0</v>
          </cell>
          <cell r="L97">
            <v>261882.21</v>
          </cell>
          <cell r="M97">
            <v>0</v>
          </cell>
          <cell r="N97">
            <v>678410.28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78459.571488120069</v>
          </cell>
          <cell r="V97">
            <v>88546.294289287223</v>
          </cell>
          <cell r="W97">
            <v>63604.982075864908</v>
          </cell>
          <cell r="X97">
            <v>61131.911629845767</v>
          </cell>
          <cell r="Y97">
            <v>46503.206335973242</v>
          </cell>
          <cell r="Z97">
            <v>9735.3563984993707</v>
          </cell>
          <cell r="AA97">
            <v>0</v>
          </cell>
          <cell r="AB97">
            <v>187083.02639296174</v>
          </cell>
          <cell r="AC97">
            <v>0</v>
          </cell>
          <cell r="AD97">
            <v>909062.58300141606</v>
          </cell>
          <cell r="AE97">
            <v>0</v>
          </cell>
          <cell r="AF97">
            <v>0</v>
          </cell>
          <cell r="AG97">
            <v>138401.09</v>
          </cell>
          <cell r="AH97">
            <v>0</v>
          </cell>
          <cell r="AI97">
            <v>0</v>
          </cell>
          <cell r="AJ97">
            <v>82999.462</v>
          </cell>
          <cell r="AK97">
            <v>126295.03999999999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12772620.372049998</v>
          </cell>
          <cell r="AU97">
            <v>2384419.4216119684</v>
          </cell>
          <cell r="AV97">
            <v>347695.592</v>
          </cell>
          <cell r="AW97">
            <v>1402553.9530306947</v>
          </cell>
          <cell r="AX97">
            <v>15504735.385661967</v>
          </cell>
          <cell r="AY97">
            <v>15295440.883661969</v>
          </cell>
          <cell r="AZ97">
            <v>5995</v>
          </cell>
          <cell r="BA97">
            <v>14388000</v>
          </cell>
          <cell r="BB97">
            <v>0</v>
          </cell>
          <cell r="BC97">
            <v>0</v>
          </cell>
          <cell r="BD97">
            <v>15504735.385661967</v>
          </cell>
          <cell r="BE97">
            <v>0</v>
          </cell>
          <cell r="BF97">
            <v>15504735.385661965</v>
          </cell>
          <cell r="BG97">
            <v>14597294.501999998</v>
          </cell>
          <cell r="BH97">
            <v>14332598.372</v>
          </cell>
          <cell r="BI97">
            <v>15240039.255661968</v>
          </cell>
          <cell r="BJ97">
            <v>6350.0163565258199</v>
          </cell>
          <cell r="BK97">
            <v>6307.6305581337219</v>
          </cell>
          <cell r="BL97">
            <v>6.7197655286645262E-3</v>
          </cell>
          <cell r="BM97">
            <v>0</v>
          </cell>
          <cell r="BN97">
            <v>0</v>
          </cell>
          <cell r="BO97">
            <v>15504735.385661967</v>
          </cell>
          <cell r="BP97">
            <v>6373.1003681924867</v>
          </cell>
          <cell r="BQ97" t="str">
            <v>Y</v>
          </cell>
          <cell r="BR97">
            <v>6460.3064106924867</v>
          </cell>
          <cell r="BS97">
            <v>7.9015827768844638E-3</v>
          </cell>
          <cell r="BT97">
            <v>0</v>
          </cell>
          <cell r="BU97">
            <v>15504735.385661967</v>
          </cell>
          <cell r="BV97">
            <v>0</v>
          </cell>
          <cell r="BW97">
            <v>15504735.385661967</v>
          </cell>
          <cell r="BX97">
            <v>126295.03999999999</v>
          </cell>
          <cell r="BY97">
            <v>15378440.345661968</v>
          </cell>
          <cell r="BZ97"/>
          <cell r="CA97">
            <v>136842</v>
          </cell>
          <cell r="CB97">
            <v>8264000</v>
          </cell>
          <cell r="CC97" t="str">
            <v>Walton High</v>
          </cell>
          <cell r="CD97">
            <v>2400</v>
          </cell>
          <cell r="CE97">
            <v>0</v>
          </cell>
          <cell r="CF97">
            <v>2400</v>
          </cell>
          <cell r="CG97">
            <v>0</v>
          </cell>
          <cell r="CH97">
            <v>7265259.3475000001</v>
          </cell>
          <cell r="CI97">
            <v>5507361.0245499993</v>
          </cell>
          <cell r="CJ97">
            <v>0</v>
          </cell>
          <cell r="CK97">
            <v>261882.21</v>
          </cell>
          <cell r="CL97">
            <v>0</v>
          </cell>
          <cell r="CM97">
            <v>678410.28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78459.571488120069</v>
          </cell>
          <cell r="CU97">
            <v>88546.294289287223</v>
          </cell>
          <cell r="CV97">
            <v>63604.982075864908</v>
          </cell>
          <cell r="CW97">
            <v>61131.911629845767</v>
          </cell>
          <cell r="CX97">
            <v>46503.206335973242</v>
          </cell>
          <cell r="CY97">
            <v>9735.3563984993707</v>
          </cell>
          <cell r="CZ97">
            <v>0</v>
          </cell>
          <cell r="DA97">
            <v>187083.02639296174</v>
          </cell>
          <cell r="DB97">
            <v>0</v>
          </cell>
          <cell r="DC97">
            <v>909062.58300141606</v>
          </cell>
          <cell r="DD97">
            <v>0</v>
          </cell>
          <cell r="DE97">
            <v>0</v>
          </cell>
          <cell r="DF97">
            <v>138401.09</v>
          </cell>
          <cell r="DG97">
            <v>0</v>
          </cell>
          <cell r="DH97">
            <v>0</v>
          </cell>
          <cell r="DI97">
            <v>82999.462</v>
          </cell>
          <cell r="DJ97">
            <v>126295.03999999999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12772620.372049998</v>
          </cell>
          <cell r="DT97">
            <v>2384419.4216119684</v>
          </cell>
          <cell r="DU97">
            <v>347695.592</v>
          </cell>
          <cell r="DV97">
            <v>1402553.9530306947</v>
          </cell>
          <cell r="DW97">
            <v>15504735.385661967</v>
          </cell>
          <cell r="DX97">
            <v>15295440.883661969</v>
          </cell>
          <cell r="DY97">
            <v>5995</v>
          </cell>
          <cell r="DZ97">
            <v>14388000</v>
          </cell>
          <cell r="EA97">
            <v>0</v>
          </cell>
          <cell r="EB97">
            <v>0</v>
          </cell>
          <cell r="EC97">
            <v>15504735.385661967</v>
          </cell>
          <cell r="ED97">
            <v>0</v>
          </cell>
          <cell r="EE97">
            <v>15504735.385661965</v>
          </cell>
          <cell r="EF97">
            <v>14597294.501999998</v>
          </cell>
          <cell r="EG97">
            <v>14332598.372</v>
          </cell>
          <cell r="EH97">
            <v>15240039.255661968</v>
          </cell>
          <cell r="EI97">
            <v>6350.0163565258199</v>
          </cell>
          <cell r="EJ97">
            <v>6307.6305581337219</v>
          </cell>
          <cell r="EK97">
            <v>6.7197655286645262E-3</v>
          </cell>
          <cell r="EL97">
            <v>0</v>
          </cell>
          <cell r="EM97">
            <v>0</v>
          </cell>
          <cell r="EN97">
            <v>15504735.385661967</v>
          </cell>
          <cell r="EO97">
            <v>6373.1003681924867</v>
          </cell>
          <cell r="EP97" t="str">
            <v>Y</v>
          </cell>
          <cell r="EQ97">
            <v>6460.3064106924867</v>
          </cell>
          <cell r="ER97">
            <v>7.9015827768844638E-3</v>
          </cell>
          <cell r="ES97">
            <v>0</v>
          </cell>
          <cell r="ET97">
            <v>15504735.385661967</v>
          </cell>
          <cell r="EU97">
            <v>0</v>
          </cell>
          <cell r="EV97">
            <v>15504735.385661967</v>
          </cell>
          <cell r="EW97">
            <v>126295.03999999999</v>
          </cell>
          <cell r="EX97">
            <v>15378440.345661968</v>
          </cell>
        </row>
        <row r="98">
          <cell r="B98">
            <v>138439</v>
          </cell>
          <cell r="C98">
            <v>8264002</v>
          </cell>
          <cell r="D98" t="str">
            <v>Sir Herbert Leon Academy</v>
          </cell>
          <cell r="E98">
            <v>656</v>
          </cell>
          <cell r="F98">
            <v>0</v>
          </cell>
          <cell r="G98">
            <v>656</v>
          </cell>
          <cell r="H98">
            <v>0</v>
          </cell>
          <cell r="I98">
            <v>1954278.821</v>
          </cell>
          <cell r="J98">
            <v>1540919.6648999997</v>
          </cell>
          <cell r="K98">
            <v>0</v>
          </cell>
          <cell r="L98">
            <v>167523.88000000009</v>
          </cell>
          <cell r="M98">
            <v>0</v>
          </cell>
          <cell r="N98">
            <v>432502.00000000029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25908.879999999892</v>
          </cell>
          <cell r="V98">
            <v>46340.000000000029</v>
          </cell>
          <cell r="W98">
            <v>117425.55999999979</v>
          </cell>
          <cell r="X98">
            <v>7105.4000000000051</v>
          </cell>
          <cell r="Y98">
            <v>80013.149999999936</v>
          </cell>
          <cell r="Z98">
            <v>107044.2999999998</v>
          </cell>
          <cell r="AA98">
            <v>0</v>
          </cell>
          <cell r="AB98">
            <v>97931.399999999951</v>
          </cell>
          <cell r="AC98">
            <v>0</v>
          </cell>
          <cell r="AD98">
            <v>302718.26666898315</v>
          </cell>
          <cell r="AE98">
            <v>0</v>
          </cell>
          <cell r="AF98">
            <v>57926.258222901073</v>
          </cell>
          <cell r="AG98">
            <v>138401.09</v>
          </cell>
          <cell r="AH98">
            <v>0</v>
          </cell>
          <cell r="AI98">
            <v>0</v>
          </cell>
          <cell r="AJ98">
            <v>0</v>
          </cell>
          <cell r="AK98">
            <v>20648.96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3495198.4858999997</v>
          </cell>
          <cell r="AU98">
            <v>1442439.0948918841</v>
          </cell>
          <cell r="AV98">
            <v>159050.04999999999</v>
          </cell>
          <cell r="AW98">
            <v>629036.2366039406</v>
          </cell>
          <cell r="AX98">
            <v>5096687.6307918839</v>
          </cell>
          <cell r="AY98">
            <v>5076038.670791884</v>
          </cell>
          <cell r="AZ98">
            <v>5995</v>
          </cell>
          <cell r="BA98">
            <v>3932720</v>
          </cell>
          <cell r="BB98">
            <v>0</v>
          </cell>
          <cell r="BC98">
            <v>0</v>
          </cell>
          <cell r="BD98">
            <v>5096687.6307918839</v>
          </cell>
          <cell r="BE98">
            <v>0</v>
          </cell>
          <cell r="BF98">
            <v>5096687.6307918848</v>
          </cell>
          <cell r="BG98">
            <v>3953368.96</v>
          </cell>
          <cell r="BH98">
            <v>3794318.91</v>
          </cell>
          <cell r="BI98">
            <v>4937637.5807918841</v>
          </cell>
          <cell r="BJ98">
            <v>7526.8865560851891</v>
          </cell>
          <cell r="BK98">
            <v>7339.5635226904378</v>
          </cell>
          <cell r="BL98">
            <v>2.5522366938529467E-2</v>
          </cell>
          <cell r="BM98">
            <v>0</v>
          </cell>
          <cell r="BN98">
            <v>0</v>
          </cell>
          <cell r="BO98">
            <v>5096687.6307918839</v>
          </cell>
          <cell r="BP98">
            <v>7737.8638274266523</v>
          </cell>
          <cell r="BQ98" t="str">
            <v>Y</v>
          </cell>
          <cell r="BR98">
            <v>7769.3409005973845</v>
          </cell>
          <cell r="BS98">
            <v>2.1058877861844572E-2</v>
          </cell>
          <cell r="BT98">
            <v>0</v>
          </cell>
          <cell r="BU98">
            <v>5096687.6307918839</v>
          </cell>
          <cell r="BV98">
            <v>0</v>
          </cell>
          <cell r="BW98">
            <v>5096687.6307918839</v>
          </cell>
          <cell r="BX98">
            <v>20648.96</v>
          </cell>
          <cell r="BY98">
            <v>5076038.670791884</v>
          </cell>
          <cell r="BZ98"/>
          <cell r="CA98">
            <v>138439</v>
          </cell>
          <cell r="CB98">
            <v>8264002</v>
          </cell>
          <cell r="CC98" t="str">
            <v>Sir Herbert Leon Academy</v>
          </cell>
          <cell r="CD98">
            <v>656</v>
          </cell>
          <cell r="CE98">
            <v>0</v>
          </cell>
          <cell r="CF98">
            <v>656</v>
          </cell>
          <cell r="CG98">
            <v>0</v>
          </cell>
          <cell r="CH98">
            <v>1954278.821</v>
          </cell>
          <cell r="CI98">
            <v>1540919.6648999997</v>
          </cell>
          <cell r="CJ98">
            <v>0</v>
          </cell>
          <cell r="CK98">
            <v>167523.88000000009</v>
          </cell>
          <cell r="CL98">
            <v>0</v>
          </cell>
          <cell r="CM98">
            <v>432502.00000000029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25908.879999999892</v>
          </cell>
          <cell r="CU98">
            <v>46340.000000000029</v>
          </cell>
          <cell r="CV98">
            <v>117425.55999999979</v>
          </cell>
          <cell r="CW98">
            <v>7105.4000000000051</v>
          </cell>
          <cell r="CX98">
            <v>80013.149999999936</v>
          </cell>
          <cell r="CY98">
            <v>107044.2999999998</v>
          </cell>
          <cell r="CZ98">
            <v>0</v>
          </cell>
          <cell r="DA98">
            <v>97931.399999999951</v>
          </cell>
          <cell r="DB98">
            <v>0</v>
          </cell>
          <cell r="DC98">
            <v>302718.26666898315</v>
          </cell>
          <cell r="DD98">
            <v>0</v>
          </cell>
          <cell r="DE98">
            <v>57926.258222901073</v>
          </cell>
          <cell r="DF98">
            <v>138401.09</v>
          </cell>
          <cell r="DG98">
            <v>0</v>
          </cell>
          <cell r="DH98">
            <v>0</v>
          </cell>
          <cell r="DI98">
            <v>0</v>
          </cell>
          <cell r="DJ98">
            <v>20648.96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3495198.4858999997</v>
          </cell>
          <cell r="DT98">
            <v>1442439.0948918841</v>
          </cell>
          <cell r="DU98">
            <v>159050.04999999999</v>
          </cell>
          <cell r="DV98">
            <v>629036.2366039406</v>
          </cell>
          <cell r="DW98">
            <v>5096687.6307918839</v>
          </cell>
          <cell r="DX98">
            <v>5076038.670791884</v>
          </cell>
          <cell r="DY98">
            <v>5995</v>
          </cell>
          <cell r="DZ98">
            <v>3932720</v>
          </cell>
          <cell r="EA98">
            <v>0</v>
          </cell>
          <cell r="EB98">
            <v>0</v>
          </cell>
          <cell r="EC98">
            <v>5096687.6307918839</v>
          </cell>
          <cell r="ED98">
            <v>0</v>
          </cell>
          <cell r="EE98">
            <v>5096687.6307918848</v>
          </cell>
          <cell r="EF98">
            <v>3953368.96</v>
          </cell>
          <cell r="EG98">
            <v>3794318.91</v>
          </cell>
          <cell r="EH98">
            <v>4937637.5807918841</v>
          </cell>
          <cell r="EI98">
            <v>7526.8865560851891</v>
          </cell>
          <cell r="EJ98">
            <v>7339.5635226904378</v>
          </cell>
          <cell r="EK98">
            <v>2.5522366938529467E-2</v>
          </cell>
          <cell r="EL98">
            <v>0</v>
          </cell>
          <cell r="EM98">
            <v>0</v>
          </cell>
          <cell r="EN98">
            <v>5096687.6307918839</v>
          </cell>
          <cell r="EO98">
            <v>7737.8638274266523</v>
          </cell>
          <cell r="EP98" t="str">
            <v>Y</v>
          </cell>
          <cell r="EQ98">
            <v>7769.3409005973845</v>
          </cell>
          <cell r="ER98">
            <v>2.1058877861844572E-2</v>
          </cell>
          <cell r="ES98">
            <v>0</v>
          </cell>
          <cell r="ET98">
            <v>5096687.6307918839</v>
          </cell>
          <cell r="EU98">
            <v>0</v>
          </cell>
          <cell r="EV98">
            <v>5096687.6307918839</v>
          </cell>
          <cell r="EW98">
            <v>20648.96</v>
          </cell>
          <cell r="EX98">
            <v>5076038.670791884</v>
          </cell>
        </row>
        <row r="99">
          <cell r="B99">
            <v>145736</v>
          </cell>
          <cell r="C99">
            <v>8264005</v>
          </cell>
          <cell r="D99" t="str">
            <v>Lord Grey Academy</v>
          </cell>
          <cell r="E99">
            <v>1257</v>
          </cell>
          <cell r="F99">
            <v>0</v>
          </cell>
          <cell r="G99">
            <v>1257</v>
          </cell>
          <cell r="H99">
            <v>0</v>
          </cell>
          <cell r="I99">
            <v>3781985.1795000001</v>
          </cell>
          <cell r="J99">
            <v>2910626.0336999996</v>
          </cell>
          <cell r="K99">
            <v>0</v>
          </cell>
          <cell r="L99">
            <v>189725.83999999971</v>
          </cell>
          <cell r="M99">
            <v>0</v>
          </cell>
          <cell r="N99">
            <v>484402.24000000046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48316.560000000078</v>
          </cell>
          <cell r="V99">
            <v>183042.99999999974</v>
          </cell>
          <cell r="W99">
            <v>28545.439999999959</v>
          </cell>
          <cell r="X99">
            <v>7815.9399999999969</v>
          </cell>
          <cell r="Y99">
            <v>19812.779999999962</v>
          </cell>
          <cell r="Z99">
            <v>17516.339999999989</v>
          </cell>
          <cell r="AA99">
            <v>0</v>
          </cell>
          <cell r="AB99">
            <v>39266.274258373123</v>
          </cell>
          <cell r="AC99">
            <v>0</v>
          </cell>
          <cell r="AD99">
            <v>571623.92490076309</v>
          </cell>
          <cell r="AE99">
            <v>0</v>
          </cell>
          <cell r="AF99">
            <v>0</v>
          </cell>
          <cell r="AG99">
            <v>138401.09</v>
          </cell>
          <cell r="AH99">
            <v>0</v>
          </cell>
          <cell r="AI99">
            <v>0</v>
          </cell>
          <cell r="AJ99">
            <v>0</v>
          </cell>
          <cell r="AK99">
            <v>44101.120000000003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6692611.2131999992</v>
          </cell>
          <cell r="AU99">
            <v>1590068.3391591359</v>
          </cell>
          <cell r="AV99">
            <v>182502.21</v>
          </cell>
          <cell r="AW99">
            <v>887902.15422341949</v>
          </cell>
          <cell r="AX99">
            <v>8465181.7623591349</v>
          </cell>
          <cell r="AY99">
            <v>8421080.6423591357</v>
          </cell>
          <cell r="AZ99">
            <v>5995</v>
          </cell>
          <cell r="BA99">
            <v>7535715</v>
          </cell>
          <cell r="BB99">
            <v>0</v>
          </cell>
          <cell r="BC99">
            <v>0</v>
          </cell>
          <cell r="BD99">
            <v>8465181.7623591349</v>
          </cell>
          <cell r="BE99">
            <v>0</v>
          </cell>
          <cell r="BF99">
            <v>8465181.7623591367</v>
          </cell>
          <cell r="BG99">
            <v>7579816.1200000001</v>
          </cell>
          <cell r="BH99">
            <v>7397313.9100000001</v>
          </cell>
          <cell r="BI99">
            <v>8282679.5523591349</v>
          </cell>
          <cell r="BJ99">
            <v>6589.2438761806961</v>
          </cell>
          <cell r="BK99">
            <v>6561.266853534552</v>
          </cell>
          <cell r="BL99">
            <v>4.2639665891767483E-3</v>
          </cell>
          <cell r="BM99">
            <v>0</v>
          </cell>
          <cell r="BN99">
            <v>0</v>
          </cell>
          <cell r="BO99">
            <v>8465181.7623591349</v>
          </cell>
          <cell r="BP99">
            <v>6699.3481641679682</v>
          </cell>
          <cell r="BQ99" t="str">
            <v>Y</v>
          </cell>
          <cell r="BR99">
            <v>6734.4325873978796</v>
          </cell>
          <cell r="BS99">
            <v>4.5494576071107851E-3</v>
          </cell>
          <cell r="BT99">
            <v>0</v>
          </cell>
          <cell r="BU99">
            <v>8465181.7623591349</v>
          </cell>
          <cell r="BV99">
            <v>0</v>
          </cell>
          <cell r="BW99">
            <v>8465181.7623591349</v>
          </cell>
          <cell r="BX99">
            <v>44101.120000000003</v>
          </cell>
          <cell r="BY99">
            <v>8421080.6423591357</v>
          </cell>
          <cell r="BZ99"/>
          <cell r="CA99">
            <v>145736</v>
          </cell>
          <cell r="CB99">
            <v>8264005</v>
          </cell>
          <cell r="CC99" t="str">
            <v>Lord Grey Academy</v>
          </cell>
          <cell r="CD99">
            <v>1257</v>
          </cell>
          <cell r="CE99">
            <v>0</v>
          </cell>
          <cell r="CF99">
            <v>1257</v>
          </cell>
          <cell r="CG99">
            <v>0</v>
          </cell>
          <cell r="CH99">
            <v>3781985.1795000001</v>
          </cell>
          <cell r="CI99">
            <v>2910626.0336999996</v>
          </cell>
          <cell r="CJ99">
            <v>0</v>
          </cell>
          <cell r="CK99">
            <v>189725.83999999971</v>
          </cell>
          <cell r="CL99">
            <v>0</v>
          </cell>
          <cell r="CM99">
            <v>484402.24000000046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48316.560000000078</v>
          </cell>
          <cell r="CU99">
            <v>183042.99999999974</v>
          </cell>
          <cell r="CV99">
            <v>28545.439999999959</v>
          </cell>
          <cell r="CW99">
            <v>7815.9399999999969</v>
          </cell>
          <cell r="CX99">
            <v>19812.779999999962</v>
          </cell>
          <cell r="CY99">
            <v>17516.339999999989</v>
          </cell>
          <cell r="CZ99">
            <v>0</v>
          </cell>
          <cell r="DA99">
            <v>39266.274258373123</v>
          </cell>
          <cell r="DB99">
            <v>0</v>
          </cell>
          <cell r="DC99">
            <v>571623.92490076309</v>
          </cell>
          <cell r="DD99">
            <v>0</v>
          </cell>
          <cell r="DE99">
            <v>0</v>
          </cell>
          <cell r="DF99">
            <v>138401.09</v>
          </cell>
          <cell r="DG99">
            <v>0</v>
          </cell>
          <cell r="DH99">
            <v>0</v>
          </cell>
          <cell r="DI99">
            <v>0</v>
          </cell>
          <cell r="DJ99">
            <v>44101.120000000003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6692611.2131999992</v>
          </cell>
          <cell r="DT99">
            <v>1590068.3391591359</v>
          </cell>
          <cell r="DU99">
            <v>182502.21</v>
          </cell>
          <cell r="DV99">
            <v>887902.15422341949</v>
          </cell>
          <cell r="DW99">
            <v>8465181.7623591349</v>
          </cell>
          <cell r="DX99">
            <v>8421080.6423591357</v>
          </cell>
          <cell r="DY99">
            <v>5995</v>
          </cell>
          <cell r="DZ99">
            <v>7535715</v>
          </cell>
          <cell r="EA99">
            <v>0</v>
          </cell>
          <cell r="EB99">
            <v>0</v>
          </cell>
          <cell r="EC99">
            <v>8465181.7623591349</v>
          </cell>
          <cell r="ED99">
            <v>0</v>
          </cell>
          <cell r="EE99">
            <v>8465181.7623591367</v>
          </cell>
          <cell r="EF99">
            <v>7579816.1200000001</v>
          </cell>
          <cell r="EG99">
            <v>7397313.9100000001</v>
          </cell>
          <cell r="EH99">
            <v>8282679.5523591349</v>
          </cell>
          <cell r="EI99">
            <v>6589.2438761806961</v>
          </cell>
          <cell r="EJ99">
            <v>6561.266853534552</v>
          </cell>
          <cell r="EK99">
            <v>4.2639665891767483E-3</v>
          </cell>
          <cell r="EL99">
            <v>0</v>
          </cell>
          <cell r="EM99">
            <v>0</v>
          </cell>
          <cell r="EN99">
            <v>8465181.7623591349</v>
          </cell>
          <cell r="EO99">
            <v>6699.3481641679682</v>
          </cell>
          <cell r="EP99" t="str">
            <v>Y</v>
          </cell>
          <cell r="EQ99">
            <v>6734.4325873978796</v>
          </cell>
          <cell r="ER99">
            <v>4.5494576071107851E-3</v>
          </cell>
          <cell r="ES99">
            <v>0</v>
          </cell>
          <cell r="ET99">
            <v>8465181.7623591349</v>
          </cell>
          <cell r="EU99">
            <v>0</v>
          </cell>
          <cell r="EV99">
            <v>8465181.7623591349</v>
          </cell>
          <cell r="EW99">
            <v>44101.120000000003</v>
          </cell>
          <cell r="EX99">
            <v>8421080.6423591357</v>
          </cell>
        </row>
        <row r="100">
          <cell r="B100">
            <v>147860</v>
          </cell>
          <cell r="C100">
            <v>8264007</v>
          </cell>
          <cell r="D100" t="str">
            <v>Watling Academy</v>
          </cell>
          <cell r="E100">
            <v>1376</v>
          </cell>
          <cell r="F100">
            <v>0</v>
          </cell>
          <cell r="G100">
            <v>1376</v>
          </cell>
          <cell r="H100">
            <v>0</v>
          </cell>
          <cell r="I100">
            <v>6050163.7075000005</v>
          </cell>
          <cell r="J100">
            <v>1032986.8864699999</v>
          </cell>
          <cell r="K100">
            <v>0</v>
          </cell>
          <cell r="L100">
            <v>147997.38138218172</v>
          </cell>
          <cell r="M100">
            <v>0</v>
          </cell>
          <cell r="N100">
            <v>386507.69905079046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33322.087466666679</v>
          </cell>
          <cell r="V100">
            <v>70140.224000000002</v>
          </cell>
          <cell r="W100">
            <v>16366.052266666637</v>
          </cell>
          <cell r="X100">
            <v>39922.874133333295</v>
          </cell>
          <cell r="Y100">
            <v>6990.3552000000027</v>
          </cell>
          <cell r="Z100">
            <v>1115.8557333333326</v>
          </cell>
          <cell r="AA100">
            <v>0</v>
          </cell>
          <cell r="AB100">
            <v>86020.897785179041</v>
          </cell>
          <cell r="AC100">
            <v>0</v>
          </cell>
          <cell r="AD100">
            <v>507123.2992968969</v>
          </cell>
          <cell r="AE100">
            <v>0</v>
          </cell>
          <cell r="AF100">
            <v>0</v>
          </cell>
          <cell r="AG100">
            <v>138401.09</v>
          </cell>
          <cell r="AH100">
            <v>0</v>
          </cell>
          <cell r="AI100">
            <v>0</v>
          </cell>
          <cell r="AJ100">
            <v>0</v>
          </cell>
          <cell r="AK100">
            <v>96768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7083150.5939700007</v>
          </cell>
          <cell r="AU100">
            <v>1295506.7263150483</v>
          </cell>
          <cell r="AV100">
            <v>235169.09</v>
          </cell>
          <cell r="AW100">
            <v>771405.96044033638</v>
          </cell>
          <cell r="AX100">
            <v>8613826.41028505</v>
          </cell>
          <cell r="AY100">
            <v>8517058.41028505</v>
          </cell>
          <cell r="AZ100">
            <v>5995</v>
          </cell>
          <cell r="BA100">
            <v>8249120</v>
          </cell>
          <cell r="BB100">
            <v>0</v>
          </cell>
          <cell r="BC100">
            <v>0</v>
          </cell>
          <cell r="BD100">
            <v>8613826.41028505</v>
          </cell>
          <cell r="BE100">
            <v>0</v>
          </cell>
          <cell r="BF100">
            <v>8613826.41028505</v>
          </cell>
          <cell r="BG100">
            <v>8345888</v>
          </cell>
          <cell r="BH100">
            <v>8110718.9100000001</v>
          </cell>
          <cell r="BI100">
            <v>8378657.3202850502</v>
          </cell>
          <cell r="BJ100">
            <v>6089.1404943932048</v>
          </cell>
          <cell r="BK100">
            <v>5984.494255249153</v>
          </cell>
          <cell r="BL100">
            <v>1.7486229358857509E-2</v>
          </cell>
          <cell r="BM100">
            <v>0</v>
          </cell>
          <cell r="BN100">
            <v>0</v>
          </cell>
          <cell r="BO100">
            <v>8613826.41028505</v>
          </cell>
          <cell r="BP100">
            <v>6189.7226818932049</v>
          </cell>
          <cell r="BQ100" t="str">
            <v>Y</v>
          </cell>
          <cell r="BR100">
            <v>6260.0482632885542</v>
          </cell>
          <cell r="BS100">
            <v>1.5054105610332158E-2</v>
          </cell>
          <cell r="BT100">
            <v>0</v>
          </cell>
          <cell r="BU100">
            <v>8613826.41028505</v>
          </cell>
          <cell r="BV100">
            <v>0</v>
          </cell>
          <cell r="BW100">
            <v>8613826.41028505</v>
          </cell>
          <cell r="BX100">
            <v>96768</v>
          </cell>
          <cell r="BY100">
            <v>8517058.41028505</v>
          </cell>
          <cell r="BZ100"/>
          <cell r="CA100">
            <v>147860</v>
          </cell>
          <cell r="CB100">
            <v>8264007</v>
          </cell>
          <cell r="CC100" t="str">
            <v>Watling Academy</v>
          </cell>
          <cell r="CD100">
            <v>1376</v>
          </cell>
          <cell r="CE100">
            <v>0</v>
          </cell>
          <cell r="CF100">
            <v>1376</v>
          </cell>
          <cell r="CG100">
            <v>0</v>
          </cell>
          <cell r="CH100">
            <v>6050163.7075000005</v>
          </cell>
          <cell r="CI100">
            <v>1032986.8864699999</v>
          </cell>
          <cell r="CJ100">
            <v>0</v>
          </cell>
          <cell r="CK100">
            <v>147997.38138218172</v>
          </cell>
          <cell r="CL100">
            <v>0</v>
          </cell>
          <cell r="CM100">
            <v>386507.69905079046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33322.087466666679</v>
          </cell>
          <cell r="CU100">
            <v>70140.224000000002</v>
          </cell>
          <cell r="CV100">
            <v>16366.052266666637</v>
          </cell>
          <cell r="CW100">
            <v>39922.874133333295</v>
          </cell>
          <cell r="CX100">
            <v>6990.3552000000027</v>
          </cell>
          <cell r="CY100">
            <v>1115.8557333333326</v>
          </cell>
          <cell r="CZ100">
            <v>0</v>
          </cell>
          <cell r="DA100">
            <v>86020.897785179041</v>
          </cell>
          <cell r="DB100">
            <v>0</v>
          </cell>
          <cell r="DC100">
            <v>507123.2992968969</v>
          </cell>
          <cell r="DD100">
            <v>0</v>
          </cell>
          <cell r="DE100">
            <v>0</v>
          </cell>
          <cell r="DF100">
            <v>138401.09</v>
          </cell>
          <cell r="DG100">
            <v>0</v>
          </cell>
          <cell r="DH100">
            <v>0</v>
          </cell>
          <cell r="DI100">
            <v>0</v>
          </cell>
          <cell r="DJ100">
            <v>96768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7083150.5939700007</v>
          </cell>
          <cell r="DT100">
            <v>1295506.7263150483</v>
          </cell>
          <cell r="DU100">
            <v>235169.09</v>
          </cell>
          <cell r="DV100">
            <v>771405.96044033638</v>
          </cell>
          <cell r="DW100">
            <v>8613826.41028505</v>
          </cell>
          <cell r="DX100">
            <v>8517058.41028505</v>
          </cell>
          <cell r="DY100">
            <v>5995</v>
          </cell>
          <cell r="DZ100">
            <v>8249120</v>
          </cell>
          <cell r="EA100">
            <v>0</v>
          </cell>
          <cell r="EB100">
            <v>0</v>
          </cell>
          <cell r="EC100">
            <v>8613826.41028505</v>
          </cell>
          <cell r="ED100">
            <v>0</v>
          </cell>
          <cell r="EE100">
            <v>8613826.41028505</v>
          </cell>
          <cell r="EF100">
            <v>8345888</v>
          </cell>
          <cell r="EG100">
            <v>8110718.9100000001</v>
          </cell>
          <cell r="EH100">
            <v>8378657.3202850502</v>
          </cell>
          <cell r="EI100">
            <v>6089.1404943932048</v>
          </cell>
          <cell r="EJ100">
            <v>5984.494255249153</v>
          </cell>
          <cell r="EK100">
            <v>1.7486229358857509E-2</v>
          </cell>
          <cell r="EL100">
            <v>0</v>
          </cell>
          <cell r="EM100">
            <v>0</v>
          </cell>
          <cell r="EN100">
            <v>8613826.41028505</v>
          </cell>
          <cell r="EO100">
            <v>6189.7226818932049</v>
          </cell>
          <cell r="EP100" t="str">
            <v>Y</v>
          </cell>
          <cell r="EQ100">
            <v>6260.0482632885542</v>
          </cell>
          <cell r="ER100">
            <v>1.5054105610332158E-2</v>
          </cell>
          <cell r="ES100">
            <v>0</v>
          </cell>
          <cell r="ET100">
            <v>8613826.41028505</v>
          </cell>
          <cell r="EU100">
            <v>0</v>
          </cell>
          <cell r="EV100">
            <v>8613826.41028505</v>
          </cell>
          <cell r="EW100">
            <v>96768</v>
          </cell>
          <cell r="EX100">
            <v>8517058.41028505</v>
          </cell>
        </row>
        <row r="101">
          <cell r="B101">
            <v>148835</v>
          </cell>
          <cell r="C101">
            <v>8264008</v>
          </cell>
          <cell r="D101" t="str">
            <v>Stantonbury School</v>
          </cell>
          <cell r="E101">
            <v>1401</v>
          </cell>
          <cell r="F101">
            <v>0</v>
          </cell>
          <cell r="G101">
            <v>1401</v>
          </cell>
          <cell r="H101">
            <v>0</v>
          </cell>
          <cell r="I101">
            <v>3873117.3525</v>
          </cell>
          <cell r="J101">
            <v>3629721.8773199995</v>
          </cell>
          <cell r="K101">
            <v>0</v>
          </cell>
          <cell r="L101">
            <v>235643.52999999974</v>
          </cell>
          <cell r="M101">
            <v>0</v>
          </cell>
          <cell r="N101">
            <v>689531.76000000013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137247.04000000007</v>
          </cell>
          <cell r="V101">
            <v>134849.40000000011</v>
          </cell>
          <cell r="W101">
            <v>77851.199999999968</v>
          </cell>
          <cell r="X101">
            <v>14210.799999999977</v>
          </cell>
          <cell r="Y101">
            <v>5334.2099999999973</v>
          </cell>
          <cell r="Z101">
            <v>3892.5199999999941</v>
          </cell>
          <cell r="AA101">
            <v>0</v>
          </cell>
          <cell r="AB101">
            <v>185501.67272934038</v>
          </cell>
          <cell r="AC101">
            <v>0</v>
          </cell>
          <cell r="AD101">
            <v>672207.63721188612</v>
          </cell>
          <cell r="AE101">
            <v>0</v>
          </cell>
          <cell r="AF101">
            <v>105395.64253381018</v>
          </cell>
          <cell r="AG101">
            <v>138401.09</v>
          </cell>
          <cell r="AH101">
            <v>0</v>
          </cell>
          <cell r="AI101">
            <v>0</v>
          </cell>
          <cell r="AJ101">
            <v>0</v>
          </cell>
          <cell r="AK101">
            <v>44236.800000000003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7502839.22982</v>
          </cell>
          <cell r="AU101">
            <v>2261665.4124750369</v>
          </cell>
          <cell r="AV101">
            <v>182637.89</v>
          </cell>
          <cell r="AW101">
            <v>1069144.9186593376</v>
          </cell>
          <cell r="AX101">
            <v>9947142.5322950371</v>
          </cell>
          <cell r="AY101">
            <v>9902905.7322950363</v>
          </cell>
          <cell r="AZ101">
            <v>5995</v>
          </cell>
          <cell r="BA101">
            <v>8398995</v>
          </cell>
          <cell r="BB101">
            <v>0</v>
          </cell>
          <cell r="BC101">
            <v>0</v>
          </cell>
          <cell r="BD101">
            <v>9947142.5322950371</v>
          </cell>
          <cell r="BE101">
            <v>0</v>
          </cell>
          <cell r="BF101">
            <v>9947142.5322950389</v>
          </cell>
          <cell r="BG101">
            <v>8443231.8000000007</v>
          </cell>
          <cell r="BH101">
            <v>8260593.9100000011</v>
          </cell>
          <cell r="BI101">
            <v>9764504.6422950365</v>
          </cell>
          <cell r="BJ101">
            <v>6969.6678388972423</v>
          </cell>
          <cell r="BK101">
            <v>6795.7581793754543</v>
          </cell>
          <cell r="BL101">
            <v>2.5590913468579401E-2</v>
          </cell>
          <cell r="BM101">
            <v>0</v>
          </cell>
          <cell r="BN101">
            <v>0</v>
          </cell>
          <cell r="BO101">
            <v>9947142.5322950371</v>
          </cell>
          <cell r="BP101">
            <v>7068.455197926507</v>
          </cell>
          <cell r="BQ101" t="str">
            <v>Y</v>
          </cell>
          <cell r="BR101">
            <v>7100.030358526079</v>
          </cell>
          <cell r="BS101">
            <v>2.3586529452786831E-2</v>
          </cell>
          <cell r="BT101">
            <v>0</v>
          </cell>
          <cell r="BU101">
            <v>9947142.5322950371</v>
          </cell>
          <cell r="BV101">
            <v>0</v>
          </cell>
          <cell r="BW101">
            <v>9947142.5322950371</v>
          </cell>
          <cell r="BX101">
            <v>44236.800000000003</v>
          </cell>
          <cell r="BY101">
            <v>9902905.7322950363</v>
          </cell>
          <cell r="CA101">
            <v>148835</v>
          </cell>
          <cell r="CB101">
            <v>8264008</v>
          </cell>
          <cell r="CC101" t="str">
            <v>Stantonbury School</v>
          </cell>
          <cell r="CD101">
            <v>1401</v>
          </cell>
          <cell r="CE101">
            <v>0</v>
          </cell>
          <cell r="CF101">
            <v>1401</v>
          </cell>
          <cell r="CG101">
            <v>0</v>
          </cell>
          <cell r="CH101">
            <v>3873117.3525</v>
          </cell>
          <cell r="CI101">
            <v>3629721.8773199995</v>
          </cell>
          <cell r="CJ101">
            <v>0</v>
          </cell>
          <cell r="CK101">
            <v>235643.52999999974</v>
          </cell>
          <cell r="CL101">
            <v>0</v>
          </cell>
          <cell r="CM101">
            <v>689531.76000000013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137247.04000000007</v>
          </cell>
          <cell r="CU101">
            <v>134849.40000000011</v>
          </cell>
          <cell r="CV101">
            <v>77851.199999999968</v>
          </cell>
          <cell r="CW101">
            <v>14210.799999999977</v>
          </cell>
          <cell r="CX101">
            <v>5334.2099999999973</v>
          </cell>
          <cell r="CY101">
            <v>3892.5199999999941</v>
          </cell>
          <cell r="CZ101">
            <v>0</v>
          </cell>
          <cell r="DA101">
            <v>185501.67272934038</v>
          </cell>
          <cell r="DB101">
            <v>0</v>
          </cell>
          <cell r="DC101">
            <v>672207.63721188612</v>
          </cell>
          <cell r="DD101">
            <v>0</v>
          </cell>
          <cell r="DE101">
            <v>105395.64253381018</v>
          </cell>
          <cell r="DF101">
            <v>138401.09</v>
          </cell>
          <cell r="DG101">
            <v>0</v>
          </cell>
          <cell r="DH101">
            <v>0</v>
          </cell>
          <cell r="DI101">
            <v>0</v>
          </cell>
          <cell r="DJ101">
            <v>44236.800000000003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7502839.22982</v>
          </cell>
          <cell r="DT101">
            <v>2261665.4124750369</v>
          </cell>
          <cell r="DU101">
            <v>182637.89</v>
          </cell>
          <cell r="DV101">
            <v>1069144.9186593376</v>
          </cell>
          <cell r="DW101">
            <v>9947142.5322950371</v>
          </cell>
          <cell r="DX101">
            <v>9902905.7322950363</v>
          </cell>
          <cell r="DY101">
            <v>5995</v>
          </cell>
          <cell r="DZ101">
            <v>8398995</v>
          </cell>
          <cell r="EA101">
            <v>0</v>
          </cell>
          <cell r="EB101">
            <v>0</v>
          </cell>
          <cell r="EC101">
            <v>9947142.5322950371</v>
          </cell>
          <cell r="ED101">
            <v>0</v>
          </cell>
          <cell r="EE101">
            <v>9947142.5322950389</v>
          </cell>
          <cell r="EF101">
            <v>8443231.8000000007</v>
          </cell>
          <cell r="EG101">
            <v>8260593.9100000011</v>
          </cell>
          <cell r="EH101">
            <v>9764504.6422950365</v>
          </cell>
          <cell r="EI101">
            <v>6969.6678388972423</v>
          </cell>
          <cell r="EJ101">
            <v>6795.7581793754543</v>
          </cell>
          <cell r="EK101">
            <v>2.5590913468579401E-2</v>
          </cell>
          <cell r="EL101">
            <v>0</v>
          </cell>
          <cell r="EM101">
            <v>0</v>
          </cell>
          <cell r="EN101">
            <v>9947142.5322950371</v>
          </cell>
          <cell r="EO101">
            <v>7068.455197926507</v>
          </cell>
          <cell r="EP101" t="str">
            <v>Y</v>
          </cell>
          <cell r="EQ101">
            <v>7100.030358526079</v>
          </cell>
          <cell r="ER101">
            <v>2.3586529452786831E-2</v>
          </cell>
          <cell r="ES101">
            <v>0</v>
          </cell>
          <cell r="ET101">
            <v>9947142.5322950371</v>
          </cell>
          <cell r="EU101">
            <v>0</v>
          </cell>
          <cell r="EV101">
            <v>9947142.5322950371</v>
          </cell>
          <cell r="EW101">
            <v>44236.800000000003</v>
          </cell>
          <cell r="EX101">
            <v>9902905.7322950363</v>
          </cell>
        </row>
        <row r="102">
          <cell r="B102">
            <v>137052</v>
          </cell>
          <cell r="C102">
            <v>8264018</v>
          </cell>
          <cell r="D102" t="str">
            <v>Ousedale School</v>
          </cell>
          <cell r="E102">
            <v>1836</v>
          </cell>
          <cell r="F102">
            <v>0</v>
          </cell>
          <cell r="G102">
            <v>1836</v>
          </cell>
          <cell r="H102">
            <v>0</v>
          </cell>
          <cell r="I102">
            <v>5604628.6395000005</v>
          </cell>
          <cell r="J102">
            <v>4160483.0952299996</v>
          </cell>
          <cell r="K102">
            <v>0</v>
          </cell>
          <cell r="L102">
            <v>127661.26999999952</v>
          </cell>
          <cell r="M102">
            <v>0</v>
          </cell>
          <cell r="N102">
            <v>324994.359999999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10853.719999999972</v>
          </cell>
          <cell r="V102">
            <v>9731.399999999976</v>
          </cell>
          <cell r="W102">
            <v>3892.5599999999995</v>
          </cell>
          <cell r="X102">
            <v>0</v>
          </cell>
          <cell r="Y102">
            <v>762.03000000000031</v>
          </cell>
          <cell r="Z102">
            <v>0</v>
          </cell>
          <cell r="AA102">
            <v>0</v>
          </cell>
          <cell r="AB102">
            <v>60655.323347921287</v>
          </cell>
          <cell r="AC102">
            <v>0</v>
          </cell>
          <cell r="AD102">
            <v>734340.34002499073</v>
          </cell>
          <cell r="AE102">
            <v>0</v>
          </cell>
          <cell r="AF102">
            <v>0</v>
          </cell>
          <cell r="AG102">
            <v>138401.09</v>
          </cell>
          <cell r="AH102">
            <v>0</v>
          </cell>
          <cell r="AI102">
            <v>0</v>
          </cell>
          <cell r="AJ102">
            <v>82999.462</v>
          </cell>
          <cell r="AK102">
            <v>75997.179999999993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9765111.7347299997</v>
          </cell>
          <cell r="AU102">
            <v>1272891.0033729104</v>
          </cell>
          <cell r="AV102">
            <v>297397.73199999996</v>
          </cell>
          <cell r="AW102">
            <v>919013.43340294459</v>
          </cell>
          <cell r="AX102">
            <v>11335400.47010291</v>
          </cell>
          <cell r="AY102">
            <v>11176403.828102911</v>
          </cell>
          <cell r="AZ102">
            <v>5995</v>
          </cell>
          <cell r="BA102">
            <v>11006820</v>
          </cell>
          <cell r="BB102">
            <v>0</v>
          </cell>
          <cell r="BC102">
            <v>0</v>
          </cell>
          <cell r="BD102">
            <v>11335400.47010291</v>
          </cell>
          <cell r="BE102">
            <v>0</v>
          </cell>
          <cell r="BF102">
            <v>11335400.470102912</v>
          </cell>
          <cell r="BG102">
            <v>11165816.641999999</v>
          </cell>
          <cell r="BH102">
            <v>10951418.372</v>
          </cell>
          <cell r="BI102">
            <v>11121002.20010291</v>
          </cell>
          <cell r="BJ102">
            <v>6057.1907407967919</v>
          </cell>
          <cell r="BK102">
            <v>6017.6654211771174</v>
          </cell>
          <cell r="BL102">
            <v>6.5682148895448164E-3</v>
          </cell>
          <cell r="BM102">
            <v>0</v>
          </cell>
          <cell r="BN102">
            <v>0</v>
          </cell>
          <cell r="BO102">
            <v>11335400.47010291</v>
          </cell>
          <cell r="BP102">
            <v>6087.3659194460297</v>
          </cell>
          <cell r="BQ102" t="str">
            <v>Y</v>
          </cell>
          <cell r="BR102">
            <v>6173.9653976595373</v>
          </cell>
          <cell r="BS102">
            <v>6.445977466888797E-3</v>
          </cell>
          <cell r="BT102">
            <v>0</v>
          </cell>
          <cell r="BU102">
            <v>11335400.47010291</v>
          </cell>
          <cell r="BV102">
            <v>0</v>
          </cell>
          <cell r="BW102">
            <v>11335400.47010291</v>
          </cell>
          <cell r="BX102">
            <v>75997.179999999993</v>
          </cell>
          <cell r="BY102">
            <v>11259403.29010291</v>
          </cell>
          <cell r="CA102">
            <v>137052</v>
          </cell>
          <cell r="CB102">
            <v>8264018</v>
          </cell>
          <cell r="CC102" t="str">
            <v>Ousedale School</v>
          </cell>
          <cell r="CD102">
            <v>1836</v>
          </cell>
          <cell r="CE102">
            <v>0</v>
          </cell>
          <cell r="CF102">
            <v>1836</v>
          </cell>
          <cell r="CG102">
            <v>0</v>
          </cell>
          <cell r="CH102">
            <v>5604628.6395000005</v>
          </cell>
          <cell r="CI102">
            <v>4160483.0952299996</v>
          </cell>
          <cell r="CJ102">
            <v>0</v>
          </cell>
          <cell r="CK102">
            <v>127661.26999999952</v>
          </cell>
          <cell r="CL102">
            <v>0</v>
          </cell>
          <cell r="CM102">
            <v>324994.359999999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10853.719999999972</v>
          </cell>
          <cell r="CU102">
            <v>9731.399999999976</v>
          </cell>
          <cell r="CV102">
            <v>3892.5599999999995</v>
          </cell>
          <cell r="CW102">
            <v>0</v>
          </cell>
          <cell r="CX102">
            <v>762.03000000000031</v>
          </cell>
          <cell r="CY102">
            <v>0</v>
          </cell>
          <cell r="CZ102">
            <v>0</v>
          </cell>
          <cell r="DA102">
            <v>60655.323347921287</v>
          </cell>
          <cell r="DB102">
            <v>0</v>
          </cell>
          <cell r="DC102">
            <v>734340.34002499073</v>
          </cell>
          <cell r="DD102">
            <v>0</v>
          </cell>
          <cell r="DE102">
            <v>0</v>
          </cell>
          <cell r="DF102">
            <v>138401.09</v>
          </cell>
          <cell r="DG102">
            <v>0</v>
          </cell>
          <cell r="DH102">
            <v>0</v>
          </cell>
          <cell r="DI102">
            <v>82999.462</v>
          </cell>
          <cell r="DJ102">
            <v>75997.179999999993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9765111.7347299997</v>
          </cell>
          <cell r="DT102">
            <v>1272891.0033729104</v>
          </cell>
          <cell r="DU102">
            <v>297397.73199999996</v>
          </cell>
          <cell r="DV102">
            <v>919013.43340294459</v>
          </cell>
          <cell r="DW102">
            <v>11335400.47010291</v>
          </cell>
          <cell r="DX102">
            <v>11176403.828102911</v>
          </cell>
          <cell r="DY102">
            <v>5995</v>
          </cell>
          <cell r="DZ102">
            <v>11006820</v>
          </cell>
          <cell r="EA102">
            <v>0</v>
          </cell>
          <cell r="EB102">
            <v>0</v>
          </cell>
          <cell r="EC102">
            <v>11335400.47010291</v>
          </cell>
          <cell r="ED102">
            <v>0</v>
          </cell>
          <cell r="EE102">
            <v>11335400.470102912</v>
          </cell>
          <cell r="EF102">
            <v>11165816.641999999</v>
          </cell>
          <cell r="EG102">
            <v>10951418.372</v>
          </cell>
          <cell r="EH102">
            <v>11121002.20010291</v>
          </cell>
          <cell r="EI102">
            <v>6057.1907407967919</v>
          </cell>
          <cell r="EJ102">
            <v>6017.6654211771174</v>
          </cell>
          <cell r="EK102">
            <v>6.5682148895448164E-3</v>
          </cell>
          <cell r="EL102">
            <v>0</v>
          </cell>
          <cell r="EM102">
            <v>0</v>
          </cell>
          <cell r="EN102">
            <v>11335400.47010291</v>
          </cell>
          <cell r="EO102">
            <v>6087.3659194460297</v>
          </cell>
          <cell r="EP102" t="str">
            <v>Y</v>
          </cell>
          <cell r="EQ102">
            <v>6173.9653976595373</v>
          </cell>
          <cell r="ER102">
            <v>6.445977466888797E-3</v>
          </cell>
          <cell r="ES102">
            <v>0</v>
          </cell>
          <cell r="ET102">
            <v>11335400.47010291</v>
          </cell>
          <cell r="EU102">
            <v>0</v>
          </cell>
          <cell r="EV102">
            <v>11335400.47010291</v>
          </cell>
          <cell r="EW102">
            <v>75997.179999999993</v>
          </cell>
          <cell r="EX102">
            <v>11259403.29010291</v>
          </cell>
        </row>
        <row r="103">
          <cell r="B103">
            <v>136730</v>
          </cell>
          <cell r="C103">
            <v>8264097</v>
          </cell>
          <cell r="D103" t="str">
            <v>Shenley Brook End School</v>
          </cell>
          <cell r="E103">
            <v>1496</v>
          </cell>
          <cell r="F103">
            <v>0</v>
          </cell>
          <cell r="G103">
            <v>1496</v>
          </cell>
          <cell r="H103">
            <v>0</v>
          </cell>
          <cell r="I103">
            <v>4531294.1575000007</v>
          </cell>
          <cell r="J103">
            <v>3429973.0318699996</v>
          </cell>
          <cell r="K103">
            <v>0</v>
          </cell>
          <cell r="L103">
            <v>129175.03999999967</v>
          </cell>
          <cell r="M103">
            <v>0</v>
          </cell>
          <cell r="N103">
            <v>360830.23999999987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6302.1599999999862</v>
          </cell>
          <cell r="V103">
            <v>14365.399999999972</v>
          </cell>
          <cell r="W103">
            <v>8433.8799999999956</v>
          </cell>
          <cell r="X103">
            <v>3552.6999999999966</v>
          </cell>
          <cell r="Y103">
            <v>5334.2100000000028</v>
          </cell>
          <cell r="Z103">
            <v>973.13000000000068</v>
          </cell>
          <cell r="AA103">
            <v>0</v>
          </cell>
          <cell r="AB103">
            <v>163219.00000000012</v>
          </cell>
          <cell r="AC103">
            <v>0</v>
          </cell>
          <cell r="AD103">
            <v>577003.86318000173</v>
          </cell>
          <cell r="AE103">
            <v>0</v>
          </cell>
          <cell r="AF103">
            <v>0</v>
          </cell>
          <cell r="AG103">
            <v>138401.09</v>
          </cell>
          <cell r="AH103">
            <v>0</v>
          </cell>
          <cell r="AI103">
            <v>0</v>
          </cell>
          <cell r="AJ103">
            <v>0</v>
          </cell>
          <cell r="AK103">
            <v>99840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7961267.1893700007</v>
          </cell>
          <cell r="AU103">
            <v>1269189.6231800015</v>
          </cell>
          <cell r="AV103">
            <v>238241.09</v>
          </cell>
          <cell r="AW103">
            <v>775836.79832380079</v>
          </cell>
          <cell r="AX103">
            <v>9468697.9025500026</v>
          </cell>
          <cell r="AY103">
            <v>9368857.9025500026</v>
          </cell>
          <cell r="AZ103">
            <v>5995</v>
          </cell>
          <cell r="BA103">
            <v>8968520</v>
          </cell>
          <cell r="BB103">
            <v>0</v>
          </cell>
          <cell r="BC103">
            <v>0</v>
          </cell>
          <cell r="BD103">
            <v>9468697.9025500026</v>
          </cell>
          <cell r="BE103">
            <v>0</v>
          </cell>
          <cell r="BF103">
            <v>9468697.9025500044</v>
          </cell>
          <cell r="BG103">
            <v>9068360</v>
          </cell>
          <cell r="BH103">
            <v>8830118.9100000001</v>
          </cell>
          <cell r="BI103">
            <v>9230456.8125500027</v>
          </cell>
          <cell r="BJ103">
            <v>6170.0914522393068</v>
          </cell>
          <cell r="BK103">
            <v>6077.6240253830783</v>
          </cell>
          <cell r="BL103">
            <v>1.5214403929897617E-2</v>
          </cell>
          <cell r="BM103">
            <v>0</v>
          </cell>
          <cell r="BN103">
            <v>0</v>
          </cell>
          <cell r="BO103">
            <v>9468697.9025500026</v>
          </cell>
          <cell r="BP103">
            <v>6262.6055498328897</v>
          </cell>
          <cell r="BQ103" t="str">
            <v>Y</v>
          </cell>
          <cell r="BR103">
            <v>6329.3435177473275</v>
          </cell>
          <cell r="BS103">
            <v>1.7416452778466374E-2</v>
          </cell>
          <cell r="BT103">
            <v>0</v>
          </cell>
          <cell r="BU103">
            <v>9468697.9025500026</v>
          </cell>
          <cell r="BV103">
            <v>0</v>
          </cell>
          <cell r="BW103">
            <v>9468697.9025500026</v>
          </cell>
          <cell r="BX103">
            <v>99840</v>
          </cell>
          <cell r="BY103">
            <v>9368857.9025500026</v>
          </cell>
          <cell r="CA103">
            <v>136730</v>
          </cell>
          <cell r="CB103">
            <v>8264097</v>
          </cell>
          <cell r="CC103" t="str">
            <v>Shenley Brook End School</v>
          </cell>
          <cell r="CD103">
            <v>1496</v>
          </cell>
          <cell r="CE103">
            <v>0</v>
          </cell>
          <cell r="CF103">
            <v>1496</v>
          </cell>
          <cell r="CG103">
            <v>0</v>
          </cell>
          <cell r="CH103">
            <v>4531294.1575000007</v>
          </cell>
          <cell r="CI103">
            <v>3429973.0318699996</v>
          </cell>
          <cell r="CJ103">
            <v>0</v>
          </cell>
          <cell r="CK103">
            <v>129175.03999999967</v>
          </cell>
          <cell r="CL103">
            <v>0</v>
          </cell>
          <cell r="CM103">
            <v>360830.23999999987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6302.1599999999862</v>
          </cell>
          <cell r="CU103">
            <v>14365.399999999972</v>
          </cell>
          <cell r="CV103">
            <v>8433.8799999999956</v>
          </cell>
          <cell r="CW103">
            <v>3552.6999999999966</v>
          </cell>
          <cell r="CX103">
            <v>5334.2100000000028</v>
          </cell>
          <cell r="CY103">
            <v>973.13000000000068</v>
          </cell>
          <cell r="CZ103">
            <v>0</v>
          </cell>
          <cell r="DA103">
            <v>163219.00000000012</v>
          </cell>
          <cell r="DB103">
            <v>0</v>
          </cell>
          <cell r="DC103">
            <v>577003.86318000173</v>
          </cell>
          <cell r="DD103">
            <v>0</v>
          </cell>
          <cell r="DE103">
            <v>0</v>
          </cell>
          <cell r="DF103">
            <v>138401.09</v>
          </cell>
          <cell r="DG103">
            <v>0</v>
          </cell>
          <cell r="DH103">
            <v>0</v>
          </cell>
          <cell r="DI103">
            <v>0</v>
          </cell>
          <cell r="DJ103">
            <v>99840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7961267.1893700007</v>
          </cell>
          <cell r="DT103">
            <v>1269189.6231800015</v>
          </cell>
          <cell r="DU103">
            <v>238241.09</v>
          </cell>
          <cell r="DV103">
            <v>775836.79832380079</v>
          </cell>
          <cell r="DW103">
            <v>9468697.9025500026</v>
          </cell>
          <cell r="DX103">
            <v>9368857.9025500026</v>
          </cell>
          <cell r="DY103">
            <v>5995</v>
          </cell>
          <cell r="DZ103">
            <v>8968520</v>
          </cell>
          <cell r="EA103">
            <v>0</v>
          </cell>
          <cell r="EB103">
            <v>0</v>
          </cell>
          <cell r="EC103">
            <v>9468697.9025500026</v>
          </cell>
          <cell r="ED103">
            <v>0</v>
          </cell>
          <cell r="EE103">
            <v>9468697.9025500044</v>
          </cell>
          <cell r="EF103">
            <v>9068360</v>
          </cell>
          <cell r="EG103">
            <v>8830118.9100000001</v>
          </cell>
          <cell r="EH103">
            <v>9230456.8125500027</v>
          </cell>
          <cell r="EI103">
            <v>6170.0914522393068</v>
          </cell>
          <cell r="EJ103">
            <v>6077.6240253830783</v>
          </cell>
          <cell r="EK103">
            <v>1.5214403929897617E-2</v>
          </cell>
          <cell r="EL103">
            <v>0</v>
          </cell>
          <cell r="EM103">
            <v>0</v>
          </cell>
          <cell r="EN103">
            <v>9468697.9025500026</v>
          </cell>
          <cell r="EO103">
            <v>6262.6055498328897</v>
          </cell>
          <cell r="EP103" t="str">
            <v>Y</v>
          </cell>
          <cell r="EQ103">
            <v>6329.3435177473275</v>
          </cell>
          <cell r="ER103">
            <v>1.7416452778466374E-2</v>
          </cell>
          <cell r="ES103">
            <v>0</v>
          </cell>
          <cell r="ET103">
            <v>9468697.9025500026</v>
          </cell>
          <cell r="EU103">
            <v>0</v>
          </cell>
          <cell r="EV103">
            <v>9468697.9025500026</v>
          </cell>
          <cell r="EW103">
            <v>99840</v>
          </cell>
          <cell r="EX103">
            <v>9368857.9025500026</v>
          </cell>
        </row>
        <row r="104">
          <cell r="B104">
            <v>136844</v>
          </cell>
          <cell r="C104">
            <v>8264704</v>
          </cell>
          <cell r="D104" t="str">
            <v>The Hazeley Academy</v>
          </cell>
          <cell r="E104">
            <v>1235</v>
          </cell>
          <cell r="F104">
            <v>0</v>
          </cell>
          <cell r="G104">
            <v>1235</v>
          </cell>
          <cell r="H104">
            <v>0</v>
          </cell>
          <cell r="I104">
            <v>3650349.8185000001</v>
          </cell>
          <cell r="J104">
            <v>2933454.4731799997</v>
          </cell>
          <cell r="K104">
            <v>0</v>
          </cell>
          <cell r="L104">
            <v>100918.00000000017</v>
          </cell>
          <cell r="M104">
            <v>0</v>
          </cell>
          <cell r="N104">
            <v>263208.35999999946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16819.378930307957</v>
          </cell>
          <cell r="V104">
            <v>24580.102917341999</v>
          </cell>
          <cell r="W104">
            <v>16881.42917341974</v>
          </cell>
          <cell r="X104">
            <v>21333.474068071351</v>
          </cell>
          <cell r="Y104">
            <v>3050.5901134521841</v>
          </cell>
          <cell r="Z104">
            <v>2921.7557941653217</v>
          </cell>
          <cell r="AA104">
            <v>0</v>
          </cell>
          <cell r="AB104">
            <v>114253.29999999992</v>
          </cell>
          <cell r="AC104">
            <v>0</v>
          </cell>
          <cell r="AD104">
            <v>468060.132047911</v>
          </cell>
          <cell r="AE104">
            <v>0</v>
          </cell>
          <cell r="AF104">
            <v>0</v>
          </cell>
          <cell r="AG104">
            <v>138401.09</v>
          </cell>
          <cell r="AH104">
            <v>0</v>
          </cell>
          <cell r="AI104">
            <v>0</v>
          </cell>
          <cell r="AJ104">
            <v>0</v>
          </cell>
          <cell r="AK104">
            <v>77875.199999999997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6583804.2916799998</v>
          </cell>
          <cell r="AU104">
            <v>1032026.5230446691</v>
          </cell>
          <cell r="AV104">
            <v>216276.28999999998</v>
          </cell>
          <cell r="AW104">
            <v>650330.86324209231</v>
          </cell>
          <cell r="AX104">
            <v>7832107.1047246689</v>
          </cell>
          <cell r="AY104">
            <v>7754231.9047246687</v>
          </cell>
          <cell r="AZ104">
            <v>5995</v>
          </cell>
          <cell r="BA104">
            <v>7403825</v>
          </cell>
          <cell r="BB104">
            <v>0</v>
          </cell>
          <cell r="BC104">
            <v>0</v>
          </cell>
          <cell r="BD104">
            <v>7832107.1047246689</v>
          </cell>
          <cell r="BE104">
            <v>0</v>
          </cell>
          <cell r="BF104">
            <v>7832107.1047246708</v>
          </cell>
          <cell r="BG104">
            <v>7481700.2000000002</v>
          </cell>
          <cell r="BH104">
            <v>7265423.9100000001</v>
          </cell>
          <cell r="BI104">
            <v>7615830.8147246689</v>
          </cell>
          <cell r="BJ104">
            <v>6166.6646273074239</v>
          </cell>
          <cell r="BK104">
            <v>6093.1488679476697</v>
          </cell>
          <cell r="BL104">
            <v>1.2065314823748294E-2</v>
          </cell>
          <cell r="BM104">
            <v>0</v>
          </cell>
          <cell r="BN104">
            <v>0</v>
          </cell>
          <cell r="BO104">
            <v>7832107.1047246689</v>
          </cell>
          <cell r="BP104">
            <v>6278.7302872264527</v>
          </cell>
          <cell r="BQ104" t="str">
            <v>Y</v>
          </cell>
          <cell r="BR104">
            <v>6341.7871293317157</v>
          </cell>
          <cell r="BS104">
            <v>1.3826977336694801E-2</v>
          </cell>
          <cell r="BT104">
            <v>0</v>
          </cell>
          <cell r="BU104">
            <v>7832107.1047246689</v>
          </cell>
          <cell r="BV104">
            <v>0</v>
          </cell>
          <cell r="BW104">
            <v>7832107.1047246689</v>
          </cell>
          <cell r="BX104">
            <v>77875.199999999997</v>
          </cell>
          <cell r="BY104">
            <v>7754231.9047246687</v>
          </cell>
          <cell r="CA104">
            <v>136844</v>
          </cell>
          <cell r="CB104">
            <v>8264704</v>
          </cell>
          <cell r="CC104" t="str">
            <v>The Hazeley Academy</v>
          </cell>
          <cell r="CD104">
            <v>1235</v>
          </cell>
          <cell r="CE104">
            <v>0</v>
          </cell>
          <cell r="CF104">
            <v>1235</v>
          </cell>
          <cell r="CG104">
            <v>0</v>
          </cell>
          <cell r="CH104">
            <v>3650349.8185000001</v>
          </cell>
          <cell r="CI104">
            <v>2933454.4731799997</v>
          </cell>
          <cell r="CJ104">
            <v>0</v>
          </cell>
          <cell r="CK104">
            <v>100918.00000000017</v>
          </cell>
          <cell r="CL104">
            <v>0</v>
          </cell>
          <cell r="CM104">
            <v>263208.35999999946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16819.378930307957</v>
          </cell>
          <cell r="CU104">
            <v>24580.102917341999</v>
          </cell>
          <cell r="CV104">
            <v>16881.42917341974</v>
          </cell>
          <cell r="CW104">
            <v>21333.474068071351</v>
          </cell>
          <cell r="CX104">
            <v>3050.5901134521841</v>
          </cell>
          <cell r="CY104">
            <v>2921.7557941653217</v>
          </cell>
          <cell r="CZ104">
            <v>0</v>
          </cell>
          <cell r="DA104">
            <v>114253.29999999992</v>
          </cell>
          <cell r="DB104">
            <v>0</v>
          </cell>
          <cell r="DC104">
            <v>468060.132047911</v>
          </cell>
          <cell r="DD104">
            <v>0</v>
          </cell>
          <cell r="DE104">
            <v>0</v>
          </cell>
          <cell r="DF104">
            <v>138401.09</v>
          </cell>
          <cell r="DG104">
            <v>0</v>
          </cell>
          <cell r="DH104">
            <v>0</v>
          </cell>
          <cell r="DI104">
            <v>0</v>
          </cell>
          <cell r="DJ104">
            <v>77875.199999999997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6583804.2916799998</v>
          </cell>
          <cell r="DT104">
            <v>1032026.5230446691</v>
          </cell>
          <cell r="DU104">
            <v>216276.28999999998</v>
          </cell>
          <cell r="DV104">
            <v>650330.86324209231</v>
          </cell>
          <cell r="DW104">
            <v>7832107.1047246689</v>
          </cell>
          <cell r="DX104">
            <v>7754231.9047246687</v>
          </cell>
          <cell r="DY104">
            <v>5995</v>
          </cell>
          <cell r="DZ104">
            <v>7403825</v>
          </cell>
          <cell r="EA104">
            <v>0</v>
          </cell>
          <cell r="EB104">
            <v>0</v>
          </cell>
          <cell r="EC104">
            <v>7832107.1047246689</v>
          </cell>
          <cell r="ED104">
            <v>0</v>
          </cell>
          <cell r="EE104">
            <v>7832107.1047246708</v>
          </cell>
          <cell r="EF104">
            <v>7481700.2000000002</v>
          </cell>
          <cell r="EG104">
            <v>7265423.9100000001</v>
          </cell>
          <cell r="EH104">
            <v>7615830.8147246689</v>
          </cell>
          <cell r="EI104">
            <v>6166.6646273074239</v>
          </cell>
          <cell r="EJ104">
            <v>6093.1488679476697</v>
          </cell>
          <cell r="EK104">
            <v>1.2065314823748294E-2</v>
          </cell>
          <cell r="EL104">
            <v>0</v>
          </cell>
          <cell r="EM104">
            <v>0</v>
          </cell>
          <cell r="EN104">
            <v>7832107.1047246689</v>
          </cell>
          <cell r="EO104">
            <v>6278.7302872264527</v>
          </cell>
          <cell r="EP104" t="str">
            <v>Y</v>
          </cell>
          <cell r="EQ104">
            <v>6341.7871293317157</v>
          </cell>
          <cell r="ER104">
            <v>1.3826977336694801E-2</v>
          </cell>
          <cell r="ES104">
            <v>0</v>
          </cell>
          <cell r="ET104">
            <v>7832107.1047246689</v>
          </cell>
          <cell r="EU104">
            <v>0</v>
          </cell>
          <cell r="EV104">
            <v>7832107.1047246689</v>
          </cell>
          <cell r="EW104">
            <v>77875.199999999997</v>
          </cell>
          <cell r="EX104">
            <v>7754231.9047246687</v>
          </cell>
        </row>
        <row r="105">
          <cell r="B105">
            <v>136468</v>
          </cell>
          <cell r="C105">
            <v>8265410</v>
          </cell>
          <cell r="D105" t="str">
            <v>Denbigh School</v>
          </cell>
          <cell r="E105">
            <v>1299</v>
          </cell>
          <cell r="F105">
            <v>0</v>
          </cell>
          <cell r="G105">
            <v>1299</v>
          </cell>
          <cell r="H105">
            <v>0</v>
          </cell>
          <cell r="I105">
            <v>3938935.0330000003</v>
          </cell>
          <cell r="J105">
            <v>2973404.2422699998</v>
          </cell>
          <cell r="K105">
            <v>0</v>
          </cell>
          <cell r="L105">
            <v>74174.729999999909</v>
          </cell>
          <cell r="M105">
            <v>0</v>
          </cell>
          <cell r="N105">
            <v>259501.1999999999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12604.319999999996</v>
          </cell>
          <cell r="V105">
            <v>21779.800000000014</v>
          </cell>
          <cell r="W105">
            <v>4541.3199999999961</v>
          </cell>
          <cell r="X105">
            <v>6394.8599999999969</v>
          </cell>
          <cell r="Y105">
            <v>4572.1799999999976</v>
          </cell>
          <cell r="Z105">
            <v>1946.2600000000039</v>
          </cell>
          <cell r="AA105">
            <v>0</v>
          </cell>
          <cell r="AB105">
            <v>73960.981744186138</v>
          </cell>
          <cell r="AC105">
            <v>0</v>
          </cell>
          <cell r="AD105">
            <v>363426.19288726454</v>
          </cell>
          <cell r="AE105">
            <v>0</v>
          </cell>
          <cell r="AF105">
            <v>0</v>
          </cell>
          <cell r="AG105">
            <v>138401.09</v>
          </cell>
          <cell r="AH105">
            <v>0</v>
          </cell>
          <cell r="AI105">
            <v>0</v>
          </cell>
          <cell r="AJ105">
            <v>0</v>
          </cell>
          <cell r="AK105">
            <v>55475.199999999997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6912339.2752700001</v>
          </cell>
          <cell r="AU105">
            <v>822901.84463145048</v>
          </cell>
          <cell r="AV105">
            <v>193876.28999999998</v>
          </cell>
          <cell r="AW105">
            <v>583124.39259879547</v>
          </cell>
          <cell r="AX105">
            <v>7929117.4099014504</v>
          </cell>
          <cell r="AY105">
            <v>7873642.2099014502</v>
          </cell>
          <cell r="AZ105">
            <v>5995</v>
          </cell>
          <cell r="BA105">
            <v>7787505</v>
          </cell>
          <cell r="BB105">
            <v>0</v>
          </cell>
          <cell r="BC105">
            <v>0</v>
          </cell>
          <cell r="BD105">
            <v>7929117.4099014504</v>
          </cell>
          <cell r="BE105">
            <v>0</v>
          </cell>
          <cell r="BF105">
            <v>7929117.4099014504</v>
          </cell>
          <cell r="BG105">
            <v>7842980.2000000002</v>
          </cell>
          <cell r="BH105">
            <v>7649103.9100000001</v>
          </cell>
          <cell r="BI105">
            <v>7735241.1199014504</v>
          </cell>
          <cell r="BJ105">
            <v>5954.7660661289074</v>
          </cell>
          <cell r="BK105">
            <v>5908.8582531587053</v>
          </cell>
          <cell r="BL105">
            <v>7.7693204005462538E-3</v>
          </cell>
          <cell r="BM105">
            <v>0</v>
          </cell>
          <cell r="BN105">
            <v>0</v>
          </cell>
          <cell r="BO105">
            <v>7929117.4099014504</v>
          </cell>
          <cell r="BP105">
            <v>6061.3104002320633</v>
          </cell>
          <cell r="BQ105" t="str">
            <v>Y</v>
          </cell>
          <cell r="BR105">
            <v>6104.0164818332951</v>
          </cell>
          <cell r="BS105">
            <v>8.2053872381167015E-3</v>
          </cell>
          <cell r="BT105">
            <v>0</v>
          </cell>
          <cell r="BU105">
            <v>7929117.4099014504</v>
          </cell>
          <cell r="BV105">
            <v>0</v>
          </cell>
          <cell r="BW105">
            <v>7929117.4099014504</v>
          </cell>
          <cell r="BX105">
            <v>55475.199999999997</v>
          </cell>
          <cell r="BY105">
            <v>7873642.2099014502</v>
          </cell>
          <cell r="CA105">
            <v>136468</v>
          </cell>
          <cell r="CB105">
            <v>8265410</v>
          </cell>
          <cell r="CC105" t="str">
            <v>Denbigh School</v>
          </cell>
          <cell r="CD105">
            <v>1299</v>
          </cell>
          <cell r="CE105">
            <v>0</v>
          </cell>
          <cell r="CF105">
            <v>1299</v>
          </cell>
          <cell r="CG105">
            <v>0</v>
          </cell>
          <cell r="CH105">
            <v>3938935.0330000003</v>
          </cell>
          <cell r="CI105">
            <v>2973404.2422699998</v>
          </cell>
          <cell r="CJ105">
            <v>0</v>
          </cell>
          <cell r="CK105">
            <v>74174.729999999909</v>
          </cell>
          <cell r="CL105">
            <v>0</v>
          </cell>
          <cell r="CM105">
            <v>259501.1999999999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12604.319999999996</v>
          </cell>
          <cell r="CU105">
            <v>21779.800000000014</v>
          </cell>
          <cell r="CV105">
            <v>4541.3199999999961</v>
          </cell>
          <cell r="CW105">
            <v>6394.8599999999969</v>
          </cell>
          <cell r="CX105">
            <v>4572.1799999999976</v>
          </cell>
          <cell r="CY105">
            <v>1946.2600000000039</v>
          </cell>
          <cell r="CZ105">
            <v>0</v>
          </cell>
          <cell r="DA105">
            <v>73960.981744186138</v>
          </cell>
          <cell r="DB105">
            <v>0</v>
          </cell>
          <cell r="DC105">
            <v>363426.19288726454</v>
          </cell>
          <cell r="DD105">
            <v>0</v>
          </cell>
          <cell r="DE105">
            <v>0</v>
          </cell>
          <cell r="DF105">
            <v>138401.09</v>
          </cell>
          <cell r="DG105">
            <v>0</v>
          </cell>
          <cell r="DH105">
            <v>0</v>
          </cell>
          <cell r="DI105">
            <v>0</v>
          </cell>
          <cell r="DJ105">
            <v>55475.199999999997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6912339.2752700001</v>
          </cell>
          <cell r="DT105">
            <v>822901.84463145048</v>
          </cell>
          <cell r="DU105">
            <v>193876.28999999998</v>
          </cell>
          <cell r="DV105">
            <v>583124.39259879547</v>
          </cell>
          <cell r="DW105">
            <v>7929117.4099014504</v>
          </cell>
          <cell r="DX105">
            <v>7873642.2099014502</v>
          </cell>
          <cell r="DY105">
            <v>5995</v>
          </cell>
          <cell r="DZ105">
            <v>7787505</v>
          </cell>
          <cell r="EA105">
            <v>0</v>
          </cell>
          <cell r="EB105">
            <v>0</v>
          </cell>
          <cell r="EC105">
            <v>7929117.4099014504</v>
          </cell>
          <cell r="ED105">
            <v>0</v>
          </cell>
          <cell r="EE105">
            <v>7929117.4099014504</v>
          </cell>
          <cell r="EF105">
            <v>7842980.2000000002</v>
          </cell>
          <cell r="EG105">
            <v>7649103.9100000001</v>
          </cell>
          <cell r="EH105">
            <v>7735241.1199014504</v>
          </cell>
          <cell r="EI105">
            <v>5954.7660661289074</v>
          </cell>
          <cell r="EJ105">
            <v>5908.8582531587053</v>
          </cell>
          <cell r="EK105">
            <v>7.7693204005462538E-3</v>
          </cell>
          <cell r="EL105">
            <v>0</v>
          </cell>
          <cell r="EM105">
            <v>0</v>
          </cell>
          <cell r="EN105">
            <v>7929117.4099014504</v>
          </cell>
          <cell r="EO105">
            <v>6061.3104002320633</v>
          </cell>
          <cell r="EP105" t="str">
            <v>Y</v>
          </cell>
          <cell r="EQ105">
            <v>6104.0164818332951</v>
          </cell>
          <cell r="ER105">
            <v>8.2053872381167015E-3</v>
          </cell>
          <cell r="ES105">
            <v>0</v>
          </cell>
          <cell r="ET105">
            <v>7929117.4099014504</v>
          </cell>
          <cell r="EU105">
            <v>0</v>
          </cell>
          <cell r="EV105">
            <v>7929117.4099014504</v>
          </cell>
          <cell r="EW105">
            <v>55475.199999999997</v>
          </cell>
          <cell r="EX105">
            <v>7873642.2099014502</v>
          </cell>
        </row>
        <row r="106">
          <cell r="B106">
            <v>135665</v>
          </cell>
          <cell r="C106">
            <v>8266905</v>
          </cell>
          <cell r="D106" t="str">
            <v>The Milton Keynes Academy</v>
          </cell>
          <cell r="E106">
            <v>1074</v>
          </cell>
          <cell r="F106">
            <v>0</v>
          </cell>
          <cell r="G106">
            <v>1074</v>
          </cell>
          <cell r="H106">
            <v>0</v>
          </cell>
          <cell r="I106">
            <v>3052927.7955</v>
          </cell>
          <cell r="J106">
            <v>2688048.7487699995</v>
          </cell>
          <cell r="K106">
            <v>0</v>
          </cell>
          <cell r="L106">
            <v>227065.49999999988</v>
          </cell>
          <cell r="M106">
            <v>0</v>
          </cell>
          <cell r="N106">
            <v>620331.43999999983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80050.966050420306</v>
          </cell>
          <cell r="V106">
            <v>67381.215686274605</v>
          </cell>
          <cell r="W106">
            <v>108646.40156862713</v>
          </cell>
          <cell r="X106">
            <v>52014.712492997205</v>
          </cell>
          <cell r="Y106">
            <v>68774.808403361385</v>
          </cell>
          <cell r="Z106">
            <v>13661.981960784311</v>
          </cell>
          <cell r="AA106">
            <v>0</v>
          </cell>
          <cell r="AB106">
            <v>324805.80999999971</v>
          </cell>
          <cell r="AC106">
            <v>0</v>
          </cell>
          <cell r="AD106">
            <v>688147.82156664273</v>
          </cell>
          <cell r="AE106">
            <v>0</v>
          </cell>
          <cell r="AF106">
            <v>98491.063002247931</v>
          </cell>
          <cell r="AG106">
            <v>138401.09</v>
          </cell>
          <cell r="AH106">
            <v>0</v>
          </cell>
          <cell r="AI106">
            <v>0</v>
          </cell>
          <cell r="AJ106">
            <v>0</v>
          </cell>
          <cell r="AK106">
            <v>88576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5740976.5442699995</v>
          </cell>
          <cell r="AU106">
            <v>2349371.7207313552</v>
          </cell>
          <cell r="AV106">
            <v>226977.09</v>
          </cell>
          <cell r="AW106">
            <v>995708.13740556268</v>
          </cell>
          <cell r="AX106">
            <v>8317325.3550013546</v>
          </cell>
          <cell r="AY106">
            <v>8228749.3550013546</v>
          </cell>
          <cell r="AZ106">
            <v>5995</v>
          </cell>
          <cell r="BA106">
            <v>6438630</v>
          </cell>
          <cell r="BB106">
            <v>0</v>
          </cell>
          <cell r="BC106">
            <v>0</v>
          </cell>
          <cell r="BD106">
            <v>8317325.3550013546</v>
          </cell>
          <cell r="BE106">
            <v>0</v>
          </cell>
          <cell r="BF106">
            <v>8317325.3550013537</v>
          </cell>
          <cell r="BG106">
            <v>6527206</v>
          </cell>
          <cell r="BH106">
            <v>6300228.9100000001</v>
          </cell>
          <cell r="BI106">
            <v>8090348.2650013547</v>
          </cell>
          <cell r="BJ106">
            <v>7532.9127234649486</v>
          </cell>
          <cell r="BK106">
            <v>7370.7980299184046</v>
          </cell>
          <cell r="BL106">
            <v>2.1994184739361069E-2</v>
          </cell>
          <cell r="BM106">
            <v>0</v>
          </cell>
          <cell r="BN106">
            <v>0</v>
          </cell>
          <cell r="BO106">
            <v>8317325.3550013546</v>
          </cell>
          <cell r="BP106">
            <v>7661.7777979528437</v>
          </cell>
          <cell r="BQ106" t="str">
            <v>Y</v>
          </cell>
          <cell r="BR106">
            <v>7744.2507960906469</v>
          </cell>
          <cell r="BS106">
            <v>2.2130194372277812E-2</v>
          </cell>
          <cell r="BT106">
            <v>0</v>
          </cell>
          <cell r="BU106">
            <v>8317325.3550013546</v>
          </cell>
          <cell r="BV106">
            <v>0</v>
          </cell>
          <cell r="BW106">
            <v>8317325.3550013546</v>
          </cell>
          <cell r="BX106">
            <v>88576</v>
          </cell>
          <cell r="BY106">
            <v>8228749.3550013546</v>
          </cell>
          <cell r="CA106">
            <v>135665</v>
          </cell>
          <cell r="CB106">
            <v>8266905</v>
          </cell>
          <cell r="CC106" t="str">
            <v>The Milton Keynes Academy</v>
          </cell>
          <cell r="CD106">
            <v>1074</v>
          </cell>
          <cell r="CE106">
            <v>0</v>
          </cell>
          <cell r="CF106">
            <v>1074</v>
          </cell>
          <cell r="CG106">
            <v>0</v>
          </cell>
          <cell r="CH106">
            <v>3052927.7955</v>
          </cell>
          <cell r="CI106">
            <v>2688048.7487699995</v>
          </cell>
          <cell r="CJ106">
            <v>0</v>
          </cell>
          <cell r="CK106">
            <v>227065.49999999988</v>
          </cell>
          <cell r="CL106">
            <v>0</v>
          </cell>
          <cell r="CM106">
            <v>620331.43999999983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80050.966050420306</v>
          </cell>
          <cell r="CU106">
            <v>67381.215686274605</v>
          </cell>
          <cell r="CV106">
            <v>108646.40156862713</v>
          </cell>
          <cell r="CW106">
            <v>52014.712492997205</v>
          </cell>
          <cell r="CX106">
            <v>68774.808403361385</v>
          </cell>
          <cell r="CY106">
            <v>13661.981960784311</v>
          </cell>
          <cell r="CZ106">
            <v>0</v>
          </cell>
          <cell r="DA106">
            <v>324805.80999999971</v>
          </cell>
          <cell r="DB106">
            <v>0</v>
          </cell>
          <cell r="DC106">
            <v>688147.82156664273</v>
          </cell>
          <cell r="DD106">
            <v>0</v>
          </cell>
          <cell r="DE106">
            <v>98491.063002247931</v>
          </cell>
          <cell r="DF106">
            <v>138401.09</v>
          </cell>
          <cell r="DG106">
            <v>0</v>
          </cell>
          <cell r="DH106">
            <v>0</v>
          </cell>
          <cell r="DI106">
            <v>0</v>
          </cell>
          <cell r="DJ106">
            <v>88576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5740976.5442699995</v>
          </cell>
          <cell r="DT106">
            <v>2349371.7207313552</v>
          </cell>
          <cell r="DU106">
            <v>226977.09</v>
          </cell>
          <cell r="DV106">
            <v>995708.13740556268</v>
          </cell>
          <cell r="DW106">
            <v>8317325.3550013546</v>
          </cell>
          <cell r="DX106">
            <v>8228749.3550013546</v>
          </cell>
          <cell r="DY106">
            <v>5995</v>
          </cell>
          <cell r="DZ106">
            <v>6438630</v>
          </cell>
          <cell r="EA106">
            <v>0</v>
          </cell>
          <cell r="EB106">
            <v>0</v>
          </cell>
          <cell r="EC106">
            <v>8317325.3550013546</v>
          </cell>
          <cell r="ED106">
            <v>0</v>
          </cell>
          <cell r="EE106">
            <v>8317325.3550013537</v>
          </cell>
          <cell r="EF106">
            <v>6527206</v>
          </cell>
          <cell r="EG106">
            <v>6300228.9100000001</v>
          </cell>
          <cell r="EH106">
            <v>8090348.2650013547</v>
          </cell>
          <cell r="EI106">
            <v>7532.9127234649486</v>
          </cell>
          <cell r="EJ106">
            <v>7370.7980299184046</v>
          </cell>
          <cell r="EK106">
            <v>2.1994184739361069E-2</v>
          </cell>
          <cell r="EL106">
            <v>0</v>
          </cell>
          <cell r="EM106">
            <v>0</v>
          </cell>
          <cell r="EN106">
            <v>8317325.3550013546</v>
          </cell>
          <cell r="EO106">
            <v>7661.7777979528437</v>
          </cell>
          <cell r="EP106" t="str">
            <v>Y</v>
          </cell>
          <cell r="EQ106">
            <v>7744.2507960906469</v>
          </cell>
          <cell r="ER106">
            <v>2.2130194372277812E-2</v>
          </cell>
          <cell r="ES106">
            <v>0</v>
          </cell>
          <cell r="ET106">
            <v>8317325.3550013546</v>
          </cell>
          <cell r="EU106">
            <v>0</v>
          </cell>
          <cell r="EV106">
            <v>8317325.3550013546</v>
          </cell>
          <cell r="EW106">
            <v>88576</v>
          </cell>
          <cell r="EX106">
            <v>8228749.3550013546</v>
          </cell>
        </row>
        <row r="107">
          <cell r="B107">
            <v>145063</v>
          </cell>
          <cell r="C107">
            <v>8264004</v>
          </cell>
          <cell r="D107" t="str">
            <v>Kents Hill Park all-through school</v>
          </cell>
          <cell r="E107">
            <v>998.5</v>
          </cell>
          <cell r="F107">
            <v>252.5</v>
          </cell>
          <cell r="G107">
            <v>746</v>
          </cell>
          <cell r="H107">
            <v>906730.31790000002</v>
          </cell>
          <cell r="I107">
            <v>2263115.6295000003</v>
          </cell>
          <cell r="J107">
            <v>1706425.8511299998</v>
          </cell>
          <cell r="K107">
            <v>26023.960851063806</v>
          </cell>
          <cell r="L107">
            <v>98899.639999999941</v>
          </cell>
          <cell r="M107">
            <v>46271.871382978788</v>
          </cell>
          <cell r="N107">
            <v>266915.52</v>
          </cell>
          <cell r="O107">
            <v>7540.6170212765992</v>
          </cell>
          <cell r="P107">
            <v>3468.6838297872359</v>
          </cell>
          <cell r="Q107">
            <v>492.375</v>
          </cell>
          <cell r="R107">
            <v>4829.6910638297823</v>
          </cell>
          <cell r="S107">
            <v>3418.9359574468058</v>
          </cell>
          <cell r="T107">
            <v>0</v>
          </cell>
          <cell r="U107">
            <v>48316.56000000007</v>
          </cell>
          <cell r="V107">
            <v>21316.399999999994</v>
          </cell>
          <cell r="W107">
            <v>32438.000000000007</v>
          </cell>
          <cell r="X107">
            <v>63238.059999999896</v>
          </cell>
          <cell r="Y107">
            <v>60200.370000000126</v>
          </cell>
          <cell r="Z107">
            <v>1946.2599999999977</v>
          </cell>
          <cell r="AA107">
            <v>19176.112499999999</v>
          </cell>
          <cell r="AB107">
            <v>52370.48344086016</v>
          </cell>
          <cell r="AC107">
            <v>68675.309999999925</v>
          </cell>
          <cell r="AD107">
            <v>344705.0017150644</v>
          </cell>
          <cell r="AE107">
            <v>0</v>
          </cell>
          <cell r="AF107">
            <v>0</v>
          </cell>
          <cell r="AG107">
            <v>138401.09</v>
          </cell>
          <cell r="AH107">
            <v>0</v>
          </cell>
          <cell r="AI107">
            <v>0</v>
          </cell>
          <cell r="AJ107">
            <v>82999.462</v>
          </cell>
          <cell r="AK107">
            <v>72088.576000000001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4876271.7985300003</v>
          </cell>
          <cell r="AU107">
            <v>1170243.8527623075</v>
          </cell>
          <cell r="AV107">
            <v>293489.12800000003</v>
          </cell>
          <cell r="AW107">
            <v>634071.65382384695</v>
          </cell>
          <cell r="AX107">
            <v>6340004.7792923078</v>
          </cell>
          <cell r="AY107">
            <v>6184916.7412923072</v>
          </cell>
          <cell r="AZ107">
            <v>5187.083333333333</v>
          </cell>
          <cell r="BA107">
            <v>5179302.708333333</v>
          </cell>
          <cell r="BB107">
            <v>0</v>
          </cell>
          <cell r="BC107">
            <v>0</v>
          </cell>
          <cell r="BD107">
            <v>6340004.7792923078</v>
          </cell>
          <cell r="BE107">
            <v>1160845.2063226074</v>
          </cell>
          <cell r="BF107">
            <v>5179159.5729697002</v>
          </cell>
          <cell r="BG107">
            <v>5334390.7463333337</v>
          </cell>
          <cell r="BH107">
            <v>5123901.0803333335</v>
          </cell>
          <cell r="BI107">
            <v>6129515.1132923076</v>
          </cell>
          <cell r="BJ107">
            <v>6138.7231980894421</v>
          </cell>
          <cell r="BK107">
            <v>6121.4087655208332</v>
          </cell>
          <cell r="BL107">
            <v>2.8285045537447878E-3</v>
          </cell>
          <cell r="BM107">
            <v>0</v>
          </cell>
          <cell r="BN107">
            <v>0</v>
          </cell>
          <cell r="BO107">
            <v>6340004.7792923078</v>
          </cell>
          <cell r="BP107">
            <v>6194.2080533723656</v>
          </cell>
          <cell r="BQ107" t="str">
            <v>Y</v>
          </cell>
          <cell r="BR107">
            <v>6349.5290729016606</v>
          </cell>
          <cell r="BS107">
            <v>2.763595914411221E-3</v>
          </cell>
          <cell r="BT107">
            <v>0</v>
          </cell>
          <cell r="BU107">
            <v>6340004.7792923078</v>
          </cell>
          <cell r="BV107">
            <v>0</v>
          </cell>
          <cell r="BW107">
            <v>6340004.7792923078</v>
          </cell>
          <cell r="BX107">
            <v>72088.576000000001</v>
          </cell>
          <cell r="BY107">
            <v>6267916.2032923074</v>
          </cell>
          <cell r="CA107">
            <v>145063</v>
          </cell>
          <cell r="CB107">
            <v>8264004</v>
          </cell>
          <cell r="CC107" t="str">
            <v>Kents Hill Park all-through school</v>
          </cell>
          <cell r="CD107">
            <v>998.5</v>
          </cell>
          <cell r="CE107">
            <v>252.5</v>
          </cell>
          <cell r="CF107">
            <v>746</v>
          </cell>
          <cell r="CG107">
            <v>906730.31790000002</v>
          </cell>
          <cell r="CH107">
            <v>2263115.6295000003</v>
          </cell>
          <cell r="CI107">
            <v>1706425.8511299998</v>
          </cell>
          <cell r="CJ107">
            <v>26023.960851063806</v>
          </cell>
          <cell r="CK107">
            <v>98899.639999999941</v>
          </cell>
          <cell r="CL107">
            <v>46271.871382978788</v>
          </cell>
          <cell r="CM107">
            <v>266915.52</v>
          </cell>
          <cell r="CN107">
            <v>7540.6170212765992</v>
          </cell>
          <cell r="CO107">
            <v>3468.6838297872359</v>
          </cell>
          <cell r="CP107">
            <v>492.375</v>
          </cell>
          <cell r="CQ107">
            <v>4829.6910638297823</v>
          </cell>
          <cell r="CR107">
            <v>3418.9359574468058</v>
          </cell>
          <cell r="CS107">
            <v>0</v>
          </cell>
          <cell r="CT107">
            <v>48316.56000000007</v>
          </cell>
          <cell r="CU107">
            <v>21316.399999999994</v>
          </cell>
          <cell r="CV107">
            <v>32438.000000000007</v>
          </cell>
          <cell r="CW107">
            <v>63238.059999999896</v>
          </cell>
          <cell r="CX107">
            <v>60200.370000000126</v>
          </cell>
          <cell r="CY107">
            <v>1946.2599999999977</v>
          </cell>
          <cell r="CZ107">
            <v>19176.112499999999</v>
          </cell>
          <cell r="DA107">
            <v>52370.48344086016</v>
          </cell>
          <cell r="DB107">
            <v>68675.309999999925</v>
          </cell>
          <cell r="DC107">
            <v>344705.0017150644</v>
          </cell>
          <cell r="DD107">
            <v>0</v>
          </cell>
          <cell r="DE107">
            <v>0</v>
          </cell>
          <cell r="DF107">
            <v>138401.09</v>
          </cell>
          <cell r="DG107">
            <v>0</v>
          </cell>
          <cell r="DH107">
            <v>0</v>
          </cell>
          <cell r="DI107">
            <v>82999.462</v>
          </cell>
          <cell r="DJ107">
            <v>72088.576000000001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4876271.7985300003</v>
          </cell>
          <cell r="DT107">
            <v>1170243.8527623075</v>
          </cell>
          <cell r="DU107">
            <v>293489.12800000003</v>
          </cell>
          <cell r="DV107">
            <v>634071.65382384695</v>
          </cell>
          <cell r="DW107">
            <v>6340004.7792923078</v>
          </cell>
          <cell r="DX107">
            <v>6184916.7412923072</v>
          </cell>
          <cell r="DY107">
            <v>5187.083333333333</v>
          </cell>
          <cell r="DZ107">
            <v>5179302.708333333</v>
          </cell>
          <cell r="EA107">
            <v>0</v>
          </cell>
          <cell r="EB107">
            <v>0</v>
          </cell>
          <cell r="EC107">
            <v>6340004.7792923078</v>
          </cell>
          <cell r="ED107">
            <v>1160845.2063226074</v>
          </cell>
          <cell r="EE107">
            <v>5179159.5729697002</v>
          </cell>
          <cell r="EF107">
            <v>5334390.7463333337</v>
          </cell>
          <cell r="EG107">
            <v>5123901.0803333335</v>
          </cell>
          <cell r="EH107">
            <v>6129515.1132923076</v>
          </cell>
          <cell r="EI107">
            <v>6138.7231980894421</v>
          </cell>
          <cell r="EJ107">
            <v>6121.4087655208332</v>
          </cell>
          <cell r="EK107">
            <v>2.8285045537447878E-3</v>
          </cell>
          <cell r="EL107">
            <v>0</v>
          </cell>
          <cell r="EM107">
            <v>0</v>
          </cell>
          <cell r="EN107">
            <v>6340004.7792923078</v>
          </cell>
          <cell r="EO107">
            <v>6194.2080533723656</v>
          </cell>
          <cell r="EP107" t="str">
            <v>Y</v>
          </cell>
          <cell r="EQ107">
            <v>6349.5290729016606</v>
          </cell>
          <cell r="ER107">
            <v>2.763595914411221E-3</v>
          </cell>
          <cell r="ES107">
            <v>0</v>
          </cell>
          <cell r="ET107">
            <v>6340004.7792923078</v>
          </cell>
          <cell r="EU107">
            <v>0</v>
          </cell>
          <cell r="EV107">
            <v>6340004.7792923078</v>
          </cell>
          <cell r="EW107">
            <v>72088.576000000001</v>
          </cell>
          <cell r="EX107">
            <v>6267916.2032923074</v>
          </cell>
        </row>
        <row r="108">
          <cell r="B108">
            <v>149106</v>
          </cell>
          <cell r="C108">
            <v>8264009</v>
          </cell>
          <cell r="D108" t="str">
            <v>Glebe Farm School</v>
          </cell>
          <cell r="E108">
            <v>608.58333333333337</v>
          </cell>
          <cell r="F108">
            <v>235.58333333333334</v>
          </cell>
          <cell r="G108">
            <v>373</v>
          </cell>
          <cell r="H108">
            <v>845982.3791100001</v>
          </cell>
          <cell r="I108">
            <v>1888461.1405</v>
          </cell>
          <cell r="J108">
            <v>0</v>
          </cell>
          <cell r="K108">
            <v>19614.0440375</v>
          </cell>
          <cell r="L108">
            <v>39327.895223880594</v>
          </cell>
          <cell r="M108">
            <v>32823.2722125</v>
          </cell>
          <cell r="N108">
            <v>108351.43388059718</v>
          </cell>
          <cell r="O108">
            <v>570.11166666666668</v>
          </cell>
          <cell r="P108">
            <v>1037.0849499999999</v>
          </cell>
          <cell r="Q108">
            <v>539.78031250000004</v>
          </cell>
          <cell r="R108">
            <v>588.29870000000005</v>
          </cell>
          <cell r="S108">
            <v>0</v>
          </cell>
          <cell r="T108">
            <v>0</v>
          </cell>
          <cell r="U108">
            <v>10720.465373134331</v>
          </cell>
          <cell r="V108">
            <v>9674.3395522387982</v>
          </cell>
          <cell r="W108">
            <v>17155.828805970148</v>
          </cell>
          <cell r="X108">
            <v>2966.7696268656796</v>
          </cell>
          <cell r="Y108">
            <v>3181.7595895522472</v>
          </cell>
          <cell r="Z108">
            <v>1354.3936194029852</v>
          </cell>
          <cell r="AA108">
            <v>20144.364370370404</v>
          </cell>
          <cell r="AB108">
            <v>54724.213033707863</v>
          </cell>
          <cell r="AC108">
            <v>104266.10313901732</v>
          </cell>
          <cell r="AD108">
            <v>156845.31988600455</v>
          </cell>
          <cell r="AE108">
            <v>37520.345083584602</v>
          </cell>
          <cell r="AF108">
            <v>0</v>
          </cell>
          <cell r="AG108">
            <v>138401.09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2734443.5196099998</v>
          </cell>
          <cell r="AU108">
            <v>621405.82306349324</v>
          </cell>
          <cell r="AV108">
            <v>138401.09</v>
          </cell>
          <cell r="AW108">
            <v>313560.00521150901</v>
          </cell>
          <cell r="AX108">
            <v>3494250.4326734929</v>
          </cell>
          <cell r="AY108">
            <v>3494250.4326734929</v>
          </cell>
          <cell r="AZ108">
            <v>4941.7142857142853</v>
          </cell>
          <cell r="BA108">
            <v>3007444.9523809524</v>
          </cell>
          <cell r="BB108">
            <v>0</v>
          </cell>
          <cell r="BC108">
            <v>0</v>
          </cell>
          <cell r="BD108">
            <v>3494250.4326734929</v>
          </cell>
          <cell r="BE108">
            <v>1116661.0103971469</v>
          </cell>
          <cell r="BF108">
            <v>2377589.4222763469</v>
          </cell>
          <cell r="BG108">
            <v>3007444.9523809524</v>
          </cell>
          <cell r="BH108">
            <v>2869043.8623809526</v>
          </cell>
          <cell r="BI108">
            <v>3355849.3426734931</v>
          </cell>
          <cell r="BJ108">
            <v>5514.1985638890746</v>
          </cell>
          <cell r="BK108">
            <v>5406.2493506802721</v>
          </cell>
          <cell r="BL108">
            <v>1.9967486922374243E-2</v>
          </cell>
          <cell r="BM108">
            <v>0</v>
          </cell>
          <cell r="BN108">
            <v>0</v>
          </cell>
          <cell r="BO108">
            <v>3494250.4326734929</v>
          </cell>
          <cell r="BP108">
            <v>5741.613746690663</v>
          </cell>
          <cell r="BQ108" t="str">
            <v>Y</v>
          </cell>
          <cell r="BR108">
            <v>5741.613746690663</v>
          </cell>
          <cell r="BS108">
            <v>-5.7500644116319721E-2</v>
          </cell>
          <cell r="BT108">
            <v>0</v>
          </cell>
          <cell r="BU108">
            <v>3494250.4326734929</v>
          </cell>
          <cell r="BV108">
            <v>0</v>
          </cell>
          <cell r="BW108">
            <v>3494250.4326734929</v>
          </cell>
          <cell r="BX108">
            <v>0</v>
          </cell>
          <cell r="BY108">
            <v>3494250.4326734929</v>
          </cell>
          <cell r="CA108">
            <v>149106</v>
          </cell>
          <cell r="CB108">
            <v>8264009</v>
          </cell>
          <cell r="CC108" t="str">
            <v>Glebe Farm School</v>
          </cell>
          <cell r="CD108">
            <v>608.58333333333337</v>
          </cell>
          <cell r="CE108">
            <v>235.58333333333334</v>
          </cell>
          <cell r="CF108">
            <v>373</v>
          </cell>
          <cell r="CG108">
            <v>845982.3791100001</v>
          </cell>
          <cell r="CH108">
            <v>1888461.1405</v>
          </cell>
          <cell r="CI108">
            <v>0</v>
          </cell>
          <cell r="CJ108">
            <v>19614.0440375</v>
          </cell>
          <cell r="CK108">
            <v>39327.895223880594</v>
          </cell>
          <cell r="CL108">
            <v>32823.2722125</v>
          </cell>
          <cell r="CM108">
            <v>108351.43388059718</v>
          </cell>
          <cell r="CN108">
            <v>570.11166666666668</v>
          </cell>
          <cell r="CO108">
            <v>1037.0849499999999</v>
          </cell>
          <cell r="CP108">
            <v>539.78031250000004</v>
          </cell>
          <cell r="CQ108">
            <v>588.29870000000005</v>
          </cell>
          <cell r="CR108">
            <v>0</v>
          </cell>
          <cell r="CS108">
            <v>0</v>
          </cell>
          <cell r="CT108">
            <v>10720.465373134331</v>
          </cell>
          <cell r="CU108">
            <v>9674.3395522387982</v>
          </cell>
          <cell r="CV108">
            <v>17155.828805970148</v>
          </cell>
          <cell r="CW108">
            <v>2966.7696268656796</v>
          </cell>
          <cell r="CX108">
            <v>3181.7595895522472</v>
          </cell>
          <cell r="CY108">
            <v>1354.3936194029852</v>
          </cell>
          <cell r="CZ108">
            <v>20144.364370370404</v>
          </cell>
          <cell r="DA108">
            <v>54724.213033707863</v>
          </cell>
          <cell r="DB108">
            <v>104266.10313901732</v>
          </cell>
          <cell r="DC108">
            <v>156845.31988600455</v>
          </cell>
          <cell r="DD108">
            <v>37520.345083584602</v>
          </cell>
          <cell r="DE108">
            <v>0</v>
          </cell>
          <cell r="DF108">
            <v>138401.09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2734443.5196099998</v>
          </cell>
          <cell r="DT108">
            <v>621405.82306349324</v>
          </cell>
          <cell r="DU108">
            <v>138401.09</v>
          </cell>
          <cell r="DV108">
            <v>313560.00521150901</v>
          </cell>
          <cell r="DW108">
            <v>3494250.4326734929</v>
          </cell>
          <cell r="DX108">
            <v>3494250.4326734929</v>
          </cell>
          <cell r="DY108">
            <v>4941.7142857142853</v>
          </cell>
          <cell r="DZ108">
            <v>3007444.9523809524</v>
          </cell>
          <cell r="EA108">
            <v>0</v>
          </cell>
          <cell r="EB108">
            <v>0</v>
          </cell>
          <cell r="EC108">
            <v>3494250.4326734929</v>
          </cell>
          <cell r="ED108">
            <v>1116661.0103971469</v>
          </cell>
          <cell r="EE108">
            <v>2377589.4222763469</v>
          </cell>
          <cell r="EF108">
            <v>3007444.9523809524</v>
          </cell>
          <cell r="EG108">
            <v>2869043.8623809526</v>
          </cell>
          <cell r="EH108">
            <v>3355849.3426734931</v>
          </cell>
          <cell r="EI108">
            <v>5514.1985638890746</v>
          </cell>
          <cell r="EJ108">
            <v>5406.2493506802721</v>
          </cell>
          <cell r="EK108">
            <v>1.9967486922374243E-2</v>
          </cell>
          <cell r="EL108">
            <v>0</v>
          </cell>
          <cell r="EM108">
            <v>0</v>
          </cell>
          <cell r="EN108">
            <v>3494250.4326734929</v>
          </cell>
          <cell r="EO108">
            <v>5741.613746690663</v>
          </cell>
          <cell r="EP108" t="str">
            <v>Y</v>
          </cell>
          <cell r="EQ108">
            <v>5741.613746690663</v>
          </cell>
          <cell r="ER108">
            <v>-5.7500644116319721E-2</v>
          </cell>
          <cell r="ES108">
            <v>0</v>
          </cell>
          <cell r="ET108">
            <v>3494250.4326734929</v>
          </cell>
          <cell r="EU108">
            <v>0</v>
          </cell>
          <cell r="EV108">
            <v>3494250.4326734929</v>
          </cell>
          <cell r="EW108">
            <v>0</v>
          </cell>
          <cell r="EX108">
            <v>3494250.4326734929</v>
          </cell>
        </row>
        <row r="109">
          <cell r="B109">
            <v>136454</v>
          </cell>
          <cell r="C109">
            <v>8264703</v>
          </cell>
          <cell r="D109" t="str">
            <v>Oakgrove School</v>
          </cell>
          <cell r="E109">
            <v>2080.5</v>
          </cell>
          <cell r="F109">
            <v>564.5</v>
          </cell>
          <cell r="G109">
            <v>1516</v>
          </cell>
          <cell r="H109">
            <v>2027125.7998200001</v>
          </cell>
          <cell r="I109">
            <v>4576860.2439999999</v>
          </cell>
          <cell r="J109">
            <v>3492751.2404399994</v>
          </cell>
          <cell r="K109">
            <v>46865.987111517468</v>
          </cell>
          <cell r="L109">
            <v>116560.29000000033</v>
          </cell>
          <cell r="M109">
            <v>78428.245063985538</v>
          </cell>
          <cell r="N109">
            <v>300279.95999999915</v>
          </cell>
          <cell r="O109">
            <v>4994.8446069469792</v>
          </cell>
          <cell r="P109">
            <v>3331.5613528336435</v>
          </cell>
          <cell r="Q109">
            <v>1891.6425959780629</v>
          </cell>
          <cell r="R109">
            <v>1030.8368555758675</v>
          </cell>
          <cell r="S109">
            <v>2736.4834095063993</v>
          </cell>
          <cell r="T109">
            <v>0</v>
          </cell>
          <cell r="U109">
            <v>8052.7599999999775</v>
          </cell>
          <cell r="V109">
            <v>15755.600000000013</v>
          </cell>
          <cell r="W109">
            <v>7136.3599999999979</v>
          </cell>
          <cell r="X109">
            <v>3552.699999999998</v>
          </cell>
          <cell r="Y109">
            <v>762.02999999999952</v>
          </cell>
          <cell r="Z109">
            <v>973.12999999999943</v>
          </cell>
          <cell r="AA109">
            <v>70699.465526315791</v>
          </cell>
          <cell r="AB109">
            <v>128668.80207999999</v>
          </cell>
          <cell r="AC109">
            <v>148444.27227941243</v>
          </cell>
          <cell r="AD109">
            <v>436697.39635497233</v>
          </cell>
          <cell r="AE109">
            <v>0</v>
          </cell>
          <cell r="AF109">
            <v>0</v>
          </cell>
          <cell r="AG109">
            <v>138401.09</v>
          </cell>
          <cell r="AH109">
            <v>0</v>
          </cell>
          <cell r="AI109">
            <v>0</v>
          </cell>
          <cell r="AJ109">
            <v>79991.684317273</v>
          </cell>
          <cell r="AK109">
            <v>97034.240000000005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10096737.284259999</v>
          </cell>
          <cell r="AU109">
            <v>1376862.367237044</v>
          </cell>
          <cell r="AV109">
            <v>315427.01431727299</v>
          </cell>
          <cell r="AW109">
            <v>865688.85324143758</v>
          </cell>
          <cell r="AX109">
            <v>11789026.665814316</v>
          </cell>
          <cell r="AY109">
            <v>11612000.741497044</v>
          </cell>
          <cell r="AZ109">
            <v>5187.083333333333</v>
          </cell>
          <cell r="BA109">
            <v>10791726.875</v>
          </cell>
          <cell r="BB109">
            <v>0</v>
          </cell>
          <cell r="BC109">
            <v>0</v>
          </cell>
          <cell r="BD109">
            <v>11789026.665814316</v>
          </cell>
          <cell r="BE109">
            <v>2471133.6373397368</v>
          </cell>
          <cell r="BF109">
            <v>9317893.0284745768</v>
          </cell>
          <cell r="BG109">
            <v>10968752.799317272</v>
          </cell>
          <cell r="BH109">
            <v>10733317.469317272</v>
          </cell>
          <cell r="BI109">
            <v>11553591.335814316</v>
          </cell>
          <cell r="BJ109">
            <v>5553.2762969547302</v>
          </cell>
          <cell r="BK109">
            <v>5528.1079160815125</v>
          </cell>
          <cell r="BL109">
            <v>4.5528020174862745E-3</v>
          </cell>
          <cell r="BM109">
            <v>0</v>
          </cell>
          <cell r="BN109">
            <v>0</v>
          </cell>
          <cell r="BO109">
            <v>11789026.665814316</v>
          </cell>
          <cell r="BP109">
            <v>5581.3509932694269</v>
          </cell>
          <cell r="BQ109" t="str">
            <v>Y</v>
          </cell>
          <cell r="BR109">
            <v>5666.4391568441797</v>
          </cell>
          <cell r="BS109">
            <v>6.9923789647754475E-3</v>
          </cell>
          <cell r="BT109">
            <v>0</v>
          </cell>
          <cell r="BU109">
            <v>11789026.665814316</v>
          </cell>
          <cell r="BV109">
            <v>0</v>
          </cell>
          <cell r="BW109">
            <v>11789026.665814316</v>
          </cell>
          <cell r="BX109">
            <v>97034.240000000005</v>
          </cell>
          <cell r="BY109">
            <v>11691992.425814316</v>
          </cell>
          <cell r="CA109">
            <v>136454</v>
          </cell>
          <cell r="CB109">
            <v>8264703</v>
          </cell>
          <cell r="CC109" t="str">
            <v>Oakgrove School</v>
          </cell>
          <cell r="CD109">
            <v>2080.5</v>
          </cell>
          <cell r="CE109">
            <v>564.5</v>
          </cell>
          <cell r="CF109">
            <v>1516</v>
          </cell>
          <cell r="CG109">
            <v>2027125.7998200001</v>
          </cell>
          <cell r="CH109">
            <v>4576860.2439999999</v>
          </cell>
          <cell r="CI109">
            <v>3492751.2404399994</v>
          </cell>
          <cell r="CJ109">
            <v>46865.987111517468</v>
          </cell>
          <cell r="CK109">
            <v>116560.29000000033</v>
          </cell>
          <cell r="CL109">
            <v>78428.245063985538</v>
          </cell>
          <cell r="CM109">
            <v>300279.95999999915</v>
          </cell>
          <cell r="CN109">
            <v>4994.8446069469792</v>
          </cell>
          <cell r="CO109">
            <v>3331.5613528336435</v>
          </cell>
          <cell r="CP109">
            <v>1891.6425959780629</v>
          </cell>
          <cell r="CQ109">
            <v>1030.8368555758675</v>
          </cell>
          <cell r="CR109">
            <v>2736.4834095063993</v>
          </cell>
          <cell r="CS109">
            <v>0</v>
          </cell>
          <cell r="CT109">
            <v>8052.7599999999775</v>
          </cell>
          <cell r="CU109">
            <v>15755.600000000013</v>
          </cell>
          <cell r="CV109">
            <v>7136.3599999999979</v>
          </cell>
          <cell r="CW109">
            <v>3552.699999999998</v>
          </cell>
          <cell r="CX109">
            <v>762.02999999999952</v>
          </cell>
          <cell r="CY109">
            <v>973.12999999999943</v>
          </cell>
          <cell r="CZ109">
            <v>70699.465526315791</v>
          </cell>
          <cell r="DA109">
            <v>128668.80207999999</v>
          </cell>
          <cell r="DB109">
            <v>148444.27227941243</v>
          </cell>
          <cell r="DC109">
            <v>436697.39635497233</v>
          </cell>
          <cell r="DD109">
            <v>0</v>
          </cell>
          <cell r="DE109">
            <v>0</v>
          </cell>
          <cell r="DF109">
            <v>138401.09</v>
          </cell>
          <cell r="DG109">
            <v>0</v>
          </cell>
          <cell r="DH109">
            <v>0</v>
          </cell>
          <cell r="DI109">
            <v>79991.684317273</v>
          </cell>
          <cell r="DJ109">
            <v>97034.240000000005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10096737.284259999</v>
          </cell>
          <cell r="DT109">
            <v>1376862.367237044</v>
          </cell>
          <cell r="DU109">
            <v>315427.01431727299</v>
          </cell>
          <cell r="DV109">
            <v>865688.85324143758</v>
          </cell>
          <cell r="DW109">
            <v>11789026.665814316</v>
          </cell>
          <cell r="DX109">
            <v>11612000.741497044</v>
          </cell>
          <cell r="DY109">
            <v>5187.083333333333</v>
          </cell>
          <cell r="DZ109">
            <v>10791726.875</v>
          </cell>
          <cell r="EA109">
            <v>0</v>
          </cell>
          <cell r="EB109">
            <v>0</v>
          </cell>
          <cell r="EC109">
            <v>11789026.665814316</v>
          </cell>
          <cell r="ED109">
            <v>2471133.6373397368</v>
          </cell>
          <cell r="EE109">
            <v>9317893.0284745768</v>
          </cell>
          <cell r="EF109">
            <v>10968752.799317272</v>
          </cell>
          <cell r="EG109">
            <v>10733317.469317272</v>
          </cell>
          <cell r="EH109">
            <v>11553591.335814316</v>
          </cell>
          <cell r="EI109">
            <v>5553.2762969547302</v>
          </cell>
          <cell r="EJ109">
            <v>5528.1079160815125</v>
          </cell>
          <cell r="EK109">
            <v>4.5528020174862745E-3</v>
          </cell>
          <cell r="EL109">
            <v>0</v>
          </cell>
          <cell r="EM109">
            <v>0</v>
          </cell>
          <cell r="EN109">
            <v>11789026.665814316</v>
          </cell>
          <cell r="EO109">
            <v>5581.3509932694269</v>
          </cell>
          <cell r="EP109" t="str">
            <v>Y</v>
          </cell>
          <cell r="EQ109">
            <v>5666.4391568441797</v>
          </cell>
          <cell r="ER109">
            <v>6.9923789647754475E-3</v>
          </cell>
          <cell r="ES109">
            <v>0</v>
          </cell>
          <cell r="ET109">
            <v>11789026.665814316</v>
          </cell>
          <cell r="EU109">
            <v>0</v>
          </cell>
          <cell r="EV109">
            <v>11789026.665814316</v>
          </cell>
          <cell r="EW109">
            <v>97034.240000000005</v>
          </cell>
          <cell r="EX109">
            <v>11691992.425814316</v>
          </cell>
        </row>
        <row r="110">
          <cell r="B110">
            <v>110242</v>
          </cell>
          <cell r="C110">
            <v>8262067</v>
          </cell>
          <cell r="D110" t="str">
            <v>Lavendon School</v>
          </cell>
          <cell r="E110">
            <v>152</v>
          </cell>
          <cell r="F110">
            <v>152</v>
          </cell>
          <cell r="G110">
            <v>0</v>
          </cell>
          <cell r="H110">
            <v>545833.69631999999</v>
          </cell>
          <cell r="I110">
            <v>0</v>
          </cell>
          <cell r="J110">
            <v>0</v>
          </cell>
          <cell r="K110">
            <v>11605.569999999982</v>
          </cell>
          <cell r="L110">
            <v>0</v>
          </cell>
          <cell r="M110">
            <v>19421.429999999968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1400.4799999999993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689.17253731343283</v>
          </cell>
          <cell r="AB110">
            <v>0</v>
          </cell>
          <cell r="AC110">
            <v>44386.342184873953</v>
          </cell>
          <cell r="AD110">
            <v>0</v>
          </cell>
          <cell r="AE110">
            <v>3835.6904000000027</v>
          </cell>
          <cell r="AF110">
            <v>0</v>
          </cell>
          <cell r="AG110">
            <v>138401.09</v>
          </cell>
          <cell r="AH110">
            <v>0</v>
          </cell>
          <cell r="AI110">
            <v>0</v>
          </cell>
          <cell r="AJ110">
            <v>0</v>
          </cell>
          <cell r="AK110">
            <v>15365.4575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545833.69631999999</v>
          </cell>
          <cell r="AU110">
            <v>81338.685122187351</v>
          </cell>
          <cell r="AV110">
            <v>153766.54749999999</v>
          </cell>
          <cell r="AW110">
            <v>49530.544679690749</v>
          </cell>
          <cell r="AX110">
            <v>780938.92894218734</v>
          </cell>
          <cell r="AY110">
            <v>765573.47144218732</v>
          </cell>
          <cell r="AZ110">
            <v>4610</v>
          </cell>
          <cell r="BA110">
            <v>700720</v>
          </cell>
          <cell r="BB110">
            <v>0</v>
          </cell>
          <cell r="BC110">
            <v>0</v>
          </cell>
          <cell r="BD110">
            <v>780938.92894218734</v>
          </cell>
          <cell r="BE110">
            <v>780938.92894218722</v>
          </cell>
          <cell r="BF110">
            <v>0</v>
          </cell>
          <cell r="BG110">
            <v>716085.45750000002</v>
          </cell>
          <cell r="BH110">
            <v>562318.91</v>
          </cell>
          <cell r="BI110">
            <v>627172.38144218735</v>
          </cell>
          <cell r="BJ110">
            <v>4126.1340884354431</v>
          </cell>
          <cell r="BK110">
            <v>4135.9791830188678</v>
          </cell>
          <cell r="BL110">
            <v>-2.380353997874513E-3</v>
          </cell>
          <cell r="BM110">
            <v>2.380353997874513E-3</v>
          </cell>
          <cell r="BN110">
            <v>1496.4543766805582</v>
          </cell>
          <cell r="BO110">
            <v>782435.38331886788</v>
          </cell>
          <cell r="BP110">
            <v>5046.5126698609729</v>
          </cell>
          <cell r="BQ110" t="str">
            <v>Y</v>
          </cell>
          <cell r="BR110">
            <v>5147.6012060451831</v>
          </cell>
          <cell r="BS110">
            <v>1.0929901431714795E-2</v>
          </cell>
          <cell r="BT110">
            <v>0</v>
          </cell>
          <cell r="BU110">
            <v>782435.38331886788</v>
          </cell>
          <cell r="BV110">
            <v>0</v>
          </cell>
          <cell r="BW110">
            <v>782435.38331886788</v>
          </cell>
          <cell r="BX110">
            <v>15365.4575</v>
          </cell>
          <cell r="BY110">
            <v>767069.92581886787</v>
          </cell>
          <cell r="CA110">
            <v>110242</v>
          </cell>
          <cell r="CB110">
            <v>8262067</v>
          </cell>
          <cell r="CC110" t="str">
            <v>Lavendon School</v>
          </cell>
          <cell r="CD110">
            <v>152</v>
          </cell>
          <cell r="CE110">
            <v>152</v>
          </cell>
          <cell r="CF110">
            <v>0</v>
          </cell>
          <cell r="CG110">
            <v>545833.69631999999</v>
          </cell>
          <cell r="CH110">
            <v>0</v>
          </cell>
          <cell r="CI110">
            <v>0</v>
          </cell>
          <cell r="CJ110">
            <v>11605.569999999982</v>
          </cell>
          <cell r="CK110">
            <v>0</v>
          </cell>
          <cell r="CL110">
            <v>19421.429999999968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1400.4799999999993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689.17253731343283</v>
          </cell>
          <cell r="DA110">
            <v>0</v>
          </cell>
          <cell r="DB110">
            <v>44386.342184873953</v>
          </cell>
          <cell r="DC110">
            <v>0</v>
          </cell>
          <cell r="DD110">
            <v>3835.6904000000027</v>
          </cell>
          <cell r="DE110">
            <v>0</v>
          </cell>
          <cell r="DF110">
            <v>138401.09</v>
          </cell>
          <cell r="DG110">
            <v>0</v>
          </cell>
          <cell r="DH110">
            <v>0</v>
          </cell>
          <cell r="DI110">
            <v>0</v>
          </cell>
          <cell r="DJ110">
            <v>15365.4575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545833.69631999999</v>
          </cell>
          <cell r="DT110">
            <v>81338.685122187351</v>
          </cell>
          <cell r="DU110">
            <v>153766.54749999999</v>
          </cell>
          <cell r="DV110">
            <v>49530.544679690749</v>
          </cell>
          <cell r="DW110">
            <v>780938.92894218734</v>
          </cell>
          <cell r="DX110">
            <v>765573.47144218732</v>
          </cell>
          <cell r="DY110">
            <v>4610</v>
          </cell>
          <cell r="DZ110">
            <v>700720</v>
          </cell>
          <cell r="EA110">
            <v>0</v>
          </cell>
          <cell r="EB110">
            <v>0</v>
          </cell>
          <cell r="EC110">
            <v>780938.92894218734</v>
          </cell>
          <cell r="ED110">
            <v>780938.92894218722</v>
          </cell>
          <cell r="EE110">
            <v>0</v>
          </cell>
          <cell r="EF110">
            <v>716085.45750000002</v>
          </cell>
          <cell r="EG110">
            <v>562318.91</v>
          </cell>
          <cell r="EH110">
            <v>627172.38144218735</v>
          </cell>
          <cell r="EI110">
            <v>4126.1340884354431</v>
          </cell>
          <cell r="EJ110">
            <v>4135.9791830188678</v>
          </cell>
          <cell r="EK110">
            <v>-2.380353997874513E-3</v>
          </cell>
          <cell r="EL110">
            <v>2.380353997874513E-3</v>
          </cell>
          <cell r="EM110">
            <v>1496.4543766805582</v>
          </cell>
          <cell r="EN110">
            <v>782435.38331886788</v>
          </cell>
          <cell r="EO110">
            <v>5046.5126698609729</v>
          </cell>
          <cell r="EP110" t="str">
            <v>Y</v>
          </cell>
          <cell r="EQ110">
            <v>5147.6012060451831</v>
          </cell>
          <cell r="ER110">
            <v>1.0929901431714795E-2</v>
          </cell>
          <cell r="ES110">
            <v>0</v>
          </cell>
          <cell r="ET110">
            <v>782435.38331886788</v>
          </cell>
          <cell r="EU110">
            <v>0</v>
          </cell>
          <cell r="EV110">
            <v>782435.38331886788</v>
          </cell>
          <cell r="EW110">
            <v>15365.4575</v>
          </cell>
          <cell r="EX110">
            <v>767069.92581886787</v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  <cell r="EW111" t="str">
            <v/>
          </cell>
          <cell r="EX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  <cell r="EW112" t="str">
            <v/>
          </cell>
          <cell r="EX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CA113" t="str">
            <v/>
          </cell>
          <cell r="CB113" t="str">
            <v/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J113" t="str">
            <v/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 t="str">
            <v/>
          </cell>
          <cell r="CQ113" t="str">
            <v/>
          </cell>
          <cell r="CR113" t="str">
            <v/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 t="str">
            <v/>
          </cell>
          <cell r="CY113" t="str">
            <v/>
          </cell>
          <cell r="CZ113" t="str">
            <v/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 t="str">
            <v/>
          </cell>
          <cell r="DG113" t="str">
            <v/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 t="str">
            <v/>
          </cell>
          <cell r="DO113" t="str">
            <v/>
          </cell>
          <cell r="DP113" t="str">
            <v/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 t="str">
            <v/>
          </cell>
          <cell r="EE113" t="str">
            <v/>
          </cell>
          <cell r="EF113" t="str">
            <v/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  <cell r="EN113" t="str">
            <v/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 t="str">
            <v/>
          </cell>
          <cell r="EU113" t="str">
            <v/>
          </cell>
          <cell r="EV113" t="str">
            <v/>
          </cell>
          <cell r="EW113" t="str">
            <v/>
          </cell>
          <cell r="EX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CA114" t="str">
            <v/>
          </cell>
          <cell r="CB114" t="str">
            <v/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J114" t="str">
            <v/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 t="str">
            <v/>
          </cell>
          <cell r="CR114" t="str">
            <v/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 t="str">
            <v/>
          </cell>
          <cell r="CZ114" t="str">
            <v/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 t="str">
            <v/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 t="str">
            <v/>
          </cell>
          <cell r="DP114" t="str">
            <v/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 t="str">
            <v/>
          </cell>
          <cell r="EF114" t="str">
            <v/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  <cell r="EN114" t="str">
            <v/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 t="str">
            <v/>
          </cell>
          <cell r="EV114" t="str">
            <v/>
          </cell>
          <cell r="EW114" t="str">
            <v/>
          </cell>
          <cell r="EX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CA115" t="str">
            <v/>
          </cell>
          <cell r="CB115" t="str">
            <v/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J115" t="str">
            <v/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 t="str">
            <v/>
          </cell>
          <cell r="CR115" t="str">
            <v/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 t="str">
            <v/>
          </cell>
          <cell r="CZ115" t="str">
            <v/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 t="str">
            <v/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 t="str">
            <v/>
          </cell>
          <cell r="DP115" t="str">
            <v/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 t="str">
            <v/>
          </cell>
          <cell r="EF115" t="str">
            <v/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  <cell r="EN115" t="str">
            <v/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 t="str">
            <v/>
          </cell>
          <cell r="EV115" t="str">
            <v/>
          </cell>
          <cell r="EW115" t="str">
            <v/>
          </cell>
          <cell r="EX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CA120" t="str">
            <v/>
          </cell>
          <cell r="CB120" t="str">
            <v/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J120" t="str">
            <v/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 t="str">
            <v/>
          </cell>
          <cell r="CQ120" t="str">
            <v/>
          </cell>
          <cell r="CR120" t="str">
            <v/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 t="str">
            <v/>
          </cell>
          <cell r="CY120" t="str">
            <v/>
          </cell>
          <cell r="CZ120" t="str">
            <v/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 t="str">
            <v/>
          </cell>
          <cell r="DG120" t="str">
            <v/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 t="str">
            <v/>
          </cell>
          <cell r="DO120" t="str">
            <v/>
          </cell>
          <cell r="DP120" t="str">
            <v/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 t="str">
            <v/>
          </cell>
          <cell r="EE120" t="str">
            <v/>
          </cell>
          <cell r="EF120" t="str">
            <v/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  <cell r="EN120" t="str">
            <v/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 t="str">
            <v/>
          </cell>
          <cell r="EU120" t="str">
            <v/>
          </cell>
          <cell r="EV120" t="str">
            <v/>
          </cell>
          <cell r="EW120" t="str">
            <v/>
          </cell>
          <cell r="EX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CA121" t="str">
            <v/>
          </cell>
          <cell r="CB121" t="str">
            <v/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J121" t="str">
            <v/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 t="str">
            <v/>
          </cell>
          <cell r="CR121" t="str">
            <v/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 t="str">
            <v/>
          </cell>
          <cell r="CZ121" t="str">
            <v/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 t="str">
            <v/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 t="str">
            <v/>
          </cell>
          <cell r="DP121" t="str">
            <v/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 t="str">
            <v/>
          </cell>
          <cell r="EF121" t="str">
            <v/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  <cell r="EN121" t="str">
            <v/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 t="str">
            <v/>
          </cell>
          <cell r="EV121" t="str">
            <v/>
          </cell>
          <cell r="EW121" t="str">
            <v/>
          </cell>
          <cell r="EX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CA122" t="str">
            <v/>
          </cell>
          <cell r="CB122" t="str">
            <v/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J122" t="str">
            <v/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 t="str">
            <v/>
          </cell>
          <cell r="CR122" t="str">
            <v/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 t="str">
            <v/>
          </cell>
          <cell r="CZ122" t="str">
            <v/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 t="str">
            <v/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 t="str">
            <v/>
          </cell>
          <cell r="DP122" t="str">
            <v/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 t="str">
            <v/>
          </cell>
          <cell r="EF122" t="str">
            <v/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  <cell r="EN122" t="str">
            <v/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 t="str">
            <v/>
          </cell>
          <cell r="EV122" t="str">
            <v/>
          </cell>
          <cell r="EW122" t="str">
            <v/>
          </cell>
          <cell r="EX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CA123" t="str">
            <v/>
          </cell>
          <cell r="CB123" t="str">
            <v/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J123" t="str">
            <v/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 t="str">
            <v/>
          </cell>
          <cell r="CQ123" t="str">
            <v/>
          </cell>
          <cell r="CR123" t="str">
            <v/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 t="str">
            <v/>
          </cell>
          <cell r="CY123" t="str">
            <v/>
          </cell>
          <cell r="CZ123" t="str">
            <v/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 t="str">
            <v/>
          </cell>
          <cell r="DG123" t="str">
            <v/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  <cell r="EW123" t="str">
            <v/>
          </cell>
          <cell r="EX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CA124" t="str">
            <v/>
          </cell>
          <cell r="CB124" t="str">
            <v/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J124" t="str">
            <v/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 t="str">
            <v/>
          </cell>
          <cell r="CR124" t="str">
            <v/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 t="str">
            <v/>
          </cell>
          <cell r="CZ124" t="str">
            <v/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 t="str">
            <v/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  <cell r="EW124" t="str">
            <v/>
          </cell>
          <cell r="EX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CA125" t="str">
            <v/>
          </cell>
          <cell r="CB125" t="str">
            <v/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J125" t="str">
            <v/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 t="str">
            <v/>
          </cell>
          <cell r="CQ125" t="str">
            <v/>
          </cell>
          <cell r="CR125" t="str">
            <v/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 t="str">
            <v/>
          </cell>
          <cell r="CY125" t="str">
            <v/>
          </cell>
          <cell r="CZ125" t="str">
            <v/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 t="str">
            <v/>
          </cell>
          <cell r="DG125" t="str">
            <v/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 t="str">
            <v/>
          </cell>
          <cell r="DO125" t="str">
            <v/>
          </cell>
          <cell r="DP125" t="str">
            <v/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 t="str">
            <v/>
          </cell>
          <cell r="EE125" t="str">
            <v/>
          </cell>
          <cell r="EF125" t="str">
            <v/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  <cell r="EN125" t="str">
            <v/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 t="str">
            <v/>
          </cell>
          <cell r="EU125" t="str">
            <v/>
          </cell>
          <cell r="EV125" t="str">
            <v/>
          </cell>
          <cell r="EW125" t="str">
            <v/>
          </cell>
          <cell r="EX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V126" t="str">
            <v/>
          </cell>
          <cell r="BW126" t="str">
            <v/>
          </cell>
          <cell r="BX126" t="str">
            <v/>
          </cell>
          <cell r="BY126" t="str">
            <v/>
          </cell>
          <cell r="CA126" t="str">
            <v/>
          </cell>
          <cell r="CB126" t="str">
            <v/>
          </cell>
          <cell r="CC126" t="str">
            <v/>
          </cell>
          <cell r="CD126" t="str">
            <v/>
          </cell>
          <cell r="CE126" t="str">
            <v/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J126" t="str">
            <v/>
          </cell>
          <cell r="CK126" t="str">
            <v/>
          </cell>
          <cell r="CL126" t="str">
            <v/>
          </cell>
          <cell r="CM126" t="str">
            <v/>
          </cell>
          <cell r="CN126" t="str">
            <v/>
          </cell>
          <cell r="CO126" t="str">
            <v/>
          </cell>
          <cell r="CP126" t="str">
            <v/>
          </cell>
          <cell r="CQ126" t="str">
            <v/>
          </cell>
          <cell r="CR126" t="str">
            <v/>
          </cell>
          <cell r="CS126" t="str">
            <v/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CX126" t="str">
            <v/>
          </cell>
          <cell r="CY126" t="str">
            <v/>
          </cell>
          <cell r="CZ126" t="str">
            <v/>
          </cell>
          <cell r="DA126" t="str">
            <v/>
          </cell>
          <cell r="DB126" t="str">
            <v/>
          </cell>
          <cell r="DC126" t="str">
            <v/>
          </cell>
          <cell r="DD126" t="str">
            <v/>
          </cell>
          <cell r="DE126" t="str">
            <v/>
          </cell>
          <cell r="DF126" t="str">
            <v/>
          </cell>
          <cell r="DG126" t="str">
            <v/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L126" t="str">
            <v/>
          </cell>
          <cell r="DM126" t="str">
            <v/>
          </cell>
          <cell r="DN126" t="str">
            <v/>
          </cell>
          <cell r="DO126" t="str">
            <v/>
          </cell>
          <cell r="DP126" t="str">
            <v/>
          </cell>
          <cell r="DQ126" t="str">
            <v/>
          </cell>
          <cell r="DR126" t="str">
            <v/>
          </cell>
          <cell r="DS126" t="str">
            <v/>
          </cell>
          <cell r="DT126" t="str">
            <v/>
          </cell>
          <cell r="DU126" t="str">
            <v/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DZ126" t="str">
            <v/>
          </cell>
          <cell r="EA126" t="str">
            <v/>
          </cell>
          <cell r="EB126" t="str">
            <v/>
          </cell>
          <cell r="EC126" t="str">
            <v/>
          </cell>
          <cell r="ED126" t="str">
            <v/>
          </cell>
          <cell r="EE126" t="str">
            <v/>
          </cell>
          <cell r="EF126" t="str">
            <v/>
          </cell>
          <cell r="EG126" t="str">
            <v/>
          </cell>
          <cell r="EH126" t="str">
            <v/>
          </cell>
          <cell r="EI126" t="str">
            <v/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  <cell r="EN126" t="str">
            <v/>
          </cell>
          <cell r="EO126" t="str">
            <v/>
          </cell>
          <cell r="EP126" t="str">
            <v/>
          </cell>
          <cell r="EQ126" t="str">
            <v/>
          </cell>
          <cell r="ER126" t="str">
            <v/>
          </cell>
          <cell r="ES126" t="str">
            <v/>
          </cell>
          <cell r="ET126" t="str">
            <v/>
          </cell>
          <cell r="EU126" t="str">
            <v/>
          </cell>
          <cell r="EV126" t="str">
            <v/>
          </cell>
          <cell r="EW126" t="str">
            <v/>
          </cell>
          <cell r="EX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CA127" t="str">
            <v/>
          </cell>
          <cell r="CB127" t="str">
            <v/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 t="str">
            <v/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 t="str">
            <v/>
          </cell>
          <cell r="CZ127" t="str">
            <v/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 t="str">
            <v/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 t="str">
            <v/>
          </cell>
          <cell r="DP127" t="str">
            <v/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 t="str">
            <v/>
          </cell>
          <cell r="EF127" t="str">
            <v/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  <cell r="EN127" t="str">
            <v/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 t="str">
            <v/>
          </cell>
          <cell r="EV127" t="str">
            <v/>
          </cell>
          <cell r="EW127" t="str">
            <v/>
          </cell>
          <cell r="EX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 t="str">
            <v/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CA128" t="str">
            <v/>
          </cell>
          <cell r="CB128" t="str">
            <v/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J128" t="str">
            <v/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 t="str">
            <v/>
          </cell>
          <cell r="CQ128" t="str">
            <v/>
          </cell>
          <cell r="CR128" t="str">
            <v/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 t="str">
            <v/>
          </cell>
          <cell r="CY128" t="str">
            <v/>
          </cell>
          <cell r="CZ128" t="str">
            <v/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 t="str">
            <v/>
          </cell>
          <cell r="DG128" t="str">
            <v/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 t="str">
            <v/>
          </cell>
          <cell r="DO128" t="str">
            <v/>
          </cell>
          <cell r="DP128" t="str">
            <v/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 t="str">
            <v/>
          </cell>
          <cell r="EE128" t="str">
            <v/>
          </cell>
          <cell r="EF128" t="str">
            <v/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  <cell r="EN128" t="str">
            <v/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 t="str">
            <v/>
          </cell>
          <cell r="EU128" t="str">
            <v/>
          </cell>
          <cell r="EV128" t="str">
            <v/>
          </cell>
          <cell r="EW128" t="str">
            <v/>
          </cell>
          <cell r="EX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CA129" t="str">
            <v/>
          </cell>
          <cell r="CB129" t="str">
            <v/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 t="str">
            <v/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 t="str">
            <v/>
          </cell>
          <cell r="CZ129" t="str">
            <v/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 t="str">
            <v/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 t="str">
            <v/>
          </cell>
          <cell r="DP129" t="str">
            <v/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 t="str">
            <v/>
          </cell>
          <cell r="EF129" t="str">
            <v/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  <cell r="EN129" t="str">
            <v/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 t="str">
            <v/>
          </cell>
          <cell r="EV129" t="str">
            <v/>
          </cell>
          <cell r="EW129" t="str">
            <v/>
          </cell>
          <cell r="EX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CA130" t="str">
            <v/>
          </cell>
          <cell r="CB130" t="str">
            <v/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J130" t="str">
            <v/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 t="str">
            <v/>
          </cell>
          <cell r="CR130" t="str">
            <v/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 t="str">
            <v/>
          </cell>
          <cell r="CZ130" t="str">
            <v/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 t="str">
            <v/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 t="str">
            <v/>
          </cell>
          <cell r="DP130" t="str">
            <v/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 t="str">
            <v/>
          </cell>
          <cell r="EF130" t="str">
            <v/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  <cell r="EN130" t="str">
            <v/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 t="str">
            <v/>
          </cell>
          <cell r="EV130" t="str">
            <v/>
          </cell>
          <cell r="EW130" t="str">
            <v/>
          </cell>
          <cell r="EX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CA131" t="str">
            <v/>
          </cell>
          <cell r="CB131" t="str">
            <v/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J131" t="str">
            <v/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 t="str">
            <v/>
          </cell>
          <cell r="CR131" t="str">
            <v/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 t="str">
            <v/>
          </cell>
          <cell r="CZ131" t="str">
            <v/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 t="str">
            <v/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 t="str">
            <v/>
          </cell>
          <cell r="DP131" t="str">
            <v/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 t="str">
            <v/>
          </cell>
          <cell r="EF131" t="str">
            <v/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  <cell r="EN131" t="str">
            <v/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 t="str">
            <v/>
          </cell>
          <cell r="EV131" t="str">
            <v/>
          </cell>
          <cell r="EW131" t="str">
            <v/>
          </cell>
          <cell r="EX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CA132" t="str">
            <v/>
          </cell>
          <cell r="CB132" t="str">
            <v/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 t="str">
            <v/>
          </cell>
          <cell r="CZ132" t="str">
            <v/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 t="str">
            <v/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 t="str">
            <v/>
          </cell>
          <cell r="DP132" t="str">
            <v/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 t="str">
            <v/>
          </cell>
          <cell r="EF132" t="str">
            <v/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  <cell r="EN132" t="str">
            <v/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 t="str">
            <v/>
          </cell>
          <cell r="EV132" t="str">
            <v/>
          </cell>
          <cell r="EW132" t="str">
            <v/>
          </cell>
          <cell r="EX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CA133" t="str">
            <v/>
          </cell>
          <cell r="CB133" t="str">
            <v/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J133" t="str">
            <v/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 t="str">
            <v/>
          </cell>
          <cell r="CR133" t="str">
            <v/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 t="str">
            <v/>
          </cell>
          <cell r="CZ133" t="str">
            <v/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 t="str">
            <v/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 t="str">
            <v/>
          </cell>
          <cell r="DP133" t="str">
            <v/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 t="str">
            <v/>
          </cell>
          <cell r="EF133" t="str">
            <v/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  <cell r="EN133" t="str">
            <v/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 t="str">
            <v/>
          </cell>
          <cell r="EV133" t="str">
            <v/>
          </cell>
          <cell r="EW133" t="str">
            <v/>
          </cell>
          <cell r="EX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CA134" t="str">
            <v/>
          </cell>
          <cell r="CB134" t="str">
            <v/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 t="str">
            <v/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 t="str">
            <v/>
          </cell>
          <cell r="CZ134" t="str">
            <v/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 t="str">
            <v/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 t="str">
            <v/>
          </cell>
          <cell r="DP134" t="str">
            <v/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 t="str">
            <v/>
          </cell>
          <cell r="EF134" t="str">
            <v/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  <cell r="EN134" t="str">
            <v/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 t="str">
            <v/>
          </cell>
          <cell r="EV134" t="str">
            <v/>
          </cell>
          <cell r="EW134" t="str">
            <v/>
          </cell>
          <cell r="EX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CA135" t="str">
            <v/>
          </cell>
          <cell r="CB135" t="str">
            <v/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J135" t="str">
            <v/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 t="str">
            <v/>
          </cell>
          <cell r="CR135" t="str">
            <v/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 t="str">
            <v/>
          </cell>
          <cell r="CZ135" t="str">
            <v/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 t="str">
            <v/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 t="str">
            <v/>
          </cell>
          <cell r="DP135" t="str">
            <v/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 t="str">
            <v/>
          </cell>
          <cell r="EF135" t="str">
            <v/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  <cell r="EN135" t="str">
            <v/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 t="str">
            <v/>
          </cell>
          <cell r="EV135" t="str">
            <v/>
          </cell>
          <cell r="EW135" t="str">
            <v/>
          </cell>
          <cell r="EX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 t="str">
            <v/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 t="str">
            <v/>
          </cell>
          <cell r="CZ136" t="str">
            <v/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 t="str">
            <v/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 t="str">
            <v/>
          </cell>
          <cell r="DP136" t="str">
            <v/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 t="str">
            <v/>
          </cell>
          <cell r="EF136" t="str">
            <v/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  <cell r="EN136" t="str">
            <v/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 t="str">
            <v/>
          </cell>
          <cell r="EV136" t="str">
            <v/>
          </cell>
          <cell r="EW136" t="str">
            <v/>
          </cell>
          <cell r="EX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 t="str">
            <v/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 t="str">
            <v/>
          </cell>
          <cell r="CZ137" t="str">
            <v/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 t="str">
            <v/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 t="str">
            <v/>
          </cell>
          <cell r="DP137" t="str">
            <v/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 t="str">
            <v/>
          </cell>
          <cell r="EF137" t="str">
            <v/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  <cell r="EN137" t="str">
            <v/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 t="str">
            <v/>
          </cell>
          <cell r="EV137" t="str">
            <v/>
          </cell>
          <cell r="EW137" t="str">
            <v/>
          </cell>
          <cell r="EX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CA138" t="str">
            <v/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 t="str">
            <v/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 t="str">
            <v/>
          </cell>
          <cell r="CZ138" t="str">
            <v/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 t="str">
            <v/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 t="str">
            <v/>
          </cell>
          <cell r="DP138" t="str">
            <v/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 t="str">
            <v/>
          </cell>
          <cell r="DX138" t="str">
            <v/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 t="str">
            <v/>
          </cell>
          <cell r="EF138" t="str">
            <v/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 t="str">
            <v/>
          </cell>
          <cell r="EN138" t="str">
            <v/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 t="str">
            <v/>
          </cell>
          <cell r="EV138" t="str">
            <v/>
          </cell>
          <cell r="EW138" t="str">
            <v/>
          </cell>
          <cell r="EX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  <cell r="BP139" t="str">
            <v/>
          </cell>
          <cell r="BQ139" t="str">
            <v/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V139" t="str">
            <v/>
          </cell>
          <cell r="BW139" t="str">
            <v/>
          </cell>
          <cell r="BX139" t="str">
            <v/>
          </cell>
          <cell r="BY139" t="str">
            <v/>
          </cell>
          <cell r="CA139" t="str">
            <v/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 t="str">
            <v/>
          </cell>
          <cell r="CL139" t="str">
            <v/>
          </cell>
          <cell r="CM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 t="str">
            <v/>
          </cell>
          <cell r="CS139" t="str">
            <v/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Y139" t="str">
            <v/>
          </cell>
          <cell r="CZ139" t="str">
            <v/>
          </cell>
          <cell r="DA139" t="str">
            <v/>
          </cell>
          <cell r="DB139" t="str">
            <v/>
          </cell>
          <cell r="DC139" t="str">
            <v/>
          </cell>
          <cell r="DD139" t="str">
            <v/>
          </cell>
          <cell r="DE139" t="str">
            <v/>
          </cell>
          <cell r="DF139" t="str">
            <v/>
          </cell>
          <cell r="DG139" t="str">
            <v/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L139" t="str">
            <v/>
          </cell>
          <cell r="DM139" t="str">
            <v/>
          </cell>
          <cell r="DN139" t="str">
            <v/>
          </cell>
          <cell r="DO139" t="str">
            <v/>
          </cell>
          <cell r="DP139" t="str">
            <v/>
          </cell>
          <cell r="DQ139" t="str">
            <v/>
          </cell>
          <cell r="DR139" t="str">
            <v/>
          </cell>
          <cell r="DS139" t="str">
            <v/>
          </cell>
          <cell r="DT139" t="str">
            <v/>
          </cell>
          <cell r="DU139" t="str">
            <v/>
          </cell>
          <cell r="DV139" t="str">
            <v/>
          </cell>
          <cell r="DW139" t="str">
            <v/>
          </cell>
          <cell r="DX139" t="str">
            <v/>
          </cell>
          <cell r="DY139" t="str">
            <v/>
          </cell>
          <cell r="DZ139" t="str">
            <v/>
          </cell>
          <cell r="EA139" t="str">
            <v/>
          </cell>
          <cell r="EB139" t="str">
            <v/>
          </cell>
          <cell r="EC139" t="str">
            <v/>
          </cell>
          <cell r="ED139" t="str">
            <v/>
          </cell>
          <cell r="EE139" t="str">
            <v/>
          </cell>
          <cell r="EF139" t="str">
            <v/>
          </cell>
          <cell r="EG139" t="str">
            <v/>
          </cell>
          <cell r="EH139" t="str">
            <v/>
          </cell>
          <cell r="EI139" t="str">
            <v/>
          </cell>
          <cell r="EJ139" t="str">
            <v/>
          </cell>
          <cell r="EK139" t="str">
            <v/>
          </cell>
          <cell r="EL139" t="str">
            <v/>
          </cell>
          <cell r="EM139" t="str">
            <v/>
          </cell>
          <cell r="EN139" t="str">
            <v/>
          </cell>
          <cell r="EO139" t="str">
            <v/>
          </cell>
          <cell r="EP139" t="str">
            <v/>
          </cell>
          <cell r="EQ139" t="str">
            <v/>
          </cell>
          <cell r="ER139" t="str">
            <v/>
          </cell>
          <cell r="ES139" t="str">
            <v/>
          </cell>
          <cell r="ET139" t="str">
            <v/>
          </cell>
          <cell r="EU139" t="str">
            <v/>
          </cell>
          <cell r="EV139" t="str">
            <v/>
          </cell>
          <cell r="EW139" t="str">
            <v/>
          </cell>
          <cell r="EX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 t="str">
            <v/>
          </cell>
          <cell r="BJ140" t="str">
            <v/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  <cell r="BP140" t="str">
            <v/>
          </cell>
          <cell r="BQ140" t="str">
            <v/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CA140" t="str">
            <v/>
          </cell>
          <cell r="CB140" t="str">
            <v/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J140" t="str">
            <v/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 t="str">
            <v/>
          </cell>
          <cell r="CQ140" t="str">
            <v/>
          </cell>
          <cell r="CR140" t="str">
            <v/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 t="str">
            <v/>
          </cell>
          <cell r="CY140" t="str">
            <v/>
          </cell>
          <cell r="CZ140" t="str">
            <v/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 t="str">
            <v/>
          </cell>
          <cell r="DG140" t="str">
            <v/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 t="str">
            <v/>
          </cell>
          <cell r="DO140" t="str">
            <v/>
          </cell>
          <cell r="DP140" t="str">
            <v/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 t="str">
            <v/>
          </cell>
          <cell r="DW140" t="str">
            <v/>
          </cell>
          <cell r="DX140" t="str">
            <v/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 t="str">
            <v/>
          </cell>
          <cell r="EE140" t="str">
            <v/>
          </cell>
          <cell r="EF140" t="str">
            <v/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 t="str">
            <v/>
          </cell>
          <cell r="EM140" t="str">
            <v/>
          </cell>
          <cell r="EN140" t="str">
            <v/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 t="str">
            <v/>
          </cell>
          <cell r="EU140" t="str">
            <v/>
          </cell>
          <cell r="EV140" t="str">
            <v/>
          </cell>
          <cell r="EW140" t="str">
            <v/>
          </cell>
          <cell r="EX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CA141" t="str">
            <v/>
          </cell>
          <cell r="CB141" t="str">
            <v/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J141" t="str">
            <v/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 t="str">
            <v/>
          </cell>
          <cell r="CR141" t="str">
            <v/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 t="str">
            <v/>
          </cell>
          <cell r="CZ141" t="str">
            <v/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 t="str">
            <v/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 t="str">
            <v/>
          </cell>
          <cell r="DP141" t="str">
            <v/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 t="str">
            <v/>
          </cell>
          <cell r="DX141" t="str">
            <v/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 t="str">
            <v/>
          </cell>
          <cell r="EF141" t="str">
            <v/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 t="str">
            <v/>
          </cell>
          <cell r="EN141" t="str">
            <v/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 t="str">
            <v/>
          </cell>
          <cell r="EV141" t="str">
            <v/>
          </cell>
          <cell r="EW141" t="str">
            <v/>
          </cell>
          <cell r="EX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CA142" t="str">
            <v/>
          </cell>
          <cell r="CB142" t="str">
            <v/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  <cell r="EW142" t="str">
            <v/>
          </cell>
          <cell r="EX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CA143" t="str">
            <v/>
          </cell>
          <cell r="CB143" t="str">
            <v/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  <cell r="EW143" t="str">
            <v/>
          </cell>
          <cell r="EX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 t="str">
            <v/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CA144" t="str">
            <v/>
          </cell>
          <cell r="CB144" t="str">
            <v/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  <cell r="EW144" t="str">
            <v/>
          </cell>
          <cell r="EX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CA145" t="str">
            <v/>
          </cell>
          <cell r="CB145" t="str">
            <v/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J145" t="str">
            <v/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 t="str">
            <v/>
          </cell>
          <cell r="CR145" t="str">
            <v/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 t="str">
            <v/>
          </cell>
          <cell r="CZ145" t="str">
            <v/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 t="str">
            <v/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 t="str">
            <v/>
          </cell>
          <cell r="DP145" t="str">
            <v/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 t="str">
            <v/>
          </cell>
          <cell r="DX145" t="str">
            <v/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 t="str">
            <v/>
          </cell>
          <cell r="EF145" t="str">
            <v/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 t="str">
            <v/>
          </cell>
          <cell r="EN145" t="str">
            <v/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 t="str">
            <v/>
          </cell>
          <cell r="EV145" t="str">
            <v/>
          </cell>
          <cell r="EW145" t="str">
            <v/>
          </cell>
          <cell r="EX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CA146" t="str">
            <v/>
          </cell>
          <cell r="CB146" t="str">
            <v/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J146" t="str">
            <v/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 t="str">
            <v/>
          </cell>
          <cell r="CR146" t="str">
            <v/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 t="str">
            <v/>
          </cell>
          <cell r="CZ146" t="str">
            <v/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 t="str">
            <v/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 t="str">
            <v/>
          </cell>
          <cell r="DP146" t="str">
            <v/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 t="str">
            <v/>
          </cell>
          <cell r="DX146" t="str">
            <v/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 t="str">
            <v/>
          </cell>
          <cell r="EF146" t="str">
            <v/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 t="str">
            <v/>
          </cell>
          <cell r="EN146" t="str">
            <v/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 t="str">
            <v/>
          </cell>
          <cell r="EV146" t="str">
            <v/>
          </cell>
          <cell r="EW146" t="str">
            <v/>
          </cell>
          <cell r="EX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/>
          </cell>
          <cell r="BJ147" t="str">
            <v/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  <cell r="BP147" t="str">
            <v/>
          </cell>
          <cell r="BQ147" t="str">
            <v/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CA147" t="str">
            <v/>
          </cell>
          <cell r="CB147" t="str">
            <v/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J147" t="str">
            <v/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 t="str">
            <v/>
          </cell>
          <cell r="CQ147" t="str">
            <v/>
          </cell>
          <cell r="CR147" t="str">
            <v/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 t="str">
            <v/>
          </cell>
          <cell r="CY147" t="str">
            <v/>
          </cell>
          <cell r="CZ147" t="str">
            <v/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 t="str">
            <v/>
          </cell>
          <cell r="DG147" t="str">
            <v/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 t="str">
            <v/>
          </cell>
          <cell r="DO147" t="str">
            <v/>
          </cell>
          <cell r="DP147" t="str">
            <v/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 t="str">
            <v/>
          </cell>
          <cell r="DW147" t="str">
            <v/>
          </cell>
          <cell r="DX147" t="str">
            <v/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 t="str">
            <v/>
          </cell>
          <cell r="EE147" t="str">
            <v/>
          </cell>
          <cell r="EF147" t="str">
            <v/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 t="str">
            <v/>
          </cell>
          <cell r="EM147" t="str">
            <v/>
          </cell>
          <cell r="EN147" t="str">
            <v/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 t="str">
            <v/>
          </cell>
          <cell r="EU147" t="str">
            <v/>
          </cell>
          <cell r="EV147" t="str">
            <v/>
          </cell>
          <cell r="EW147" t="str">
            <v/>
          </cell>
          <cell r="EX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/>
          </cell>
          <cell r="BJ148" t="str">
            <v/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  <cell r="BP148" t="str">
            <v/>
          </cell>
          <cell r="BQ148" t="str">
            <v/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CA148" t="str">
            <v/>
          </cell>
          <cell r="CB148" t="str">
            <v/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 t="str">
            <v/>
          </cell>
          <cell r="CI148" t="str">
            <v/>
          </cell>
          <cell r="CJ148" t="str">
            <v/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 t="str">
            <v/>
          </cell>
          <cell r="CQ148" t="str">
            <v/>
          </cell>
          <cell r="CR148" t="str">
            <v/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 t="str">
            <v/>
          </cell>
          <cell r="CY148" t="str">
            <v/>
          </cell>
          <cell r="CZ148" t="str">
            <v/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 t="str">
            <v/>
          </cell>
          <cell r="DG148" t="str">
            <v/>
          </cell>
          <cell r="DH148" t="str">
            <v/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 t="str">
            <v/>
          </cell>
          <cell r="DO148" t="str">
            <v/>
          </cell>
          <cell r="DP148" t="str">
            <v/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 t="str">
            <v/>
          </cell>
          <cell r="DW148" t="str">
            <v/>
          </cell>
          <cell r="DX148" t="str">
            <v/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 t="str">
            <v/>
          </cell>
          <cell r="EE148" t="str">
            <v/>
          </cell>
          <cell r="EF148" t="str">
            <v/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 t="str">
            <v/>
          </cell>
          <cell r="EM148" t="str">
            <v/>
          </cell>
          <cell r="EN148" t="str">
            <v/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 t="str">
            <v/>
          </cell>
          <cell r="EU148" t="str">
            <v/>
          </cell>
          <cell r="EV148" t="str">
            <v/>
          </cell>
          <cell r="EW148" t="str">
            <v/>
          </cell>
          <cell r="EX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CA149" t="str">
            <v/>
          </cell>
          <cell r="CB149" t="str">
            <v/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 t="str">
            <v/>
          </cell>
          <cell r="CJ149" t="str">
            <v/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 t="str">
            <v/>
          </cell>
          <cell r="CR149" t="str">
            <v/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 t="str">
            <v/>
          </cell>
          <cell r="CZ149" t="str">
            <v/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 t="str">
            <v/>
          </cell>
          <cell r="DH149" t="str">
            <v/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 t="str">
            <v/>
          </cell>
          <cell r="DP149" t="str">
            <v/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 t="str">
            <v/>
          </cell>
          <cell r="DX149" t="str">
            <v/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 t="str">
            <v/>
          </cell>
          <cell r="EF149" t="str">
            <v/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 t="str">
            <v/>
          </cell>
          <cell r="EN149" t="str">
            <v/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 t="str">
            <v/>
          </cell>
          <cell r="EV149" t="str">
            <v/>
          </cell>
          <cell r="EW149" t="str">
            <v/>
          </cell>
          <cell r="EX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CA150" t="str">
            <v/>
          </cell>
          <cell r="CB150" t="str">
            <v/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 t="str">
            <v/>
          </cell>
          <cell r="CJ150" t="str">
            <v/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 t="str">
            <v/>
          </cell>
          <cell r="CR150" t="str">
            <v/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 t="str">
            <v/>
          </cell>
          <cell r="CZ150" t="str">
            <v/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 t="str">
            <v/>
          </cell>
          <cell r="DH150" t="str">
            <v/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 t="str">
            <v/>
          </cell>
          <cell r="DP150" t="str">
            <v/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 t="str">
            <v/>
          </cell>
          <cell r="DX150" t="str">
            <v/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 t="str">
            <v/>
          </cell>
          <cell r="EF150" t="str">
            <v/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 t="str">
            <v/>
          </cell>
          <cell r="EN150" t="str">
            <v/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 t="str">
            <v/>
          </cell>
          <cell r="EV150" t="str">
            <v/>
          </cell>
          <cell r="EW150" t="str">
            <v/>
          </cell>
          <cell r="EX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 t="str">
            <v/>
          </cell>
          <cell r="BL151" t="str">
            <v/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CA151" t="str">
            <v/>
          </cell>
          <cell r="CB151" t="str">
            <v/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 t="str">
            <v/>
          </cell>
          <cell r="CJ151" t="str">
            <v/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 t="str">
            <v/>
          </cell>
          <cell r="CR151" t="str">
            <v/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 t="str">
            <v/>
          </cell>
          <cell r="CZ151" t="str">
            <v/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 t="str">
            <v/>
          </cell>
          <cell r="DH151" t="str">
            <v/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 t="str">
            <v/>
          </cell>
          <cell r="DP151" t="str">
            <v/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 t="str">
            <v/>
          </cell>
          <cell r="DX151" t="str">
            <v/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 t="str">
            <v/>
          </cell>
          <cell r="EF151" t="str">
            <v/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 t="str">
            <v/>
          </cell>
          <cell r="EN151" t="str">
            <v/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 t="str">
            <v/>
          </cell>
          <cell r="EV151" t="str">
            <v/>
          </cell>
          <cell r="EW151" t="str">
            <v/>
          </cell>
          <cell r="EX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 t="str">
            <v/>
          </cell>
          <cell r="BL152" t="str">
            <v/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CA152" t="str">
            <v/>
          </cell>
          <cell r="CB152" t="str">
            <v/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 t="str">
            <v/>
          </cell>
          <cell r="CJ152" t="str">
            <v/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 t="str">
            <v/>
          </cell>
          <cell r="CR152" t="str">
            <v/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 t="str">
            <v/>
          </cell>
          <cell r="CZ152" t="str">
            <v/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 t="str">
            <v/>
          </cell>
          <cell r="DH152" t="str">
            <v/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 t="str">
            <v/>
          </cell>
          <cell r="DP152" t="str">
            <v/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 t="str">
            <v/>
          </cell>
          <cell r="DX152" t="str">
            <v/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 t="str">
            <v/>
          </cell>
          <cell r="EF152" t="str">
            <v/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 t="str">
            <v/>
          </cell>
          <cell r="EN152" t="str">
            <v/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 t="str">
            <v/>
          </cell>
          <cell r="EV152" t="str">
            <v/>
          </cell>
          <cell r="EW152" t="str">
            <v/>
          </cell>
          <cell r="EX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 t="str">
            <v/>
          </cell>
          <cell r="BL153" t="str">
            <v/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CA153" t="str">
            <v/>
          </cell>
          <cell r="CB153" t="str">
            <v/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  <cell r="EW153" t="str">
            <v/>
          </cell>
          <cell r="EX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 t="str">
            <v/>
          </cell>
          <cell r="BL154" t="str">
            <v/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CA154" t="str">
            <v/>
          </cell>
          <cell r="CB154" t="str">
            <v/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  <cell r="EW154" t="str">
            <v/>
          </cell>
          <cell r="EX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 t="str">
            <v/>
          </cell>
          <cell r="BK155" t="str">
            <v/>
          </cell>
          <cell r="BL155" t="str">
            <v/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CA155" t="str">
            <v/>
          </cell>
          <cell r="CB155" t="str">
            <v/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 t="str">
            <v/>
          </cell>
          <cell r="CI155" t="str">
            <v/>
          </cell>
          <cell r="CJ155" t="str">
            <v/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 t="str">
            <v/>
          </cell>
          <cell r="CQ155" t="str">
            <v/>
          </cell>
          <cell r="CR155" t="str">
            <v/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 t="str">
            <v/>
          </cell>
          <cell r="CY155" t="str">
            <v/>
          </cell>
          <cell r="CZ155" t="str">
            <v/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 t="str">
            <v/>
          </cell>
          <cell r="DG155" t="str">
            <v/>
          </cell>
          <cell r="DH155" t="str">
            <v/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 t="str">
            <v/>
          </cell>
          <cell r="DO155" t="str">
            <v/>
          </cell>
          <cell r="DP155" t="str">
            <v/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 t="str">
            <v/>
          </cell>
          <cell r="DW155" t="str">
            <v/>
          </cell>
          <cell r="DX155" t="str">
            <v/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 t="str">
            <v/>
          </cell>
          <cell r="EE155" t="str">
            <v/>
          </cell>
          <cell r="EF155" t="str">
            <v/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 t="str">
            <v/>
          </cell>
          <cell r="EM155" t="str">
            <v/>
          </cell>
          <cell r="EN155" t="str">
            <v/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 t="str">
            <v/>
          </cell>
          <cell r="EU155" t="str">
            <v/>
          </cell>
          <cell r="EV155" t="str">
            <v/>
          </cell>
          <cell r="EW155" t="str">
            <v/>
          </cell>
          <cell r="EX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 t="str">
            <v/>
          </cell>
          <cell r="BL156" t="str">
            <v/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CA156" t="str">
            <v/>
          </cell>
          <cell r="CB156" t="str">
            <v/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 t="str">
            <v/>
          </cell>
          <cell r="CJ156" t="str">
            <v/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 t="str">
            <v/>
          </cell>
          <cell r="CR156" t="str">
            <v/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 t="str">
            <v/>
          </cell>
          <cell r="CZ156" t="str">
            <v/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 t="str">
            <v/>
          </cell>
          <cell r="DH156" t="str">
            <v/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 t="str">
            <v/>
          </cell>
          <cell r="DP156" t="str">
            <v/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 t="str">
            <v/>
          </cell>
          <cell r="DX156" t="str">
            <v/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 t="str">
            <v/>
          </cell>
          <cell r="EF156" t="str">
            <v/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 t="str">
            <v/>
          </cell>
          <cell r="EN156" t="str">
            <v/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 t="str">
            <v/>
          </cell>
          <cell r="EV156" t="str">
            <v/>
          </cell>
          <cell r="EW156" t="str">
            <v/>
          </cell>
          <cell r="EX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 t="str">
            <v/>
          </cell>
          <cell r="BK157" t="str">
            <v/>
          </cell>
          <cell r="BL157" t="str">
            <v/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CA157" t="str">
            <v/>
          </cell>
          <cell r="CB157" t="str">
            <v/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 t="str">
            <v/>
          </cell>
          <cell r="CI157" t="str">
            <v/>
          </cell>
          <cell r="CJ157" t="str">
            <v/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 t="str">
            <v/>
          </cell>
          <cell r="CQ157" t="str">
            <v/>
          </cell>
          <cell r="CR157" t="str">
            <v/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 t="str">
            <v/>
          </cell>
          <cell r="CY157" t="str">
            <v/>
          </cell>
          <cell r="CZ157" t="str">
            <v/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 t="str">
            <v/>
          </cell>
          <cell r="DG157" t="str">
            <v/>
          </cell>
          <cell r="DH157" t="str">
            <v/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 t="str">
            <v/>
          </cell>
          <cell r="DO157" t="str">
            <v/>
          </cell>
          <cell r="DP157" t="str">
            <v/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 t="str">
            <v/>
          </cell>
          <cell r="DW157" t="str">
            <v/>
          </cell>
          <cell r="DX157" t="str">
            <v/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 t="str">
            <v/>
          </cell>
          <cell r="EE157" t="str">
            <v/>
          </cell>
          <cell r="EF157" t="str">
            <v/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 t="str">
            <v/>
          </cell>
          <cell r="EM157" t="str">
            <v/>
          </cell>
          <cell r="EN157" t="str">
            <v/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 t="str">
            <v/>
          </cell>
          <cell r="EU157" t="str">
            <v/>
          </cell>
          <cell r="EV157" t="str">
            <v/>
          </cell>
          <cell r="EW157" t="str">
            <v/>
          </cell>
          <cell r="EX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 t="str">
            <v/>
          </cell>
          <cell r="BL158" t="str">
            <v/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 t="str">
            <v/>
          </cell>
          <cell r="BT158" t="str">
            <v/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CA158" t="str">
            <v/>
          </cell>
          <cell r="CB158" t="str">
            <v/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 t="str">
            <v/>
          </cell>
          <cell r="CJ158" t="str">
            <v/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 t="str">
            <v/>
          </cell>
          <cell r="CR158" t="str">
            <v/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 t="str">
            <v/>
          </cell>
          <cell r="CZ158" t="str">
            <v/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 t="str">
            <v/>
          </cell>
          <cell r="DH158" t="str">
            <v/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 t="str">
            <v/>
          </cell>
          <cell r="DP158" t="str">
            <v/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 t="str">
            <v/>
          </cell>
          <cell r="DX158" t="str">
            <v/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 t="str">
            <v/>
          </cell>
          <cell r="EF158" t="str">
            <v/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 t="str">
            <v/>
          </cell>
          <cell r="EN158" t="str">
            <v/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 t="str">
            <v/>
          </cell>
          <cell r="EV158" t="str">
            <v/>
          </cell>
          <cell r="EW158" t="str">
            <v/>
          </cell>
          <cell r="EX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  <cell r="BI159" t="str">
            <v/>
          </cell>
          <cell r="BJ159" t="str">
            <v/>
          </cell>
          <cell r="BK159" t="str">
            <v/>
          </cell>
          <cell r="BL159" t="str">
            <v/>
          </cell>
          <cell r="BM159" t="str">
            <v/>
          </cell>
          <cell r="BN159" t="str">
            <v/>
          </cell>
          <cell r="BO159" t="str">
            <v/>
          </cell>
          <cell r="BP159" t="str">
            <v/>
          </cell>
          <cell r="BQ159" t="str">
            <v/>
          </cell>
          <cell r="BR159" t="str">
            <v/>
          </cell>
          <cell r="BS159" t="str">
            <v/>
          </cell>
          <cell r="BT159" t="str">
            <v/>
          </cell>
          <cell r="BU159" t="str">
            <v/>
          </cell>
          <cell r="BV159" t="str">
            <v/>
          </cell>
          <cell r="BW159" t="str">
            <v/>
          </cell>
          <cell r="BX159" t="str">
            <v/>
          </cell>
          <cell r="BY159" t="str">
            <v/>
          </cell>
          <cell r="CA159" t="str">
            <v/>
          </cell>
          <cell r="CB159" t="str">
            <v/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 t="str">
            <v/>
          </cell>
          <cell r="CI159" t="str">
            <v/>
          </cell>
          <cell r="CJ159" t="str">
            <v/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 t="str">
            <v/>
          </cell>
          <cell r="CQ159" t="str">
            <v/>
          </cell>
          <cell r="CR159" t="str">
            <v/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 t="str">
            <v/>
          </cell>
          <cell r="CY159" t="str">
            <v/>
          </cell>
          <cell r="CZ159" t="str">
            <v/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 t="str">
            <v/>
          </cell>
          <cell r="DG159" t="str">
            <v/>
          </cell>
          <cell r="DH159" t="str">
            <v/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 t="str">
            <v/>
          </cell>
          <cell r="DO159" t="str">
            <v/>
          </cell>
          <cell r="DP159" t="str">
            <v/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 t="str">
            <v/>
          </cell>
          <cell r="DW159" t="str">
            <v/>
          </cell>
          <cell r="DX159" t="str">
            <v/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 t="str">
            <v/>
          </cell>
          <cell r="EE159" t="str">
            <v/>
          </cell>
          <cell r="EF159" t="str">
            <v/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 t="str">
            <v/>
          </cell>
          <cell r="EM159" t="str">
            <v/>
          </cell>
          <cell r="EN159" t="str">
            <v/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 t="str">
            <v/>
          </cell>
          <cell r="EU159" t="str">
            <v/>
          </cell>
          <cell r="EV159" t="str">
            <v/>
          </cell>
          <cell r="EW159" t="str">
            <v/>
          </cell>
          <cell r="EX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 t="str">
            <v/>
          </cell>
          <cell r="BT160" t="str">
            <v/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CA160" t="str">
            <v/>
          </cell>
          <cell r="CB160" t="str">
            <v/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 t="str">
            <v/>
          </cell>
          <cell r="CJ160" t="str">
            <v/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 t="str">
            <v/>
          </cell>
          <cell r="CR160" t="str">
            <v/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 t="str">
            <v/>
          </cell>
          <cell r="CZ160" t="str">
            <v/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 t="str">
            <v/>
          </cell>
          <cell r="DH160" t="str">
            <v/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 t="str">
            <v/>
          </cell>
          <cell r="DP160" t="str">
            <v/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 t="str">
            <v/>
          </cell>
          <cell r="DX160" t="str">
            <v/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 t="str">
            <v/>
          </cell>
          <cell r="EF160" t="str">
            <v/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 t="str">
            <v/>
          </cell>
          <cell r="EN160" t="str">
            <v/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 t="str">
            <v/>
          </cell>
          <cell r="EV160" t="str">
            <v/>
          </cell>
          <cell r="EW160" t="str">
            <v/>
          </cell>
          <cell r="EX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 t="str">
            <v/>
          </cell>
          <cell r="BL161" t="str">
            <v/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 t="str">
            <v/>
          </cell>
          <cell r="BT161" t="str">
            <v/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CA161" t="str">
            <v/>
          </cell>
          <cell r="CB161" t="str">
            <v/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 t="str">
            <v/>
          </cell>
          <cell r="CJ161" t="str">
            <v/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 t="str">
            <v/>
          </cell>
          <cell r="CR161" t="str">
            <v/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 t="str">
            <v/>
          </cell>
          <cell r="CZ161" t="str">
            <v/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 t="str">
            <v/>
          </cell>
          <cell r="DH161" t="str">
            <v/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 t="str">
            <v/>
          </cell>
          <cell r="DP161" t="str">
            <v/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 t="str">
            <v/>
          </cell>
          <cell r="DX161" t="str">
            <v/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 t="str">
            <v/>
          </cell>
          <cell r="EF161" t="str">
            <v/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 t="str">
            <v/>
          </cell>
          <cell r="EN161" t="str">
            <v/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 t="str">
            <v/>
          </cell>
          <cell r="EV161" t="str">
            <v/>
          </cell>
          <cell r="EW161" t="str">
            <v/>
          </cell>
          <cell r="EX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 t="str">
            <v/>
          </cell>
          <cell r="BL162" t="str">
            <v/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 t="str">
            <v/>
          </cell>
          <cell r="BT162" t="str">
            <v/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CA162" t="str">
            <v/>
          </cell>
          <cell r="CB162" t="str">
            <v/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 t="str">
            <v/>
          </cell>
          <cell r="CJ162" t="str">
            <v/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 t="str">
            <v/>
          </cell>
          <cell r="CR162" t="str">
            <v/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 t="str">
            <v/>
          </cell>
          <cell r="CZ162" t="str">
            <v/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 t="str">
            <v/>
          </cell>
          <cell r="DH162" t="str">
            <v/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 t="str">
            <v/>
          </cell>
          <cell r="DP162" t="str">
            <v/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 t="str">
            <v/>
          </cell>
          <cell r="DX162" t="str">
            <v/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 t="str">
            <v/>
          </cell>
          <cell r="EF162" t="str">
            <v/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 t="str">
            <v/>
          </cell>
          <cell r="EN162" t="str">
            <v/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 t="str">
            <v/>
          </cell>
          <cell r="EV162" t="str">
            <v/>
          </cell>
          <cell r="EW162" t="str">
            <v/>
          </cell>
          <cell r="EX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 t="str">
            <v/>
          </cell>
          <cell r="BL163" t="str">
            <v/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 t="str">
            <v/>
          </cell>
          <cell r="BT163" t="str">
            <v/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CA163" t="str">
            <v/>
          </cell>
          <cell r="CB163" t="str">
            <v/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 t="str">
            <v/>
          </cell>
          <cell r="CJ163" t="str">
            <v/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 t="str">
            <v/>
          </cell>
          <cell r="CR163" t="str">
            <v/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 t="str">
            <v/>
          </cell>
          <cell r="CZ163" t="str">
            <v/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 t="str">
            <v/>
          </cell>
          <cell r="DH163" t="str">
            <v/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 t="str">
            <v/>
          </cell>
          <cell r="DP163" t="str">
            <v/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 t="str">
            <v/>
          </cell>
          <cell r="DX163" t="str">
            <v/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 t="str">
            <v/>
          </cell>
          <cell r="EF163" t="str">
            <v/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 t="str">
            <v/>
          </cell>
          <cell r="EN163" t="str">
            <v/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 t="str">
            <v/>
          </cell>
          <cell r="EV163" t="str">
            <v/>
          </cell>
          <cell r="EW163" t="str">
            <v/>
          </cell>
          <cell r="EX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 t="str">
            <v/>
          </cell>
          <cell r="BL164" t="str">
            <v/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 t="str">
            <v/>
          </cell>
          <cell r="BT164" t="str">
            <v/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CA164" t="str">
            <v/>
          </cell>
          <cell r="CB164" t="str">
            <v/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 t="str">
            <v/>
          </cell>
          <cell r="CJ164" t="str">
            <v/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 t="str">
            <v/>
          </cell>
          <cell r="CR164" t="str">
            <v/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 t="str">
            <v/>
          </cell>
          <cell r="CZ164" t="str">
            <v/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 t="str">
            <v/>
          </cell>
          <cell r="DH164" t="str">
            <v/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 t="str">
            <v/>
          </cell>
          <cell r="DP164" t="str">
            <v/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 t="str">
            <v/>
          </cell>
          <cell r="DX164" t="str">
            <v/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 t="str">
            <v/>
          </cell>
          <cell r="EF164" t="str">
            <v/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 t="str">
            <v/>
          </cell>
          <cell r="EN164" t="str">
            <v/>
          </cell>
          <cell r="EO164" t="str">
            <v/>
          </cell>
          <cell r="EP164" t="str">
            <v/>
          </cell>
          <cell r="EQ164" t="str">
            <v/>
          </cell>
          <cell r="ER164" t="str">
            <v/>
          </cell>
          <cell r="ES164" t="str">
            <v/>
          </cell>
          <cell r="ET164" t="str">
            <v/>
          </cell>
          <cell r="EU164" t="str">
            <v/>
          </cell>
          <cell r="EV164" t="str">
            <v/>
          </cell>
          <cell r="EW164" t="str">
            <v/>
          </cell>
          <cell r="EX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 t="str">
            <v/>
          </cell>
          <cell r="CR165" t="str">
            <v/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 t="str">
            <v/>
          </cell>
          <cell r="CZ165" t="str">
            <v/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 t="str">
            <v/>
          </cell>
          <cell r="DH165" t="str">
            <v/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 t="str">
            <v/>
          </cell>
          <cell r="DP165" t="str">
            <v/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 t="str">
            <v/>
          </cell>
          <cell r="DX165" t="str">
            <v/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 t="str">
            <v/>
          </cell>
          <cell r="EF165" t="str">
            <v/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 t="str">
            <v/>
          </cell>
          <cell r="EN165" t="str">
            <v/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 t="str">
            <v/>
          </cell>
          <cell r="EV165" t="str">
            <v/>
          </cell>
          <cell r="EW165" t="str">
            <v/>
          </cell>
          <cell r="EX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 t="str">
            <v/>
          </cell>
          <cell r="CR166" t="str">
            <v/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 t="str">
            <v/>
          </cell>
          <cell r="CZ166" t="str">
            <v/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 t="str">
            <v/>
          </cell>
          <cell r="DH166" t="str">
            <v/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 t="str">
            <v/>
          </cell>
          <cell r="DP166" t="str">
            <v/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 t="str">
            <v/>
          </cell>
          <cell r="DX166" t="str">
            <v/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 t="str">
            <v/>
          </cell>
          <cell r="EF166" t="str">
            <v/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 t="str">
            <v/>
          </cell>
          <cell r="EN166" t="str">
            <v/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 t="str">
            <v/>
          </cell>
          <cell r="EV166" t="str">
            <v/>
          </cell>
          <cell r="EW166" t="str">
            <v/>
          </cell>
          <cell r="EX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 t="str">
            <v/>
          </cell>
          <cell r="BT167" t="str">
            <v/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CA167" t="str">
            <v/>
          </cell>
          <cell r="CB167" t="str">
            <v/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 t="str">
            <v/>
          </cell>
          <cell r="CJ167" t="str">
            <v/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 t="str">
            <v/>
          </cell>
          <cell r="CR167" t="str">
            <v/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 t="str">
            <v/>
          </cell>
          <cell r="CZ167" t="str">
            <v/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 t="str">
            <v/>
          </cell>
          <cell r="DH167" t="str">
            <v/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 t="str">
            <v/>
          </cell>
          <cell r="DP167" t="str">
            <v/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 t="str">
            <v/>
          </cell>
          <cell r="DX167" t="str">
            <v/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 t="str">
            <v/>
          </cell>
          <cell r="EF167" t="str">
            <v/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 t="str">
            <v/>
          </cell>
          <cell r="EN167" t="str">
            <v/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 t="str">
            <v/>
          </cell>
          <cell r="EV167" t="str">
            <v/>
          </cell>
          <cell r="EW167" t="str">
            <v/>
          </cell>
          <cell r="EX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 t="str">
            <v/>
          </cell>
          <cell r="BT168" t="str">
            <v/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CA168" t="str">
            <v/>
          </cell>
          <cell r="CB168" t="str">
            <v/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 t="str">
            <v/>
          </cell>
          <cell r="CJ168" t="str">
            <v/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 t="str">
            <v/>
          </cell>
          <cell r="CR168" t="str">
            <v/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 t="str">
            <v/>
          </cell>
          <cell r="CZ168" t="str">
            <v/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 t="str">
            <v/>
          </cell>
          <cell r="DH168" t="str">
            <v/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 t="str">
            <v/>
          </cell>
          <cell r="DP168" t="str">
            <v/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 t="str">
            <v/>
          </cell>
          <cell r="DX168" t="str">
            <v/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 t="str">
            <v/>
          </cell>
          <cell r="EF168" t="str">
            <v/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 t="str">
            <v/>
          </cell>
          <cell r="EN168" t="str">
            <v/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 t="str">
            <v/>
          </cell>
          <cell r="EV168" t="str">
            <v/>
          </cell>
          <cell r="EW168" t="str">
            <v/>
          </cell>
          <cell r="EX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 t="str">
            <v/>
          </cell>
          <cell r="BL169" t="str">
            <v/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 t="str">
            <v/>
          </cell>
          <cell r="BT169" t="str">
            <v/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CA169" t="str">
            <v/>
          </cell>
          <cell r="CB169" t="str">
            <v/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 t="str">
            <v/>
          </cell>
          <cell r="CJ169" t="str">
            <v/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 t="str">
            <v/>
          </cell>
          <cell r="CR169" t="str">
            <v/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 t="str">
            <v/>
          </cell>
          <cell r="CZ169" t="str">
            <v/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 t="str">
            <v/>
          </cell>
          <cell r="DH169" t="str">
            <v/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 t="str">
            <v/>
          </cell>
          <cell r="DP169" t="str">
            <v/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 t="str">
            <v/>
          </cell>
          <cell r="DX169" t="str">
            <v/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 t="str">
            <v/>
          </cell>
          <cell r="EF169" t="str">
            <v/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 t="str">
            <v/>
          </cell>
          <cell r="EN169" t="str">
            <v/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 t="str">
            <v/>
          </cell>
          <cell r="EV169" t="str">
            <v/>
          </cell>
          <cell r="EW169" t="str">
            <v/>
          </cell>
          <cell r="EX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  <cell r="BI170" t="str">
            <v/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  <cell r="EW170" t="str">
            <v/>
          </cell>
          <cell r="EX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  <cell r="EX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  <cell r="EX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 t="str">
            <v/>
          </cell>
          <cell r="BL173" t="str">
            <v/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 t="str">
            <v/>
          </cell>
          <cell r="BT173" t="str">
            <v/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CA173" t="str">
            <v/>
          </cell>
          <cell r="CB173" t="str">
            <v/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 t="str">
            <v/>
          </cell>
          <cell r="CJ173" t="str">
            <v/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 t="str">
            <v/>
          </cell>
          <cell r="CR173" t="str">
            <v/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 t="str">
            <v/>
          </cell>
          <cell r="CZ173" t="str">
            <v/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 t="str">
            <v/>
          </cell>
          <cell r="DH173" t="str">
            <v/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 t="str">
            <v/>
          </cell>
          <cell r="DP173" t="str">
            <v/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 t="str">
            <v/>
          </cell>
          <cell r="DX173" t="str">
            <v/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 t="str">
            <v/>
          </cell>
          <cell r="EF173" t="str">
            <v/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 t="str">
            <v/>
          </cell>
          <cell r="EN173" t="str">
            <v/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 t="str">
            <v/>
          </cell>
          <cell r="EV173" t="str">
            <v/>
          </cell>
          <cell r="EW173" t="str">
            <v/>
          </cell>
          <cell r="EX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 t="str">
            <v/>
          </cell>
          <cell r="BT174" t="str">
            <v/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CA174" t="str">
            <v/>
          </cell>
          <cell r="CB174" t="str">
            <v/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 t="str">
            <v/>
          </cell>
          <cell r="CJ174" t="str">
            <v/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 t="str">
            <v/>
          </cell>
          <cell r="CR174" t="str">
            <v/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 t="str">
            <v/>
          </cell>
          <cell r="CZ174" t="str">
            <v/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 t="str">
            <v/>
          </cell>
          <cell r="DH174" t="str">
            <v/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 t="str">
            <v/>
          </cell>
          <cell r="DP174" t="str">
            <v/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 t="str">
            <v/>
          </cell>
          <cell r="DX174" t="str">
            <v/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 t="str">
            <v/>
          </cell>
          <cell r="EF174" t="str">
            <v/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 t="str">
            <v/>
          </cell>
          <cell r="EN174" t="str">
            <v/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 t="str">
            <v/>
          </cell>
          <cell r="EV174" t="str">
            <v/>
          </cell>
          <cell r="EW174" t="str">
            <v/>
          </cell>
          <cell r="EX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 t="str">
            <v/>
          </cell>
          <cell r="BK175" t="str">
            <v/>
          </cell>
          <cell r="BL175" t="str">
            <v/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 t="str">
            <v/>
          </cell>
          <cell r="BS175" t="str">
            <v/>
          </cell>
          <cell r="BT175" t="str">
            <v/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CA175" t="str">
            <v/>
          </cell>
          <cell r="CB175" t="str">
            <v/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 t="str">
            <v/>
          </cell>
          <cell r="CI175" t="str">
            <v/>
          </cell>
          <cell r="CJ175" t="str">
            <v/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 t="str">
            <v/>
          </cell>
          <cell r="CQ175" t="str">
            <v/>
          </cell>
          <cell r="CR175" t="str">
            <v/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 t="str">
            <v/>
          </cell>
          <cell r="CY175" t="str">
            <v/>
          </cell>
          <cell r="CZ175" t="str">
            <v/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 t="str">
            <v/>
          </cell>
          <cell r="DG175" t="str">
            <v/>
          </cell>
          <cell r="DH175" t="str">
            <v/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 t="str">
            <v/>
          </cell>
          <cell r="DO175" t="str">
            <v/>
          </cell>
          <cell r="DP175" t="str">
            <v/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 t="str">
            <v/>
          </cell>
          <cell r="DW175" t="str">
            <v/>
          </cell>
          <cell r="DX175" t="str">
            <v/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 t="str">
            <v/>
          </cell>
          <cell r="EE175" t="str">
            <v/>
          </cell>
          <cell r="EF175" t="str">
            <v/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 t="str">
            <v/>
          </cell>
          <cell r="EM175" t="str">
            <v/>
          </cell>
          <cell r="EN175" t="str">
            <v/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 t="str">
            <v/>
          </cell>
          <cell r="EU175" t="str">
            <v/>
          </cell>
          <cell r="EV175" t="str">
            <v/>
          </cell>
          <cell r="EW175" t="str">
            <v/>
          </cell>
          <cell r="EX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 t="str">
            <v/>
          </cell>
          <cell r="BT176" t="str">
            <v/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CA176" t="str">
            <v/>
          </cell>
          <cell r="CB176" t="str">
            <v/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 t="str">
            <v/>
          </cell>
          <cell r="CJ176" t="str">
            <v/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 t="str">
            <v/>
          </cell>
          <cell r="CR176" t="str">
            <v/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 t="str">
            <v/>
          </cell>
          <cell r="CZ176" t="str">
            <v/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 t="str">
            <v/>
          </cell>
          <cell r="DH176" t="str">
            <v/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 t="str">
            <v/>
          </cell>
          <cell r="DP176" t="str">
            <v/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 t="str">
            <v/>
          </cell>
          <cell r="DX176" t="str">
            <v/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 t="str">
            <v/>
          </cell>
          <cell r="EF176" t="str">
            <v/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 t="str">
            <v/>
          </cell>
          <cell r="EN176" t="str">
            <v/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 t="str">
            <v/>
          </cell>
          <cell r="EV176" t="str">
            <v/>
          </cell>
          <cell r="EW176" t="str">
            <v/>
          </cell>
          <cell r="EX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 t="str">
            <v/>
          </cell>
          <cell r="BT177" t="str">
            <v/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CA177" t="str">
            <v/>
          </cell>
          <cell r="CB177" t="str">
            <v/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 t="str">
            <v/>
          </cell>
          <cell r="CJ177" t="str">
            <v/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 t="str">
            <v/>
          </cell>
          <cell r="CR177" t="str">
            <v/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 t="str">
            <v/>
          </cell>
          <cell r="CZ177" t="str">
            <v/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 t="str">
            <v/>
          </cell>
          <cell r="DH177" t="str">
            <v/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 t="str">
            <v/>
          </cell>
          <cell r="DP177" t="str">
            <v/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 t="str">
            <v/>
          </cell>
          <cell r="DX177" t="str">
            <v/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 t="str">
            <v/>
          </cell>
          <cell r="EF177" t="str">
            <v/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 t="str">
            <v/>
          </cell>
          <cell r="EN177" t="str">
            <v/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 t="str">
            <v/>
          </cell>
          <cell r="EV177" t="str">
            <v/>
          </cell>
          <cell r="EW177" t="str">
            <v/>
          </cell>
          <cell r="EX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/>
          </cell>
          <cell r="BJ178" t="str">
            <v/>
          </cell>
          <cell r="BK178" t="str">
            <v/>
          </cell>
          <cell r="BL178" t="str">
            <v/>
          </cell>
          <cell r="BM178" t="str">
            <v/>
          </cell>
          <cell r="BN178" t="str">
            <v/>
          </cell>
          <cell r="BO178" t="str">
            <v/>
          </cell>
          <cell r="BP178" t="str">
            <v/>
          </cell>
          <cell r="BQ178" t="str">
            <v/>
          </cell>
          <cell r="BR178" t="str">
            <v/>
          </cell>
          <cell r="BS178" t="str">
            <v/>
          </cell>
          <cell r="BT178" t="str">
            <v/>
          </cell>
          <cell r="BU178" t="str">
            <v/>
          </cell>
          <cell r="BV178" t="str">
            <v/>
          </cell>
          <cell r="BW178" t="str">
            <v/>
          </cell>
          <cell r="BX178" t="str">
            <v/>
          </cell>
          <cell r="BY178" t="str">
            <v/>
          </cell>
          <cell r="CA178" t="str">
            <v/>
          </cell>
          <cell r="CB178" t="str">
            <v/>
          </cell>
          <cell r="CC178" t="str">
            <v/>
          </cell>
          <cell r="CD178" t="str">
            <v/>
          </cell>
          <cell r="CE178" t="str">
            <v/>
          </cell>
          <cell r="CF178" t="str">
            <v/>
          </cell>
          <cell r="CG178" t="str">
            <v/>
          </cell>
          <cell r="CH178" t="str">
            <v/>
          </cell>
          <cell r="CI178" t="str">
            <v/>
          </cell>
          <cell r="CJ178" t="str">
            <v/>
          </cell>
          <cell r="CK178" t="str">
            <v/>
          </cell>
          <cell r="CL178" t="str">
            <v/>
          </cell>
          <cell r="CM178" t="str">
            <v/>
          </cell>
          <cell r="CN178" t="str">
            <v/>
          </cell>
          <cell r="CO178" t="str">
            <v/>
          </cell>
          <cell r="CP178" t="str">
            <v/>
          </cell>
          <cell r="CQ178" t="str">
            <v/>
          </cell>
          <cell r="CR178" t="str">
            <v/>
          </cell>
          <cell r="CS178" t="str">
            <v/>
          </cell>
          <cell r="CT178" t="str">
            <v/>
          </cell>
          <cell r="CU178" t="str">
            <v/>
          </cell>
          <cell r="CV178" t="str">
            <v/>
          </cell>
          <cell r="CW178" t="str">
            <v/>
          </cell>
          <cell r="CX178" t="str">
            <v/>
          </cell>
          <cell r="CY178" t="str">
            <v/>
          </cell>
          <cell r="CZ178" t="str">
            <v/>
          </cell>
          <cell r="DA178" t="str">
            <v/>
          </cell>
          <cell r="DB178" t="str">
            <v/>
          </cell>
          <cell r="DC178" t="str">
            <v/>
          </cell>
          <cell r="DD178" t="str">
            <v/>
          </cell>
          <cell r="DE178" t="str">
            <v/>
          </cell>
          <cell r="DF178" t="str">
            <v/>
          </cell>
          <cell r="DG178" t="str">
            <v/>
          </cell>
          <cell r="DH178" t="str">
            <v/>
          </cell>
          <cell r="DI178" t="str">
            <v/>
          </cell>
          <cell r="DJ178" t="str">
            <v/>
          </cell>
          <cell r="DK178" t="str">
            <v/>
          </cell>
          <cell r="DL178" t="str">
            <v/>
          </cell>
          <cell r="DM178" t="str">
            <v/>
          </cell>
          <cell r="DN178" t="str">
            <v/>
          </cell>
          <cell r="DO178" t="str">
            <v/>
          </cell>
          <cell r="DP178" t="str">
            <v/>
          </cell>
          <cell r="DQ178" t="str">
            <v/>
          </cell>
          <cell r="DR178" t="str">
            <v/>
          </cell>
          <cell r="DS178" t="str">
            <v/>
          </cell>
          <cell r="DT178" t="str">
            <v/>
          </cell>
          <cell r="DU178" t="str">
            <v/>
          </cell>
          <cell r="DV178" t="str">
            <v/>
          </cell>
          <cell r="DW178" t="str">
            <v/>
          </cell>
          <cell r="DX178" t="str">
            <v/>
          </cell>
          <cell r="DY178" t="str">
            <v/>
          </cell>
          <cell r="DZ178" t="str">
            <v/>
          </cell>
          <cell r="EA178" t="str">
            <v/>
          </cell>
          <cell r="EB178" t="str">
            <v/>
          </cell>
          <cell r="EC178" t="str">
            <v/>
          </cell>
          <cell r="ED178" t="str">
            <v/>
          </cell>
          <cell r="EE178" t="str">
            <v/>
          </cell>
          <cell r="EF178" t="str">
            <v/>
          </cell>
          <cell r="EG178" t="str">
            <v/>
          </cell>
          <cell r="EH178" t="str">
            <v/>
          </cell>
          <cell r="EI178" t="str">
            <v/>
          </cell>
          <cell r="EJ178" t="str">
            <v/>
          </cell>
          <cell r="EK178" t="str">
            <v/>
          </cell>
          <cell r="EL178" t="str">
            <v/>
          </cell>
          <cell r="EM178" t="str">
            <v/>
          </cell>
          <cell r="EN178" t="str">
            <v/>
          </cell>
          <cell r="EO178" t="str">
            <v/>
          </cell>
          <cell r="EP178" t="str">
            <v/>
          </cell>
          <cell r="EQ178" t="str">
            <v/>
          </cell>
          <cell r="ER178" t="str">
            <v/>
          </cell>
          <cell r="ES178" t="str">
            <v/>
          </cell>
          <cell r="ET178" t="str">
            <v/>
          </cell>
          <cell r="EU178" t="str">
            <v/>
          </cell>
          <cell r="EV178" t="str">
            <v/>
          </cell>
          <cell r="EW178" t="str">
            <v/>
          </cell>
          <cell r="EX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 t="str">
            <v/>
          </cell>
          <cell r="BK179" t="str">
            <v/>
          </cell>
          <cell r="BL179" t="str">
            <v/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 t="str">
            <v/>
          </cell>
          <cell r="BS179" t="str">
            <v/>
          </cell>
          <cell r="BT179" t="str">
            <v/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CA179" t="str">
            <v/>
          </cell>
          <cell r="CB179" t="str">
            <v/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 t="str">
            <v/>
          </cell>
          <cell r="CI179" t="str">
            <v/>
          </cell>
          <cell r="CJ179" t="str">
            <v/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 t="str">
            <v/>
          </cell>
          <cell r="CQ179" t="str">
            <v/>
          </cell>
          <cell r="CR179" t="str">
            <v/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 t="str">
            <v/>
          </cell>
          <cell r="CY179" t="str">
            <v/>
          </cell>
          <cell r="CZ179" t="str">
            <v/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 t="str">
            <v/>
          </cell>
          <cell r="DG179" t="str">
            <v/>
          </cell>
          <cell r="DH179" t="str">
            <v/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 t="str">
            <v/>
          </cell>
          <cell r="DO179" t="str">
            <v/>
          </cell>
          <cell r="DP179" t="str">
            <v/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 t="str">
            <v/>
          </cell>
          <cell r="DW179" t="str">
            <v/>
          </cell>
          <cell r="DX179" t="str">
            <v/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 t="str">
            <v/>
          </cell>
          <cell r="EE179" t="str">
            <v/>
          </cell>
          <cell r="EF179" t="str">
            <v/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 t="str">
            <v/>
          </cell>
          <cell r="EM179" t="str">
            <v/>
          </cell>
          <cell r="EN179" t="str">
            <v/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 t="str">
            <v/>
          </cell>
          <cell r="EU179" t="str">
            <v/>
          </cell>
          <cell r="EV179" t="str">
            <v/>
          </cell>
          <cell r="EW179" t="str">
            <v/>
          </cell>
          <cell r="EX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 t="str">
            <v/>
          </cell>
          <cell r="BT180" t="str">
            <v/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CA180" t="str">
            <v/>
          </cell>
          <cell r="CB180" t="str">
            <v/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 t="str">
            <v/>
          </cell>
          <cell r="CJ180" t="str">
            <v/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 t="str">
            <v/>
          </cell>
          <cell r="CR180" t="str">
            <v/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 t="str">
            <v/>
          </cell>
          <cell r="CZ180" t="str">
            <v/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 t="str">
            <v/>
          </cell>
          <cell r="DH180" t="str">
            <v/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 t="str">
            <v/>
          </cell>
          <cell r="DP180" t="str">
            <v/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 t="str">
            <v/>
          </cell>
          <cell r="DX180" t="str">
            <v/>
          </cell>
          <cell r="DY180" t="str">
            <v/>
          </cell>
          <cell r="DZ180" t="str">
            <v/>
          </cell>
          <cell r="EA180" t="str">
            <v/>
          </cell>
          <cell r="EB180" t="str">
            <v/>
          </cell>
          <cell r="EC180" t="str">
            <v/>
          </cell>
          <cell r="ED180" t="str">
            <v/>
          </cell>
          <cell r="EE180" t="str">
            <v/>
          </cell>
          <cell r="EF180" t="str">
            <v/>
          </cell>
          <cell r="EG180" t="str">
            <v/>
          </cell>
          <cell r="EH180" t="str">
            <v/>
          </cell>
          <cell r="EI180" t="str">
            <v/>
          </cell>
          <cell r="EJ180" t="str">
            <v/>
          </cell>
          <cell r="EK180" t="str">
            <v/>
          </cell>
          <cell r="EL180" t="str">
            <v/>
          </cell>
          <cell r="EM180" t="str">
            <v/>
          </cell>
          <cell r="EN180" t="str">
            <v/>
          </cell>
          <cell r="EO180" t="str">
            <v/>
          </cell>
          <cell r="EP180" t="str">
            <v/>
          </cell>
          <cell r="EQ180" t="str">
            <v/>
          </cell>
          <cell r="ER180" t="str">
            <v/>
          </cell>
          <cell r="ES180" t="str">
            <v/>
          </cell>
          <cell r="ET180" t="str">
            <v/>
          </cell>
          <cell r="EU180" t="str">
            <v/>
          </cell>
          <cell r="EV180" t="str">
            <v/>
          </cell>
          <cell r="EW180" t="str">
            <v/>
          </cell>
          <cell r="EX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/>
          </cell>
          <cell r="BJ181" t="str">
            <v/>
          </cell>
          <cell r="BK181" t="str">
            <v/>
          </cell>
          <cell r="BL181" t="str">
            <v/>
          </cell>
          <cell r="BM181" t="str">
            <v/>
          </cell>
          <cell r="BN181" t="str">
            <v/>
          </cell>
          <cell r="BO181" t="str">
            <v/>
          </cell>
          <cell r="BP181" t="str">
            <v/>
          </cell>
          <cell r="BQ181" t="str">
            <v/>
          </cell>
          <cell r="BR181" t="str">
            <v/>
          </cell>
          <cell r="BS181" t="str">
            <v/>
          </cell>
          <cell r="BT181" t="str">
            <v/>
          </cell>
          <cell r="BU181" t="str">
            <v/>
          </cell>
          <cell r="BV181" t="str">
            <v/>
          </cell>
          <cell r="BW181" t="str">
            <v/>
          </cell>
          <cell r="BX181" t="str">
            <v/>
          </cell>
          <cell r="BY181" t="str">
            <v/>
          </cell>
          <cell r="CA181" t="str">
            <v/>
          </cell>
          <cell r="CB181" t="str">
            <v/>
          </cell>
          <cell r="CC181" t="str">
            <v/>
          </cell>
          <cell r="CD181" t="str">
            <v/>
          </cell>
          <cell r="CE181" t="str">
            <v/>
          </cell>
          <cell r="CF181" t="str">
            <v/>
          </cell>
          <cell r="CG181" t="str">
            <v/>
          </cell>
          <cell r="CH181" t="str">
            <v/>
          </cell>
          <cell r="CI181" t="str">
            <v/>
          </cell>
          <cell r="CJ181" t="str">
            <v/>
          </cell>
          <cell r="CK181" t="str">
            <v/>
          </cell>
          <cell r="CL181" t="str">
            <v/>
          </cell>
          <cell r="CM181" t="str">
            <v/>
          </cell>
          <cell r="CN181" t="str">
            <v/>
          </cell>
          <cell r="CO181" t="str">
            <v/>
          </cell>
          <cell r="CP181" t="str">
            <v/>
          </cell>
          <cell r="CQ181" t="str">
            <v/>
          </cell>
          <cell r="CR181" t="str">
            <v/>
          </cell>
          <cell r="CS181" t="str">
            <v/>
          </cell>
          <cell r="CT181" t="str">
            <v/>
          </cell>
          <cell r="CU181" t="str">
            <v/>
          </cell>
          <cell r="CV181" t="str">
            <v/>
          </cell>
          <cell r="CW181" t="str">
            <v/>
          </cell>
          <cell r="CX181" t="str">
            <v/>
          </cell>
          <cell r="CY181" t="str">
            <v/>
          </cell>
          <cell r="CZ181" t="str">
            <v/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 t="str">
            <v/>
          </cell>
          <cell r="DG181" t="str">
            <v/>
          </cell>
          <cell r="DH181" t="str">
            <v/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 t="str">
            <v/>
          </cell>
          <cell r="DO181" t="str">
            <v/>
          </cell>
          <cell r="DP181" t="str">
            <v/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 t="str">
            <v/>
          </cell>
          <cell r="DW181" t="str">
            <v/>
          </cell>
          <cell r="DX181" t="str">
            <v/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 t="str">
            <v/>
          </cell>
          <cell r="EE181" t="str">
            <v/>
          </cell>
          <cell r="EF181" t="str">
            <v/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 t="str">
            <v/>
          </cell>
          <cell r="EM181" t="str">
            <v/>
          </cell>
          <cell r="EN181" t="str">
            <v/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 t="str">
            <v/>
          </cell>
          <cell r="EU181" t="str">
            <v/>
          </cell>
          <cell r="EV181" t="str">
            <v/>
          </cell>
          <cell r="EW181" t="str">
            <v/>
          </cell>
          <cell r="EX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 t="str">
            <v/>
          </cell>
          <cell r="BL182" t="str">
            <v/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 t="str">
            <v/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  <cell r="EX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 t="str">
            <v/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  <cell r="EX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 t="str">
            <v/>
          </cell>
          <cell r="BS184" t="str">
            <v/>
          </cell>
          <cell r="BT184" t="str">
            <v/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  <cell r="EX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J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  <cell r="BP185" t="str">
            <v/>
          </cell>
          <cell r="BQ185" t="str">
            <v/>
          </cell>
          <cell r="BR185" t="str">
            <v/>
          </cell>
          <cell r="BS185" t="str">
            <v/>
          </cell>
          <cell r="BT185" t="str">
            <v/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CA185" t="str">
            <v/>
          </cell>
          <cell r="CB185" t="str">
            <v/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 t="str">
            <v/>
          </cell>
          <cell r="CJ185" t="str">
            <v/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 t="str">
            <v/>
          </cell>
          <cell r="CR185" t="str">
            <v/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 t="str">
            <v/>
          </cell>
          <cell r="CZ185" t="str">
            <v/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 t="str">
            <v/>
          </cell>
          <cell r="DH185" t="str">
            <v/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 t="str">
            <v/>
          </cell>
          <cell r="DP185" t="str">
            <v/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 t="str">
            <v/>
          </cell>
          <cell r="DX185" t="str">
            <v/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 t="str">
            <v/>
          </cell>
          <cell r="EF185" t="str">
            <v/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 t="str">
            <v/>
          </cell>
          <cell r="EN185" t="str">
            <v/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 t="str">
            <v/>
          </cell>
          <cell r="EV185" t="str">
            <v/>
          </cell>
          <cell r="EW185" t="str">
            <v/>
          </cell>
          <cell r="EX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 t="str">
            <v/>
          </cell>
          <cell r="BL189" t="str">
            <v/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 t="str">
            <v/>
          </cell>
          <cell r="BK190" t="str">
            <v/>
          </cell>
          <cell r="BL190" t="str">
            <v/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 t="str">
            <v/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 t="str">
            <v/>
          </cell>
          <cell r="BT191" t="str">
            <v/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 t="str">
            <v/>
          </cell>
          <cell r="BT192" t="str">
            <v/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  <cell r="BI193" t="str">
            <v/>
          </cell>
          <cell r="BJ193" t="str">
            <v/>
          </cell>
          <cell r="BK193" t="str">
            <v/>
          </cell>
          <cell r="BL193" t="str">
            <v/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 t="str">
            <v/>
          </cell>
          <cell r="BS193" t="str">
            <v/>
          </cell>
          <cell r="BT193" t="str">
            <v/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CA193" t="str">
            <v/>
          </cell>
          <cell r="CB193" t="str">
            <v/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 t="str">
            <v/>
          </cell>
          <cell r="CI193" t="str">
            <v/>
          </cell>
          <cell r="CJ193" t="str">
            <v/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 t="str">
            <v/>
          </cell>
          <cell r="CQ193" t="str">
            <v/>
          </cell>
          <cell r="CR193" t="str">
            <v/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 t="str">
            <v/>
          </cell>
          <cell r="CY193" t="str">
            <v/>
          </cell>
          <cell r="CZ193" t="str">
            <v/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 t="str">
            <v/>
          </cell>
          <cell r="DG193" t="str">
            <v/>
          </cell>
          <cell r="DH193" t="str">
            <v/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 t="str">
            <v/>
          </cell>
          <cell r="DO193" t="str">
            <v/>
          </cell>
          <cell r="DP193" t="str">
            <v/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 t="str">
            <v/>
          </cell>
          <cell r="DW193" t="str">
            <v/>
          </cell>
          <cell r="DX193" t="str">
            <v/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 t="str">
            <v/>
          </cell>
          <cell r="EE193" t="str">
            <v/>
          </cell>
          <cell r="EF193" t="str">
            <v/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 t="str">
            <v/>
          </cell>
          <cell r="EM193" t="str">
            <v/>
          </cell>
          <cell r="EN193" t="str">
            <v/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 t="str">
            <v/>
          </cell>
          <cell r="EU193" t="str">
            <v/>
          </cell>
          <cell r="EV193" t="str">
            <v/>
          </cell>
          <cell r="EW193" t="str">
            <v/>
          </cell>
          <cell r="EX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  <cell r="BI194" t="str">
            <v/>
          </cell>
          <cell r="BJ194" t="str">
            <v/>
          </cell>
          <cell r="BK194" t="str">
            <v/>
          </cell>
          <cell r="BL194" t="str">
            <v/>
          </cell>
          <cell r="BM194" t="str">
            <v/>
          </cell>
          <cell r="BN194" t="str">
            <v/>
          </cell>
          <cell r="BO194" t="str">
            <v/>
          </cell>
          <cell r="BP194" t="str">
            <v/>
          </cell>
          <cell r="BQ194" t="str">
            <v/>
          </cell>
          <cell r="BR194" t="str">
            <v/>
          </cell>
          <cell r="BS194" t="str">
            <v/>
          </cell>
          <cell r="BT194" t="str">
            <v/>
          </cell>
          <cell r="BU194" t="str">
            <v/>
          </cell>
          <cell r="BV194" t="str">
            <v/>
          </cell>
          <cell r="BW194" t="str">
            <v/>
          </cell>
          <cell r="BX194" t="str">
            <v/>
          </cell>
          <cell r="BY194" t="str">
            <v/>
          </cell>
          <cell r="CA194" t="str">
            <v/>
          </cell>
          <cell r="CB194" t="str">
            <v/>
          </cell>
          <cell r="CC194" t="str">
            <v/>
          </cell>
          <cell r="CD194" t="str">
            <v/>
          </cell>
          <cell r="CE194" t="str">
            <v/>
          </cell>
          <cell r="CF194" t="str">
            <v/>
          </cell>
          <cell r="CG194" t="str">
            <v/>
          </cell>
          <cell r="CH194" t="str">
            <v/>
          </cell>
          <cell r="CI194" t="str">
            <v/>
          </cell>
          <cell r="CJ194" t="str">
            <v/>
          </cell>
          <cell r="CK194" t="str">
            <v/>
          </cell>
          <cell r="CL194" t="str">
            <v/>
          </cell>
          <cell r="CM194" t="str">
            <v/>
          </cell>
          <cell r="CN194" t="str">
            <v/>
          </cell>
          <cell r="CO194" t="str">
            <v/>
          </cell>
          <cell r="CP194" t="str">
            <v/>
          </cell>
          <cell r="CQ194" t="str">
            <v/>
          </cell>
          <cell r="CR194" t="str">
            <v/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 t="str">
            <v/>
          </cell>
          <cell r="CZ194" t="str">
            <v/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 t="str">
            <v/>
          </cell>
          <cell r="DH194" t="str">
            <v/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 t="str">
            <v/>
          </cell>
          <cell r="DP194" t="str">
            <v/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 t="str">
            <v/>
          </cell>
          <cell r="DX194" t="str">
            <v/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 t="str">
            <v/>
          </cell>
          <cell r="EF194" t="str">
            <v/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 t="str">
            <v/>
          </cell>
          <cell r="EN194" t="str">
            <v/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 t="str">
            <v/>
          </cell>
          <cell r="EV194" t="str">
            <v/>
          </cell>
          <cell r="EW194" t="str">
            <v/>
          </cell>
          <cell r="EX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 t="str">
            <v/>
          </cell>
          <cell r="BK195" t="str">
            <v/>
          </cell>
          <cell r="BL195" t="str">
            <v/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 t="str">
            <v/>
          </cell>
          <cell r="BS195" t="str">
            <v/>
          </cell>
          <cell r="BT195" t="str">
            <v/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CA195" t="str">
            <v/>
          </cell>
          <cell r="CB195" t="str">
            <v/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 t="str">
            <v/>
          </cell>
          <cell r="CI195" t="str">
            <v/>
          </cell>
          <cell r="CJ195" t="str">
            <v/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 t="str">
            <v/>
          </cell>
          <cell r="CQ195" t="str">
            <v/>
          </cell>
          <cell r="CR195" t="str">
            <v/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 t="str">
            <v/>
          </cell>
          <cell r="CY195" t="str">
            <v/>
          </cell>
          <cell r="CZ195" t="str">
            <v/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 t="str">
            <v/>
          </cell>
          <cell r="DG195" t="str">
            <v/>
          </cell>
          <cell r="DH195" t="str">
            <v/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 t="str">
            <v/>
          </cell>
          <cell r="DO195" t="str">
            <v/>
          </cell>
          <cell r="DP195" t="str">
            <v/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 t="str">
            <v/>
          </cell>
          <cell r="DW195" t="str">
            <v/>
          </cell>
          <cell r="DX195" t="str">
            <v/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 t="str">
            <v/>
          </cell>
          <cell r="EE195" t="str">
            <v/>
          </cell>
          <cell r="EF195" t="str">
            <v/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 t="str">
            <v/>
          </cell>
          <cell r="EM195" t="str">
            <v/>
          </cell>
          <cell r="EN195" t="str">
            <v/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 t="str">
            <v/>
          </cell>
          <cell r="EU195" t="str">
            <v/>
          </cell>
          <cell r="EV195" t="str">
            <v/>
          </cell>
          <cell r="EW195" t="str">
            <v/>
          </cell>
          <cell r="EX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 t="str">
            <v/>
          </cell>
          <cell r="BT196" t="str">
            <v/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  <cell r="EW196" t="str">
            <v/>
          </cell>
          <cell r="EX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 t="str">
            <v/>
          </cell>
          <cell r="BT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  <cell r="EW197" t="str">
            <v/>
          </cell>
          <cell r="EX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 t="str">
            <v/>
          </cell>
          <cell r="BT198" t="str">
            <v/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CA198" t="str">
            <v/>
          </cell>
          <cell r="CB198" t="str">
            <v/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 t="str">
            <v/>
          </cell>
          <cell r="CJ198" t="str">
            <v/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 t="str">
            <v/>
          </cell>
          <cell r="CR198" t="str">
            <v/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 t="str">
            <v/>
          </cell>
          <cell r="CZ198" t="str">
            <v/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 t="str">
            <v/>
          </cell>
          <cell r="DH198" t="str">
            <v/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 t="str">
            <v/>
          </cell>
          <cell r="DP198" t="str">
            <v/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 t="str">
            <v/>
          </cell>
          <cell r="DX198" t="str">
            <v/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 t="str">
            <v/>
          </cell>
          <cell r="EF198" t="str">
            <v/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 t="str">
            <v/>
          </cell>
          <cell r="EN198" t="str">
            <v/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 t="str">
            <v/>
          </cell>
          <cell r="EV198" t="str">
            <v/>
          </cell>
          <cell r="EW198" t="str">
            <v/>
          </cell>
          <cell r="EX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/>
          </cell>
          <cell r="BF199" t="str">
            <v/>
          </cell>
          <cell r="BG199" t="str">
            <v/>
          </cell>
          <cell r="BH199" t="str">
            <v/>
          </cell>
          <cell r="BI199" t="str">
            <v/>
          </cell>
          <cell r="BJ199" t="str">
            <v/>
          </cell>
          <cell r="BK199" t="str">
            <v/>
          </cell>
          <cell r="BL199" t="str">
            <v/>
          </cell>
          <cell r="BM199" t="str">
            <v/>
          </cell>
          <cell r="BN199" t="str">
            <v/>
          </cell>
          <cell r="BO199" t="str">
            <v/>
          </cell>
          <cell r="BP199" t="str">
            <v/>
          </cell>
          <cell r="BQ199" t="str">
            <v/>
          </cell>
          <cell r="BR199" t="str">
            <v/>
          </cell>
          <cell r="BS199" t="str">
            <v/>
          </cell>
          <cell r="BT199" t="str">
            <v/>
          </cell>
          <cell r="BU199" t="str">
            <v/>
          </cell>
          <cell r="BV199" t="str">
            <v/>
          </cell>
          <cell r="BW199" t="str">
            <v/>
          </cell>
          <cell r="BX199" t="str">
            <v/>
          </cell>
          <cell r="BY199" t="str">
            <v/>
          </cell>
          <cell r="CA199" t="str">
            <v/>
          </cell>
          <cell r="CB199" t="str">
            <v/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 t="str">
            <v/>
          </cell>
          <cell r="CI199" t="str">
            <v/>
          </cell>
          <cell r="CJ199" t="str">
            <v/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 t="str">
            <v/>
          </cell>
          <cell r="CQ199" t="str">
            <v/>
          </cell>
          <cell r="CR199" t="str">
            <v/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 t="str">
            <v/>
          </cell>
          <cell r="CY199" t="str">
            <v/>
          </cell>
          <cell r="CZ199" t="str">
            <v/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 t="str">
            <v/>
          </cell>
          <cell r="DG199" t="str">
            <v/>
          </cell>
          <cell r="DH199" t="str">
            <v/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 t="str">
            <v/>
          </cell>
          <cell r="DO199" t="str">
            <v/>
          </cell>
          <cell r="DP199" t="str">
            <v/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 t="str">
            <v/>
          </cell>
          <cell r="DW199" t="str">
            <v/>
          </cell>
          <cell r="DX199" t="str">
            <v/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 t="str">
            <v/>
          </cell>
          <cell r="EE199" t="str">
            <v/>
          </cell>
          <cell r="EF199" t="str">
            <v/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 t="str">
            <v/>
          </cell>
          <cell r="EM199" t="str">
            <v/>
          </cell>
          <cell r="EN199" t="str">
            <v/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 t="str">
            <v/>
          </cell>
          <cell r="EU199" t="str">
            <v/>
          </cell>
          <cell r="EV199" t="str">
            <v/>
          </cell>
          <cell r="EW199" t="str">
            <v/>
          </cell>
          <cell r="EX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 t="str">
            <v/>
          </cell>
          <cell r="BK200" t="str">
            <v/>
          </cell>
          <cell r="BL200" t="str">
            <v/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 t="str">
            <v/>
          </cell>
          <cell r="BS200" t="str">
            <v/>
          </cell>
          <cell r="BT200" t="str">
            <v/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CA200" t="str">
            <v/>
          </cell>
          <cell r="CB200" t="str">
            <v/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 t="str">
            <v/>
          </cell>
          <cell r="CI200" t="str">
            <v/>
          </cell>
          <cell r="CJ200" t="str">
            <v/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 t="str">
            <v/>
          </cell>
          <cell r="CQ200" t="str">
            <v/>
          </cell>
          <cell r="CR200" t="str">
            <v/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 t="str">
            <v/>
          </cell>
          <cell r="CY200" t="str">
            <v/>
          </cell>
          <cell r="CZ200" t="str">
            <v/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 t="str">
            <v/>
          </cell>
          <cell r="DG200" t="str">
            <v/>
          </cell>
          <cell r="DH200" t="str">
            <v/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 t="str">
            <v/>
          </cell>
          <cell r="DO200" t="str">
            <v/>
          </cell>
          <cell r="DP200" t="str">
            <v/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 t="str">
            <v/>
          </cell>
          <cell r="DW200" t="str">
            <v/>
          </cell>
          <cell r="DX200" t="str">
            <v/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 t="str">
            <v/>
          </cell>
          <cell r="EE200" t="str">
            <v/>
          </cell>
          <cell r="EF200" t="str">
            <v/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 t="str">
            <v/>
          </cell>
          <cell r="EM200" t="str">
            <v/>
          </cell>
          <cell r="EN200" t="str">
            <v/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 t="str">
            <v/>
          </cell>
          <cell r="EU200" t="str">
            <v/>
          </cell>
          <cell r="EV200" t="str">
            <v/>
          </cell>
          <cell r="EW200" t="str">
            <v/>
          </cell>
          <cell r="EX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 t="str">
            <v/>
          </cell>
          <cell r="BL201" t="str">
            <v/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 t="str">
            <v/>
          </cell>
          <cell r="BT201" t="str">
            <v/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CA201" t="str">
            <v/>
          </cell>
          <cell r="CB201" t="str">
            <v/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 t="str">
            <v/>
          </cell>
          <cell r="CJ201" t="str">
            <v/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 t="str">
            <v/>
          </cell>
          <cell r="CR201" t="str">
            <v/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 t="str">
            <v/>
          </cell>
          <cell r="CZ201" t="str">
            <v/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 t="str">
            <v/>
          </cell>
          <cell r="DH201" t="str">
            <v/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 t="str">
            <v/>
          </cell>
          <cell r="DP201" t="str">
            <v/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 t="str">
            <v/>
          </cell>
          <cell r="DX201" t="str">
            <v/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 t="str">
            <v/>
          </cell>
          <cell r="EF201" t="str">
            <v/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 t="str">
            <v/>
          </cell>
          <cell r="EN201" t="str">
            <v/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 t="str">
            <v/>
          </cell>
          <cell r="EV201" t="str">
            <v/>
          </cell>
          <cell r="EW201" t="str">
            <v/>
          </cell>
          <cell r="EX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 t="str">
            <v/>
          </cell>
          <cell r="BL202" t="str">
            <v/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 t="str">
            <v/>
          </cell>
          <cell r="BT202" t="str">
            <v/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CA202" t="str">
            <v/>
          </cell>
          <cell r="CB202" t="str">
            <v/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 t="str">
            <v/>
          </cell>
          <cell r="CJ202" t="str">
            <v/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 t="str">
            <v/>
          </cell>
          <cell r="CR202" t="str">
            <v/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 t="str">
            <v/>
          </cell>
          <cell r="CZ202" t="str">
            <v/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 t="str">
            <v/>
          </cell>
          <cell r="DH202" t="str">
            <v/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 t="str">
            <v/>
          </cell>
          <cell r="DP202" t="str">
            <v/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 t="str">
            <v/>
          </cell>
          <cell r="DX202" t="str">
            <v/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 t="str">
            <v/>
          </cell>
          <cell r="EF202" t="str">
            <v/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 t="str">
            <v/>
          </cell>
          <cell r="EN202" t="str">
            <v/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 t="str">
            <v/>
          </cell>
          <cell r="EV202" t="str">
            <v/>
          </cell>
          <cell r="EW202" t="str">
            <v/>
          </cell>
          <cell r="EX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  <cell r="BJ203" t="str">
            <v/>
          </cell>
          <cell r="BK203" t="str">
            <v/>
          </cell>
          <cell r="BL203" t="str">
            <v/>
          </cell>
          <cell r="BM203" t="str">
            <v/>
          </cell>
          <cell r="BN203" t="str">
            <v/>
          </cell>
          <cell r="BO203" t="str">
            <v/>
          </cell>
          <cell r="BP203" t="str">
            <v/>
          </cell>
          <cell r="BQ203" t="str">
            <v/>
          </cell>
          <cell r="BR203" t="str">
            <v/>
          </cell>
          <cell r="BS203" t="str">
            <v/>
          </cell>
          <cell r="BT203" t="str">
            <v/>
          </cell>
          <cell r="BU203" t="str">
            <v/>
          </cell>
          <cell r="BV203" t="str">
            <v/>
          </cell>
          <cell r="BW203" t="str">
            <v/>
          </cell>
          <cell r="BX203" t="str">
            <v/>
          </cell>
          <cell r="BY203" t="str">
            <v/>
          </cell>
          <cell r="CA203" t="str">
            <v/>
          </cell>
          <cell r="CB203" t="str">
            <v/>
          </cell>
          <cell r="CC203" t="str">
            <v/>
          </cell>
          <cell r="CD203" t="str">
            <v/>
          </cell>
          <cell r="CE203" t="str">
            <v/>
          </cell>
          <cell r="CF203" t="str">
            <v/>
          </cell>
          <cell r="CG203" t="str">
            <v/>
          </cell>
          <cell r="CH203" t="str">
            <v/>
          </cell>
          <cell r="CI203" t="str">
            <v/>
          </cell>
          <cell r="CJ203" t="str">
            <v/>
          </cell>
          <cell r="CK203" t="str">
            <v/>
          </cell>
          <cell r="CL203" t="str">
            <v/>
          </cell>
          <cell r="CM203" t="str">
            <v/>
          </cell>
          <cell r="CN203" t="str">
            <v/>
          </cell>
          <cell r="CO203" t="str">
            <v/>
          </cell>
          <cell r="CP203" t="str">
            <v/>
          </cell>
          <cell r="CQ203" t="str">
            <v/>
          </cell>
          <cell r="CR203" t="str">
            <v/>
          </cell>
          <cell r="CS203" t="str">
            <v/>
          </cell>
          <cell r="CT203" t="str">
            <v/>
          </cell>
          <cell r="CU203" t="str">
            <v/>
          </cell>
          <cell r="CV203" t="str">
            <v/>
          </cell>
          <cell r="CW203" t="str">
            <v/>
          </cell>
          <cell r="CX203" t="str">
            <v/>
          </cell>
          <cell r="CY203" t="str">
            <v/>
          </cell>
          <cell r="CZ203" t="str">
            <v/>
          </cell>
          <cell r="DA203" t="str">
            <v/>
          </cell>
          <cell r="DB203" t="str">
            <v/>
          </cell>
          <cell r="DC203" t="str">
            <v/>
          </cell>
          <cell r="DD203" t="str">
            <v/>
          </cell>
          <cell r="DE203" t="str">
            <v/>
          </cell>
          <cell r="DF203" t="str">
            <v/>
          </cell>
          <cell r="DG203" t="str">
            <v/>
          </cell>
          <cell r="DH203" t="str">
            <v/>
          </cell>
          <cell r="DI203" t="str">
            <v/>
          </cell>
          <cell r="DJ203" t="str">
            <v/>
          </cell>
          <cell r="DK203" t="str">
            <v/>
          </cell>
          <cell r="DL203" t="str">
            <v/>
          </cell>
          <cell r="DM203" t="str">
            <v/>
          </cell>
          <cell r="DN203" t="str">
            <v/>
          </cell>
          <cell r="DO203" t="str">
            <v/>
          </cell>
          <cell r="DP203" t="str">
            <v/>
          </cell>
          <cell r="DQ203" t="str">
            <v/>
          </cell>
          <cell r="DR203" t="str">
            <v/>
          </cell>
          <cell r="DS203" t="str">
            <v/>
          </cell>
          <cell r="DT203" t="str">
            <v/>
          </cell>
          <cell r="DU203" t="str">
            <v/>
          </cell>
          <cell r="DV203" t="str">
            <v/>
          </cell>
          <cell r="DW203" t="str">
            <v/>
          </cell>
          <cell r="DX203" t="str">
            <v/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 t="str">
            <v/>
          </cell>
          <cell r="EE203" t="str">
            <v/>
          </cell>
          <cell r="EF203" t="str">
            <v/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 t="str">
            <v/>
          </cell>
          <cell r="EM203" t="str">
            <v/>
          </cell>
          <cell r="EN203" t="str">
            <v/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 t="str">
            <v/>
          </cell>
          <cell r="EU203" t="str">
            <v/>
          </cell>
          <cell r="EV203" t="str">
            <v/>
          </cell>
          <cell r="EW203" t="str">
            <v/>
          </cell>
          <cell r="EX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J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  <cell r="BP204" t="str">
            <v/>
          </cell>
          <cell r="BQ204" t="str">
            <v/>
          </cell>
          <cell r="BR204" t="str">
            <v/>
          </cell>
          <cell r="BS204" t="str">
            <v/>
          </cell>
          <cell r="BT204" t="str">
            <v/>
          </cell>
          <cell r="BU204" t="str">
            <v/>
          </cell>
          <cell r="BV204" t="str">
            <v/>
          </cell>
          <cell r="BW204" t="str">
            <v/>
          </cell>
          <cell r="BX204" t="str">
            <v/>
          </cell>
          <cell r="BY204" t="str">
            <v/>
          </cell>
          <cell r="CA204" t="str">
            <v/>
          </cell>
          <cell r="CB204" t="str">
            <v/>
          </cell>
          <cell r="CC204" t="str">
            <v/>
          </cell>
          <cell r="CD204" t="str">
            <v/>
          </cell>
          <cell r="CE204" t="str">
            <v/>
          </cell>
          <cell r="CF204" t="str">
            <v/>
          </cell>
          <cell r="CG204" t="str">
            <v/>
          </cell>
          <cell r="CH204" t="str">
            <v/>
          </cell>
          <cell r="CI204" t="str">
            <v/>
          </cell>
          <cell r="CJ204" t="str">
            <v/>
          </cell>
          <cell r="CK204" t="str">
            <v/>
          </cell>
          <cell r="CL204" t="str">
            <v/>
          </cell>
          <cell r="CM204" t="str">
            <v/>
          </cell>
          <cell r="CN204" t="str">
            <v/>
          </cell>
          <cell r="CO204" t="str">
            <v/>
          </cell>
          <cell r="CP204" t="str">
            <v/>
          </cell>
          <cell r="CQ204" t="str">
            <v/>
          </cell>
          <cell r="CR204" t="str">
            <v/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 t="str">
            <v/>
          </cell>
          <cell r="CY204" t="str">
            <v/>
          </cell>
          <cell r="CZ204" t="str">
            <v/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 t="str">
            <v/>
          </cell>
          <cell r="DG204" t="str">
            <v/>
          </cell>
          <cell r="DH204" t="str">
            <v/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 t="str">
            <v/>
          </cell>
          <cell r="DO204" t="str">
            <v/>
          </cell>
          <cell r="DP204" t="str">
            <v/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 t="str">
            <v/>
          </cell>
          <cell r="DW204" t="str">
            <v/>
          </cell>
          <cell r="DX204" t="str">
            <v/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 t="str">
            <v/>
          </cell>
          <cell r="EE204" t="str">
            <v/>
          </cell>
          <cell r="EF204" t="str">
            <v/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 t="str">
            <v/>
          </cell>
          <cell r="EM204" t="str">
            <v/>
          </cell>
          <cell r="EN204" t="str">
            <v/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 t="str">
            <v/>
          </cell>
          <cell r="EU204" t="str">
            <v/>
          </cell>
          <cell r="EV204" t="str">
            <v/>
          </cell>
          <cell r="EW204" t="str">
            <v/>
          </cell>
          <cell r="EX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 t="str">
            <v/>
          </cell>
          <cell r="BL205" t="str">
            <v/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 t="str">
            <v/>
          </cell>
          <cell r="BT205" t="str">
            <v/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CA205" t="str">
            <v/>
          </cell>
          <cell r="CB205" t="str">
            <v/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 t="str">
            <v/>
          </cell>
          <cell r="CJ205" t="str">
            <v/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 t="str">
            <v/>
          </cell>
          <cell r="CR205" t="str">
            <v/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 t="str">
            <v/>
          </cell>
          <cell r="CZ205" t="str">
            <v/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 t="str">
            <v/>
          </cell>
          <cell r="DH205" t="str">
            <v/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 t="str">
            <v/>
          </cell>
          <cell r="DP205" t="str">
            <v/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 t="str">
            <v/>
          </cell>
          <cell r="DX205" t="str">
            <v/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 t="str">
            <v/>
          </cell>
          <cell r="EF205" t="str">
            <v/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 t="str">
            <v/>
          </cell>
          <cell r="EN205" t="str">
            <v/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 t="str">
            <v/>
          </cell>
          <cell r="EV205" t="str">
            <v/>
          </cell>
          <cell r="EW205" t="str">
            <v/>
          </cell>
          <cell r="EX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J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  <cell r="BP206" t="str">
            <v/>
          </cell>
          <cell r="BQ206" t="str">
            <v/>
          </cell>
          <cell r="BR206" t="str">
            <v/>
          </cell>
          <cell r="BS206" t="str">
            <v/>
          </cell>
          <cell r="BT206" t="str">
            <v/>
          </cell>
          <cell r="BU206" t="str">
            <v/>
          </cell>
          <cell r="BV206" t="str">
            <v/>
          </cell>
          <cell r="BW206" t="str">
            <v/>
          </cell>
          <cell r="BX206" t="str">
            <v/>
          </cell>
          <cell r="BY206" t="str">
            <v/>
          </cell>
          <cell r="CA206" t="str">
            <v/>
          </cell>
          <cell r="CB206" t="str">
            <v/>
          </cell>
          <cell r="CC206" t="str">
            <v/>
          </cell>
          <cell r="CD206" t="str">
            <v/>
          </cell>
          <cell r="CE206" t="str">
            <v/>
          </cell>
          <cell r="CF206" t="str">
            <v/>
          </cell>
          <cell r="CG206" t="str">
            <v/>
          </cell>
          <cell r="CH206" t="str">
            <v/>
          </cell>
          <cell r="CI206" t="str">
            <v/>
          </cell>
          <cell r="CJ206" t="str">
            <v/>
          </cell>
          <cell r="CK206" t="str">
            <v/>
          </cell>
          <cell r="CL206" t="str">
            <v/>
          </cell>
          <cell r="CM206" t="str">
            <v/>
          </cell>
          <cell r="CN206" t="str">
            <v/>
          </cell>
          <cell r="CO206" t="str">
            <v/>
          </cell>
          <cell r="CP206" t="str">
            <v/>
          </cell>
          <cell r="CQ206" t="str">
            <v/>
          </cell>
          <cell r="CR206" t="str">
            <v/>
          </cell>
          <cell r="CS206" t="str">
            <v/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 t="str">
            <v/>
          </cell>
          <cell r="CZ206" t="str">
            <v/>
          </cell>
          <cell r="DA206" t="str">
            <v/>
          </cell>
          <cell r="DB206" t="str">
            <v/>
          </cell>
          <cell r="DC206" t="str">
            <v/>
          </cell>
          <cell r="DD206" t="str">
            <v/>
          </cell>
          <cell r="DE206" t="str">
            <v/>
          </cell>
          <cell r="DF206" t="str">
            <v/>
          </cell>
          <cell r="DG206" t="str">
            <v/>
          </cell>
          <cell r="DH206" t="str">
            <v/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 t="str">
            <v/>
          </cell>
          <cell r="DP206" t="str">
            <v/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 t="str">
            <v/>
          </cell>
          <cell r="DX206" t="str">
            <v/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 t="str">
            <v/>
          </cell>
          <cell r="EF206" t="str">
            <v/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 t="str">
            <v/>
          </cell>
          <cell r="EN206" t="str">
            <v/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 t="str">
            <v/>
          </cell>
          <cell r="EV206" t="str">
            <v/>
          </cell>
          <cell r="EW206" t="str">
            <v/>
          </cell>
          <cell r="EX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 t="str">
            <v/>
          </cell>
          <cell r="BK207" t="str">
            <v/>
          </cell>
          <cell r="BL207" t="str">
            <v/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 t="str">
            <v/>
          </cell>
          <cell r="BS207" t="str">
            <v/>
          </cell>
          <cell r="BT207" t="str">
            <v/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CA207" t="str">
            <v/>
          </cell>
          <cell r="CB207" t="str">
            <v/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 t="str">
            <v/>
          </cell>
          <cell r="CI207" t="str">
            <v/>
          </cell>
          <cell r="CJ207" t="str">
            <v/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 t="str">
            <v/>
          </cell>
          <cell r="CQ207" t="str">
            <v/>
          </cell>
          <cell r="CR207" t="str">
            <v/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 t="str">
            <v/>
          </cell>
          <cell r="CY207" t="str">
            <v/>
          </cell>
          <cell r="CZ207" t="str">
            <v/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 t="str">
            <v/>
          </cell>
          <cell r="DG207" t="str">
            <v/>
          </cell>
          <cell r="DH207" t="str">
            <v/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 t="str">
            <v/>
          </cell>
          <cell r="DO207" t="str">
            <v/>
          </cell>
          <cell r="DP207" t="str">
            <v/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 t="str">
            <v/>
          </cell>
          <cell r="DW207" t="str">
            <v/>
          </cell>
          <cell r="DX207" t="str">
            <v/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 t="str">
            <v/>
          </cell>
          <cell r="EE207" t="str">
            <v/>
          </cell>
          <cell r="EF207" t="str">
            <v/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 t="str">
            <v/>
          </cell>
          <cell r="EM207" t="str">
            <v/>
          </cell>
          <cell r="EN207" t="str">
            <v/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 t="str">
            <v/>
          </cell>
          <cell r="EU207" t="str">
            <v/>
          </cell>
          <cell r="EV207" t="str">
            <v/>
          </cell>
          <cell r="EW207" t="str">
            <v/>
          </cell>
          <cell r="EX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 t="str">
            <v/>
          </cell>
          <cell r="BT208" t="str">
            <v/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CA208" t="str">
            <v/>
          </cell>
          <cell r="CB208" t="str">
            <v/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 t="str">
            <v/>
          </cell>
          <cell r="CJ208" t="str">
            <v/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 t="str">
            <v/>
          </cell>
          <cell r="CR208" t="str">
            <v/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 t="str">
            <v/>
          </cell>
          <cell r="CZ208" t="str">
            <v/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 t="str">
            <v/>
          </cell>
          <cell r="DH208" t="str">
            <v/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 t="str">
            <v/>
          </cell>
          <cell r="DP208" t="str">
            <v/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 t="str">
            <v/>
          </cell>
          <cell r="DX208" t="str">
            <v/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 t="str">
            <v/>
          </cell>
          <cell r="EF208" t="str">
            <v/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 t="str">
            <v/>
          </cell>
          <cell r="EN208" t="str">
            <v/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 t="str">
            <v/>
          </cell>
          <cell r="EV208" t="str">
            <v/>
          </cell>
          <cell r="EW208" t="str">
            <v/>
          </cell>
          <cell r="EX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J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 t="str">
            <v/>
          </cell>
          <cell r="BT209" t="str">
            <v/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CA209" t="str">
            <v/>
          </cell>
          <cell r="CB209" t="str">
            <v/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 t="str">
            <v/>
          </cell>
          <cell r="CJ209" t="str">
            <v/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 t="str">
            <v/>
          </cell>
          <cell r="CR209" t="str">
            <v/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 t="str">
            <v/>
          </cell>
          <cell r="CZ209" t="str">
            <v/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 t="str">
            <v/>
          </cell>
          <cell r="DH209" t="str">
            <v/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 t="str">
            <v/>
          </cell>
          <cell r="DP209" t="str">
            <v/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 t="str">
            <v/>
          </cell>
          <cell r="DX209" t="str">
            <v/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 t="str">
            <v/>
          </cell>
          <cell r="EF209" t="str">
            <v/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 t="str">
            <v/>
          </cell>
          <cell r="EN209" t="str">
            <v/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 t="str">
            <v/>
          </cell>
          <cell r="EV209" t="str">
            <v/>
          </cell>
          <cell r="EW209" t="str">
            <v/>
          </cell>
          <cell r="EX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 t="str">
            <v/>
          </cell>
          <cell r="BL210" t="str">
            <v/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 t="str">
            <v/>
          </cell>
          <cell r="BT210" t="str">
            <v/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CA210" t="str">
            <v/>
          </cell>
          <cell r="CB210" t="str">
            <v/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 t="str">
            <v/>
          </cell>
          <cell r="CJ210" t="str">
            <v/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 t="str">
            <v/>
          </cell>
          <cell r="CR210" t="str">
            <v/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 t="str">
            <v/>
          </cell>
          <cell r="CZ210" t="str">
            <v/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 t="str">
            <v/>
          </cell>
          <cell r="DH210" t="str">
            <v/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 t="str">
            <v/>
          </cell>
          <cell r="DP210" t="str">
            <v/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 t="str">
            <v/>
          </cell>
          <cell r="DX210" t="str">
            <v/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 t="str">
            <v/>
          </cell>
          <cell r="EF210" t="str">
            <v/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 t="str">
            <v/>
          </cell>
          <cell r="EN210" t="str">
            <v/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 t="str">
            <v/>
          </cell>
          <cell r="EV210" t="str">
            <v/>
          </cell>
          <cell r="EW210" t="str">
            <v/>
          </cell>
          <cell r="EX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CA211" t="str">
            <v/>
          </cell>
          <cell r="CB211" t="str">
            <v/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  <cell r="EW211" t="str">
            <v/>
          </cell>
          <cell r="EX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CA212" t="str">
            <v/>
          </cell>
          <cell r="CB212" t="str">
            <v/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  <cell r="EW212" t="str">
            <v/>
          </cell>
          <cell r="EX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CA213" t="str">
            <v/>
          </cell>
          <cell r="CB213" t="str">
            <v/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  <cell r="EW213" t="str">
            <v/>
          </cell>
          <cell r="EX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CA214" t="str">
            <v/>
          </cell>
          <cell r="CB214" t="str">
            <v/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 t="str">
            <v/>
          </cell>
          <cell r="CJ214" t="str">
            <v/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  <cell r="EW214" t="str">
            <v/>
          </cell>
          <cell r="EX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 t="str">
            <v/>
          </cell>
          <cell r="CI215" t="str">
            <v/>
          </cell>
          <cell r="CJ215" t="str">
            <v/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  <cell r="EW215" t="str">
            <v/>
          </cell>
          <cell r="EX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J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  <cell r="BP216" t="str">
            <v/>
          </cell>
          <cell r="BQ216" t="str">
            <v/>
          </cell>
          <cell r="BR216" t="str">
            <v/>
          </cell>
          <cell r="BS216" t="str">
            <v/>
          </cell>
          <cell r="BT216" t="str">
            <v/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CA216" t="str">
            <v/>
          </cell>
          <cell r="CB216" t="str">
            <v/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 t="str">
            <v/>
          </cell>
          <cell r="CI216" t="str">
            <v/>
          </cell>
          <cell r="CJ216" t="str">
            <v/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 t="str">
            <v/>
          </cell>
          <cell r="CQ216" t="str">
            <v/>
          </cell>
          <cell r="CR216" t="str">
            <v/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 t="str">
            <v/>
          </cell>
          <cell r="CY216" t="str">
            <v/>
          </cell>
          <cell r="CZ216" t="str">
            <v/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 t="str">
            <v/>
          </cell>
          <cell r="DG216" t="str">
            <v/>
          </cell>
          <cell r="DH216" t="str">
            <v/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 t="str">
            <v/>
          </cell>
          <cell r="DO216" t="str">
            <v/>
          </cell>
          <cell r="DP216" t="str">
            <v/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 t="str">
            <v/>
          </cell>
          <cell r="DW216" t="str">
            <v/>
          </cell>
          <cell r="DX216" t="str">
            <v/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 t="str">
            <v/>
          </cell>
          <cell r="EE216" t="str">
            <v/>
          </cell>
          <cell r="EF216" t="str">
            <v/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 t="str">
            <v/>
          </cell>
          <cell r="EM216" t="str">
            <v/>
          </cell>
          <cell r="EN216" t="str">
            <v/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 t="str">
            <v/>
          </cell>
          <cell r="EU216" t="str">
            <v/>
          </cell>
          <cell r="EV216" t="str">
            <v/>
          </cell>
          <cell r="EW216" t="str">
            <v/>
          </cell>
          <cell r="EX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CA217" t="str">
            <v/>
          </cell>
          <cell r="CB217" t="str">
            <v/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CA218" t="str">
            <v/>
          </cell>
          <cell r="CB218" t="str">
            <v/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CA219" t="str">
            <v/>
          </cell>
          <cell r="CB219" t="str">
            <v/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CA220" t="str">
            <v/>
          </cell>
          <cell r="CB220" t="str">
            <v/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 t="str">
            <v/>
          </cell>
          <cell r="CJ220" t="str">
            <v/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CA221" t="str">
            <v/>
          </cell>
          <cell r="CB221" t="str">
            <v/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 t="str">
            <v/>
          </cell>
          <cell r="CJ221" t="str">
            <v/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 t="str">
            <v/>
          </cell>
          <cell r="CI222" t="str">
            <v/>
          </cell>
          <cell r="CJ222" t="str">
            <v/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 t="str">
            <v/>
          </cell>
          <cell r="CI223" t="str">
            <v/>
          </cell>
          <cell r="CJ223" t="str">
            <v/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 t="str">
            <v/>
          </cell>
          <cell r="BT224" t="str">
            <v/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CA224" t="str">
            <v/>
          </cell>
          <cell r="CB224" t="str">
            <v/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 t="str">
            <v/>
          </cell>
          <cell r="CJ224" t="str">
            <v/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 t="str">
            <v/>
          </cell>
          <cell r="CR224" t="str">
            <v/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 t="str">
            <v/>
          </cell>
          <cell r="CZ224" t="str">
            <v/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 t="str">
            <v/>
          </cell>
          <cell r="DH224" t="str">
            <v/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 t="str">
            <v/>
          </cell>
          <cell r="DP224" t="str">
            <v/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 t="str">
            <v/>
          </cell>
          <cell r="DX224" t="str">
            <v/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 t="str">
            <v/>
          </cell>
          <cell r="EF224" t="str">
            <v/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 t="str">
            <v/>
          </cell>
          <cell r="EN224" t="str">
            <v/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 t="str">
            <v/>
          </cell>
          <cell r="EV224" t="str">
            <v/>
          </cell>
          <cell r="EW224" t="str">
            <v/>
          </cell>
          <cell r="EX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 t="str">
            <v/>
          </cell>
          <cell r="BK225" t="str">
            <v/>
          </cell>
          <cell r="BL225" t="str">
            <v/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 t="str">
            <v/>
          </cell>
          <cell r="BS225" t="str">
            <v/>
          </cell>
          <cell r="BT225" t="str">
            <v/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CA225" t="str">
            <v/>
          </cell>
          <cell r="CB225" t="str">
            <v/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 t="str">
            <v/>
          </cell>
          <cell r="CI225" t="str">
            <v/>
          </cell>
          <cell r="CJ225" t="str">
            <v/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 t="str">
            <v/>
          </cell>
          <cell r="CQ225" t="str">
            <v/>
          </cell>
          <cell r="CR225" t="str">
            <v/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 t="str">
            <v/>
          </cell>
          <cell r="CY225" t="str">
            <v/>
          </cell>
          <cell r="CZ225" t="str">
            <v/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 t="str">
            <v/>
          </cell>
          <cell r="DG225" t="str">
            <v/>
          </cell>
          <cell r="DH225" t="str">
            <v/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 t="str">
            <v/>
          </cell>
          <cell r="DO225" t="str">
            <v/>
          </cell>
          <cell r="DP225" t="str">
            <v/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 t="str">
            <v/>
          </cell>
          <cell r="DW225" t="str">
            <v/>
          </cell>
          <cell r="DX225" t="str">
            <v/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 t="str">
            <v/>
          </cell>
          <cell r="EE225" t="str">
            <v/>
          </cell>
          <cell r="EF225" t="str">
            <v/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 t="str">
            <v/>
          </cell>
          <cell r="EM225" t="str">
            <v/>
          </cell>
          <cell r="EN225" t="str">
            <v/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 t="str">
            <v/>
          </cell>
          <cell r="EU225" t="str">
            <v/>
          </cell>
          <cell r="EV225" t="str">
            <v/>
          </cell>
          <cell r="EW225" t="str">
            <v/>
          </cell>
          <cell r="EX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 t="str">
            <v/>
          </cell>
          <cell r="BL226" t="str">
            <v/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 t="str">
            <v/>
          </cell>
          <cell r="BT226" t="str">
            <v/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CA226" t="str">
            <v/>
          </cell>
          <cell r="CB226" t="str">
            <v/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 t="str">
            <v/>
          </cell>
          <cell r="CJ226" t="str">
            <v/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 t="str">
            <v/>
          </cell>
          <cell r="CR226" t="str">
            <v/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 t="str">
            <v/>
          </cell>
          <cell r="CZ226" t="str">
            <v/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 t="str">
            <v/>
          </cell>
          <cell r="DH226" t="str">
            <v/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 t="str">
            <v/>
          </cell>
          <cell r="DP226" t="str">
            <v/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 t="str">
            <v/>
          </cell>
          <cell r="DX226" t="str">
            <v/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 t="str">
            <v/>
          </cell>
          <cell r="EF226" t="str">
            <v/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 t="str">
            <v/>
          </cell>
          <cell r="EN226" t="str">
            <v/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 t="str">
            <v/>
          </cell>
          <cell r="EV226" t="str">
            <v/>
          </cell>
          <cell r="EW226" t="str">
            <v/>
          </cell>
          <cell r="EX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/>
          </cell>
          <cell r="BF227" t="str">
            <v/>
          </cell>
          <cell r="BG227" t="str">
            <v/>
          </cell>
          <cell r="BH227" t="str">
            <v/>
          </cell>
          <cell r="BI227" t="str">
            <v/>
          </cell>
          <cell r="BJ227" t="str">
            <v/>
          </cell>
          <cell r="BK227" t="str">
            <v/>
          </cell>
          <cell r="BL227" t="str">
            <v/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 t="str">
            <v/>
          </cell>
          <cell r="BS227" t="str">
            <v/>
          </cell>
          <cell r="BT227" t="str">
            <v/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CA227" t="str">
            <v/>
          </cell>
          <cell r="CB227" t="str">
            <v/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 t="str">
            <v/>
          </cell>
          <cell r="CI227" t="str">
            <v/>
          </cell>
          <cell r="CJ227" t="str">
            <v/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 t="str">
            <v/>
          </cell>
          <cell r="CQ227" t="str">
            <v/>
          </cell>
          <cell r="CR227" t="str">
            <v/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 t="str">
            <v/>
          </cell>
          <cell r="CY227" t="str">
            <v/>
          </cell>
          <cell r="CZ227" t="str">
            <v/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 t="str">
            <v/>
          </cell>
          <cell r="DG227" t="str">
            <v/>
          </cell>
          <cell r="DH227" t="str">
            <v/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 t="str">
            <v/>
          </cell>
          <cell r="DO227" t="str">
            <v/>
          </cell>
          <cell r="DP227" t="str">
            <v/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 t="str">
            <v/>
          </cell>
          <cell r="DW227" t="str">
            <v/>
          </cell>
          <cell r="DX227" t="str">
            <v/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 t="str">
            <v/>
          </cell>
          <cell r="EE227" t="str">
            <v/>
          </cell>
          <cell r="EF227" t="str">
            <v/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 t="str">
            <v/>
          </cell>
          <cell r="EM227" t="str">
            <v/>
          </cell>
          <cell r="EN227" t="str">
            <v/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 t="str">
            <v/>
          </cell>
          <cell r="EU227" t="str">
            <v/>
          </cell>
          <cell r="EV227" t="str">
            <v/>
          </cell>
          <cell r="EW227" t="str">
            <v/>
          </cell>
          <cell r="EX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  <cell r="EW228" t="str">
            <v/>
          </cell>
          <cell r="EX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  <cell r="EW229" t="str">
            <v/>
          </cell>
          <cell r="EX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 t="str">
            <v/>
          </cell>
          <cell r="BL230" t="str">
            <v/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 t="str">
            <v/>
          </cell>
          <cell r="BT230" t="str">
            <v/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CA230" t="str">
            <v/>
          </cell>
          <cell r="CB230" t="str">
            <v/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 t="str">
            <v/>
          </cell>
          <cell r="CJ230" t="str">
            <v/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 t="str">
            <v/>
          </cell>
          <cell r="CR230" t="str">
            <v/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 t="str">
            <v/>
          </cell>
          <cell r="CZ230" t="str">
            <v/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 t="str">
            <v/>
          </cell>
          <cell r="DH230" t="str">
            <v/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 t="str">
            <v/>
          </cell>
          <cell r="DP230" t="str">
            <v/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 t="str">
            <v/>
          </cell>
          <cell r="DX230" t="str">
            <v/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 t="str">
            <v/>
          </cell>
          <cell r="EF230" t="str">
            <v/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 t="str">
            <v/>
          </cell>
          <cell r="EN230" t="str">
            <v/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 t="str">
            <v/>
          </cell>
          <cell r="EV230" t="str">
            <v/>
          </cell>
          <cell r="EW230" t="str">
            <v/>
          </cell>
          <cell r="EX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 t="str">
            <v/>
          </cell>
          <cell r="BL231" t="str">
            <v/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 t="str">
            <v/>
          </cell>
          <cell r="BT231" t="str">
            <v/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CA231" t="str">
            <v/>
          </cell>
          <cell r="CB231" t="str">
            <v/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 t="str">
            <v/>
          </cell>
          <cell r="CJ231" t="str">
            <v/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 t="str">
            <v/>
          </cell>
          <cell r="CR231" t="str">
            <v/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 t="str">
            <v/>
          </cell>
          <cell r="CZ231" t="str">
            <v/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 t="str">
            <v/>
          </cell>
          <cell r="DH231" t="str">
            <v/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 t="str">
            <v/>
          </cell>
          <cell r="DP231" t="str">
            <v/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 t="str">
            <v/>
          </cell>
          <cell r="DX231" t="str">
            <v/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 t="str">
            <v/>
          </cell>
          <cell r="EF231" t="str">
            <v/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 t="str">
            <v/>
          </cell>
          <cell r="EN231" t="str">
            <v/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 t="str">
            <v/>
          </cell>
          <cell r="EV231" t="str">
            <v/>
          </cell>
          <cell r="EW231" t="str">
            <v/>
          </cell>
          <cell r="EX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CA232" t="str">
            <v/>
          </cell>
          <cell r="CB232" t="str">
            <v/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 t="str">
            <v/>
          </cell>
          <cell r="CJ232" t="str">
            <v/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  <cell r="EW232" t="str">
            <v/>
          </cell>
          <cell r="EX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CA233" t="str">
            <v/>
          </cell>
          <cell r="CB233" t="str">
            <v/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 t="str">
            <v/>
          </cell>
          <cell r="CI233" t="str">
            <v/>
          </cell>
          <cell r="CJ233" t="str">
            <v/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  <cell r="EW233" t="str">
            <v/>
          </cell>
          <cell r="EX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CA234" t="str">
            <v/>
          </cell>
          <cell r="CB234" t="str">
            <v/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 t="str">
            <v/>
          </cell>
          <cell r="CJ234" t="str">
            <v/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  <cell r="EW234" t="str">
            <v/>
          </cell>
          <cell r="EX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CA235" t="str">
            <v/>
          </cell>
          <cell r="CB235" t="str">
            <v/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 t="str">
            <v/>
          </cell>
          <cell r="CJ235" t="str">
            <v/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 t="str">
            <v/>
          </cell>
          <cell r="CR235" t="str">
            <v/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  <cell r="EW235" t="str">
            <v/>
          </cell>
          <cell r="EX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 t="str">
            <v/>
          </cell>
          <cell r="CI236" t="str">
            <v/>
          </cell>
          <cell r="CJ236" t="str">
            <v/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 t="str">
            <v/>
          </cell>
          <cell r="CQ236" t="str">
            <v/>
          </cell>
          <cell r="CR236" t="str">
            <v/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  <cell r="EW236" t="str">
            <v/>
          </cell>
          <cell r="EX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  <cell r="BP237" t="str">
            <v/>
          </cell>
          <cell r="BQ237" t="str">
            <v/>
          </cell>
          <cell r="BR237" t="str">
            <v/>
          </cell>
          <cell r="BS237" t="str">
            <v/>
          </cell>
          <cell r="BT237" t="str">
            <v/>
          </cell>
          <cell r="BU237" t="str">
            <v/>
          </cell>
          <cell r="BV237" t="str">
            <v/>
          </cell>
          <cell r="BW237" t="str">
            <v/>
          </cell>
          <cell r="BX237" t="str">
            <v/>
          </cell>
          <cell r="BY237" t="str">
            <v/>
          </cell>
          <cell r="CA237" t="str">
            <v/>
          </cell>
          <cell r="CB237" t="str">
            <v/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 t="str">
            <v/>
          </cell>
          <cell r="CI237" t="str">
            <v/>
          </cell>
          <cell r="CJ237" t="str">
            <v/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 t="str">
            <v/>
          </cell>
          <cell r="CQ237" t="str">
            <v/>
          </cell>
          <cell r="CR237" t="str">
            <v/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 t="str">
            <v/>
          </cell>
          <cell r="CY237" t="str">
            <v/>
          </cell>
          <cell r="CZ237" t="str">
            <v/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 t="str">
            <v/>
          </cell>
          <cell r="DG237" t="str">
            <v/>
          </cell>
          <cell r="DH237" t="str">
            <v/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 t="str">
            <v/>
          </cell>
          <cell r="DO237" t="str">
            <v/>
          </cell>
          <cell r="DP237" t="str">
            <v/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 t="str">
            <v/>
          </cell>
          <cell r="DW237" t="str">
            <v/>
          </cell>
          <cell r="DX237" t="str">
            <v/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 t="str">
            <v/>
          </cell>
          <cell r="EE237" t="str">
            <v/>
          </cell>
          <cell r="EF237" t="str">
            <v/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 t="str">
            <v/>
          </cell>
          <cell r="EM237" t="str">
            <v/>
          </cell>
          <cell r="EN237" t="str">
            <v/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 t="str">
            <v/>
          </cell>
          <cell r="EU237" t="str">
            <v/>
          </cell>
          <cell r="EV237" t="str">
            <v/>
          </cell>
          <cell r="EW237" t="str">
            <v/>
          </cell>
          <cell r="EX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CA238" t="str">
            <v/>
          </cell>
          <cell r="CB238" t="str">
            <v/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 t="str">
            <v/>
          </cell>
          <cell r="CJ238" t="str">
            <v/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CA239" t="str">
            <v/>
          </cell>
          <cell r="CB239" t="str">
            <v/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 t="str">
            <v/>
          </cell>
          <cell r="CI239" t="str">
            <v/>
          </cell>
          <cell r="CJ239" t="str">
            <v/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CA240" t="str">
            <v/>
          </cell>
          <cell r="CB240" t="str">
            <v/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 t="str">
            <v/>
          </cell>
          <cell r="CI240" t="str">
            <v/>
          </cell>
          <cell r="CJ240" t="str">
            <v/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CA241" t="str">
            <v/>
          </cell>
          <cell r="CB241" t="str">
            <v/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 t="str">
            <v/>
          </cell>
          <cell r="CI241" t="str">
            <v/>
          </cell>
          <cell r="CJ241" t="str">
            <v/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 t="str">
            <v/>
          </cell>
          <cell r="CQ241" t="str">
            <v/>
          </cell>
          <cell r="CR241" t="str">
            <v/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CA242" t="str">
            <v/>
          </cell>
          <cell r="CB242" t="str">
            <v/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 t="str">
            <v/>
          </cell>
          <cell r="CI242" t="str">
            <v/>
          </cell>
          <cell r="CJ242" t="str">
            <v/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 t="str">
            <v/>
          </cell>
          <cell r="CQ242" t="str">
            <v/>
          </cell>
          <cell r="CR242" t="str">
            <v/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 t="str">
            <v/>
          </cell>
          <cell r="CJ243" t="str">
            <v/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 t="str">
            <v/>
          </cell>
          <cell r="CR243" t="str">
            <v/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 t="str">
            <v/>
          </cell>
          <cell r="CI244" t="str">
            <v/>
          </cell>
          <cell r="CJ244" t="str">
            <v/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 t="str">
            <v/>
          </cell>
          <cell r="CQ244" t="str">
            <v/>
          </cell>
          <cell r="CR244" t="str">
            <v/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E245" t="str">
            <v/>
          </cell>
          <cell r="BF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  <cell r="BP245" t="str">
            <v/>
          </cell>
          <cell r="BQ245" t="str">
            <v/>
          </cell>
          <cell r="BR245" t="str">
            <v/>
          </cell>
          <cell r="BS245" t="str">
            <v/>
          </cell>
          <cell r="BT245" t="str">
            <v/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CA245" t="str">
            <v/>
          </cell>
          <cell r="CB245" t="str">
            <v/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 t="str">
            <v/>
          </cell>
          <cell r="CI245" t="str">
            <v/>
          </cell>
          <cell r="CJ245" t="str">
            <v/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 t="str">
            <v/>
          </cell>
          <cell r="CQ245" t="str">
            <v/>
          </cell>
          <cell r="CR245" t="str">
            <v/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 t="str">
            <v/>
          </cell>
          <cell r="CY245" t="str">
            <v/>
          </cell>
          <cell r="CZ245" t="str">
            <v/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 t="str">
            <v/>
          </cell>
          <cell r="DG245" t="str">
            <v/>
          </cell>
          <cell r="DH245" t="str">
            <v/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 t="str">
            <v/>
          </cell>
          <cell r="DO245" t="str">
            <v/>
          </cell>
          <cell r="DP245" t="str">
            <v/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 t="str">
            <v/>
          </cell>
          <cell r="DW245" t="str">
            <v/>
          </cell>
          <cell r="DX245" t="str">
            <v/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 t="str">
            <v/>
          </cell>
          <cell r="EE245" t="str">
            <v/>
          </cell>
          <cell r="EF245" t="str">
            <v/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 t="str">
            <v/>
          </cell>
          <cell r="EM245" t="str">
            <v/>
          </cell>
          <cell r="EN245" t="str">
            <v/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 t="str">
            <v/>
          </cell>
          <cell r="EU245" t="str">
            <v/>
          </cell>
          <cell r="EV245" t="str">
            <v/>
          </cell>
          <cell r="EW245" t="str">
            <v/>
          </cell>
          <cell r="EX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 t="str">
            <v/>
          </cell>
          <cell r="BS246" t="str">
            <v/>
          </cell>
          <cell r="BT246" t="str">
            <v/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CA246" t="str">
            <v/>
          </cell>
          <cell r="CB246" t="str">
            <v/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 t="str">
            <v/>
          </cell>
          <cell r="CI246" t="str">
            <v/>
          </cell>
          <cell r="CJ246" t="str">
            <v/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 t="str">
            <v/>
          </cell>
          <cell r="CQ246" t="str">
            <v/>
          </cell>
          <cell r="CR246" t="str">
            <v/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 t="str">
            <v/>
          </cell>
          <cell r="CY246" t="str">
            <v/>
          </cell>
          <cell r="CZ246" t="str">
            <v/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 t="str">
            <v/>
          </cell>
          <cell r="DG246" t="str">
            <v/>
          </cell>
          <cell r="DH246" t="str">
            <v/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 t="str">
            <v/>
          </cell>
          <cell r="DO246" t="str">
            <v/>
          </cell>
          <cell r="DP246" t="str">
            <v/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 t="str">
            <v/>
          </cell>
          <cell r="DW246" t="str">
            <v/>
          </cell>
          <cell r="DX246" t="str">
            <v/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 t="str">
            <v/>
          </cell>
          <cell r="EE246" t="str">
            <v/>
          </cell>
          <cell r="EF246" t="str">
            <v/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 t="str">
            <v/>
          </cell>
          <cell r="EM246" t="str">
            <v/>
          </cell>
          <cell r="EN246" t="str">
            <v/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 t="str">
            <v/>
          </cell>
          <cell r="EU246" t="str">
            <v/>
          </cell>
          <cell r="EV246" t="str">
            <v/>
          </cell>
          <cell r="EW246" t="str">
            <v/>
          </cell>
          <cell r="EX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 t="str">
            <v/>
          </cell>
          <cell r="BS247" t="str">
            <v/>
          </cell>
          <cell r="BT247" t="str">
            <v/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CA247" t="str">
            <v/>
          </cell>
          <cell r="CB247" t="str">
            <v/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 t="str">
            <v/>
          </cell>
          <cell r="CI247" t="str">
            <v/>
          </cell>
          <cell r="CJ247" t="str">
            <v/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 t="str">
            <v/>
          </cell>
          <cell r="CQ247" t="str">
            <v/>
          </cell>
          <cell r="CR247" t="str">
            <v/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 t="str">
            <v/>
          </cell>
          <cell r="CY247" t="str">
            <v/>
          </cell>
          <cell r="CZ247" t="str">
            <v/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 t="str">
            <v/>
          </cell>
          <cell r="DG247" t="str">
            <v/>
          </cell>
          <cell r="DH247" t="str">
            <v/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 t="str">
            <v/>
          </cell>
          <cell r="DO247" t="str">
            <v/>
          </cell>
          <cell r="DP247" t="str">
            <v/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 t="str">
            <v/>
          </cell>
          <cell r="DW247" t="str">
            <v/>
          </cell>
          <cell r="DX247" t="str">
            <v/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 t="str">
            <v/>
          </cell>
          <cell r="EE247" t="str">
            <v/>
          </cell>
          <cell r="EF247" t="str">
            <v/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 t="str">
            <v/>
          </cell>
          <cell r="EM247" t="str">
            <v/>
          </cell>
          <cell r="EN247" t="str">
            <v/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 t="str">
            <v/>
          </cell>
          <cell r="EU247" t="str">
            <v/>
          </cell>
          <cell r="EV247" t="str">
            <v/>
          </cell>
          <cell r="EW247" t="str">
            <v/>
          </cell>
          <cell r="EX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 t="str">
            <v/>
          </cell>
          <cell r="BS248" t="str">
            <v/>
          </cell>
          <cell r="BT248" t="str">
            <v/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CA248" t="str">
            <v/>
          </cell>
          <cell r="CB248" t="str">
            <v/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 t="str">
            <v/>
          </cell>
          <cell r="CI248" t="str">
            <v/>
          </cell>
          <cell r="CJ248" t="str">
            <v/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 t="str">
            <v/>
          </cell>
          <cell r="CQ248" t="str">
            <v/>
          </cell>
          <cell r="CR248" t="str">
            <v/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 t="str">
            <v/>
          </cell>
          <cell r="CY248" t="str">
            <v/>
          </cell>
          <cell r="CZ248" t="str">
            <v/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 t="str">
            <v/>
          </cell>
          <cell r="DG248" t="str">
            <v/>
          </cell>
          <cell r="DH248" t="str">
            <v/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 t="str">
            <v/>
          </cell>
          <cell r="DO248" t="str">
            <v/>
          </cell>
          <cell r="DP248" t="str">
            <v/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 t="str">
            <v/>
          </cell>
          <cell r="DW248" t="str">
            <v/>
          </cell>
          <cell r="DX248" t="str">
            <v/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 t="str">
            <v/>
          </cell>
          <cell r="EE248" t="str">
            <v/>
          </cell>
          <cell r="EF248" t="str">
            <v/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 t="str">
            <v/>
          </cell>
          <cell r="EM248" t="str">
            <v/>
          </cell>
          <cell r="EN248" t="str">
            <v/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 t="str">
            <v/>
          </cell>
          <cell r="EU248" t="str">
            <v/>
          </cell>
          <cell r="EV248" t="str">
            <v/>
          </cell>
          <cell r="EW248" t="str">
            <v/>
          </cell>
          <cell r="EX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  <cell r="EW249" t="str">
            <v/>
          </cell>
          <cell r="EX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  <cell r="EW250" t="str">
            <v/>
          </cell>
          <cell r="EX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  <cell r="BP251" t="str">
            <v/>
          </cell>
          <cell r="BQ251" t="str">
            <v/>
          </cell>
          <cell r="BR251" t="str">
            <v/>
          </cell>
          <cell r="BS251" t="str">
            <v/>
          </cell>
          <cell r="BT251" t="str">
            <v/>
          </cell>
          <cell r="BU251" t="str">
            <v/>
          </cell>
          <cell r="BV251" t="str">
            <v/>
          </cell>
          <cell r="BW251" t="str">
            <v/>
          </cell>
          <cell r="BX251" t="str">
            <v/>
          </cell>
          <cell r="BY251" t="str">
            <v/>
          </cell>
          <cell r="CA251" t="str">
            <v/>
          </cell>
          <cell r="CB251" t="str">
            <v/>
          </cell>
          <cell r="CC251" t="str">
            <v/>
          </cell>
          <cell r="CD251" t="str">
            <v/>
          </cell>
          <cell r="CE251" t="str">
            <v/>
          </cell>
          <cell r="CF251" t="str">
            <v/>
          </cell>
          <cell r="CG251" t="str">
            <v/>
          </cell>
          <cell r="CH251" t="str">
            <v/>
          </cell>
          <cell r="CI251" t="str">
            <v/>
          </cell>
          <cell r="CJ251" t="str">
            <v/>
          </cell>
          <cell r="CK251" t="str">
            <v/>
          </cell>
          <cell r="CL251" t="str">
            <v/>
          </cell>
          <cell r="CM251" t="str">
            <v/>
          </cell>
          <cell r="CN251" t="str">
            <v/>
          </cell>
          <cell r="CO251" t="str">
            <v/>
          </cell>
          <cell r="CP251" t="str">
            <v/>
          </cell>
          <cell r="CQ251" t="str">
            <v/>
          </cell>
          <cell r="CR251" t="str">
            <v/>
          </cell>
          <cell r="CS251" t="str">
            <v/>
          </cell>
          <cell r="CT251" t="str">
            <v/>
          </cell>
          <cell r="CU251" t="str">
            <v/>
          </cell>
          <cell r="CV251" t="str">
            <v/>
          </cell>
          <cell r="CW251" t="str">
            <v/>
          </cell>
          <cell r="CX251" t="str">
            <v/>
          </cell>
          <cell r="CY251" t="str">
            <v/>
          </cell>
          <cell r="CZ251" t="str">
            <v/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 t="str">
            <v/>
          </cell>
          <cell r="DG251" t="str">
            <v/>
          </cell>
          <cell r="DH251" t="str">
            <v/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 t="str">
            <v/>
          </cell>
          <cell r="DO251" t="str">
            <v/>
          </cell>
          <cell r="DP251" t="str">
            <v/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 t="str">
            <v/>
          </cell>
          <cell r="DW251" t="str">
            <v/>
          </cell>
          <cell r="DX251" t="str">
            <v/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 t="str">
            <v/>
          </cell>
          <cell r="EE251" t="str">
            <v/>
          </cell>
          <cell r="EF251" t="str">
            <v/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 t="str">
            <v/>
          </cell>
          <cell r="EM251" t="str">
            <v/>
          </cell>
          <cell r="EN251" t="str">
            <v/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 t="str">
            <v/>
          </cell>
          <cell r="EU251" t="str">
            <v/>
          </cell>
          <cell r="EV251" t="str">
            <v/>
          </cell>
          <cell r="EW251" t="str">
            <v/>
          </cell>
          <cell r="EX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  <cell r="BP252" t="str">
            <v/>
          </cell>
          <cell r="BQ252" t="str">
            <v/>
          </cell>
          <cell r="BR252" t="str">
            <v/>
          </cell>
          <cell r="BS252" t="str">
            <v/>
          </cell>
          <cell r="BT252" t="str">
            <v/>
          </cell>
          <cell r="BU252" t="str">
            <v/>
          </cell>
          <cell r="BV252" t="str">
            <v/>
          </cell>
          <cell r="BW252" t="str">
            <v/>
          </cell>
          <cell r="BX252" t="str">
            <v/>
          </cell>
          <cell r="BY252" t="str">
            <v/>
          </cell>
          <cell r="CA252" t="str">
            <v/>
          </cell>
          <cell r="CB252" t="str">
            <v/>
          </cell>
          <cell r="CC252" t="str">
            <v/>
          </cell>
          <cell r="CD252" t="str">
            <v/>
          </cell>
          <cell r="CE252" t="str">
            <v/>
          </cell>
          <cell r="CF252" t="str">
            <v/>
          </cell>
          <cell r="CG252" t="str">
            <v/>
          </cell>
          <cell r="CH252" t="str">
            <v/>
          </cell>
          <cell r="CI252" t="str">
            <v/>
          </cell>
          <cell r="CJ252" t="str">
            <v/>
          </cell>
          <cell r="CK252" t="str">
            <v/>
          </cell>
          <cell r="CL252" t="str">
            <v/>
          </cell>
          <cell r="CM252" t="str">
            <v/>
          </cell>
          <cell r="CN252" t="str">
            <v/>
          </cell>
          <cell r="CO252" t="str">
            <v/>
          </cell>
          <cell r="CP252" t="str">
            <v/>
          </cell>
          <cell r="CQ252" t="str">
            <v/>
          </cell>
          <cell r="CR252" t="str">
            <v/>
          </cell>
          <cell r="CS252" t="str">
            <v/>
          </cell>
          <cell r="CT252" t="str">
            <v/>
          </cell>
          <cell r="CU252" t="str">
            <v/>
          </cell>
          <cell r="CV252" t="str">
            <v/>
          </cell>
          <cell r="CW252" t="str">
            <v/>
          </cell>
          <cell r="CX252" t="str">
            <v/>
          </cell>
          <cell r="CY252" t="str">
            <v/>
          </cell>
          <cell r="CZ252" t="str">
            <v/>
          </cell>
          <cell r="DA252" t="str">
            <v/>
          </cell>
          <cell r="DB252" t="str">
            <v/>
          </cell>
          <cell r="DC252" t="str">
            <v/>
          </cell>
          <cell r="DD252" t="str">
            <v/>
          </cell>
          <cell r="DE252" t="str">
            <v/>
          </cell>
          <cell r="DF252" t="str">
            <v/>
          </cell>
          <cell r="DG252" t="str">
            <v/>
          </cell>
          <cell r="DH252" t="str">
            <v/>
          </cell>
          <cell r="DI252" t="str">
            <v/>
          </cell>
          <cell r="DJ252" t="str">
            <v/>
          </cell>
          <cell r="DK252" t="str">
            <v/>
          </cell>
          <cell r="DL252" t="str">
            <v/>
          </cell>
          <cell r="DM252" t="str">
            <v/>
          </cell>
          <cell r="DN252" t="str">
            <v/>
          </cell>
          <cell r="DO252" t="str">
            <v/>
          </cell>
          <cell r="DP252" t="str">
            <v/>
          </cell>
          <cell r="DQ252" t="str">
            <v/>
          </cell>
          <cell r="DR252" t="str">
            <v/>
          </cell>
          <cell r="DS252" t="str">
            <v/>
          </cell>
          <cell r="DT252" t="str">
            <v/>
          </cell>
          <cell r="DU252" t="str">
            <v/>
          </cell>
          <cell r="DV252" t="str">
            <v/>
          </cell>
          <cell r="DW252" t="str">
            <v/>
          </cell>
          <cell r="DX252" t="str">
            <v/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 t="str">
            <v/>
          </cell>
          <cell r="EE252" t="str">
            <v/>
          </cell>
          <cell r="EF252" t="str">
            <v/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 t="str">
            <v/>
          </cell>
          <cell r="EM252" t="str">
            <v/>
          </cell>
          <cell r="EN252" t="str">
            <v/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 t="str">
            <v/>
          </cell>
          <cell r="EU252" t="str">
            <v/>
          </cell>
          <cell r="EV252" t="str">
            <v/>
          </cell>
          <cell r="EW252" t="str">
            <v/>
          </cell>
          <cell r="EX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 t="str">
            <v/>
          </cell>
          <cell r="CJ253" t="str">
            <v/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 t="str">
            <v/>
          </cell>
          <cell r="CQ253" t="str">
            <v/>
          </cell>
          <cell r="CR253" t="str">
            <v/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  <cell r="EW253" t="str">
            <v/>
          </cell>
          <cell r="EX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 t="str">
            <v/>
          </cell>
          <cell r="CJ254" t="str">
            <v/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 t="str">
            <v/>
          </cell>
          <cell r="CR254" t="str">
            <v/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  <cell r="EW254" t="str">
            <v/>
          </cell>
          <cell r="EX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 t="str">
            <v/>
          </cell>
          <cell r="CJ255" t="str">
            <v/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 t="str">
            <v/>
          </cell>
          <cell r="CQ255" t="str">
            <v/>
          </cell>
          <cell r="CR255" t="str">
            <v/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  <cell r="EW255" t="str">
            <v/>
          </cell>
          <cell r="EX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 t="str">
            <v/>
          </cell>
          <cell r="CR256" t="str">
            <v/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 t="str">
            <v/>
          </cell>
          <cell r="CZ256" t="str">
            <v/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  <cell r="EW256" t="str">
            <v/>
          </cell>
          <cell r="EX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 t="str">
            <v/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 t="str">
            <v/>
          </cell>
          <cell r="CY257" t="str">
            <v/>
          </cell>
          <cell r="CZ257" t="str">
            <v/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  <cell r="EW257" t="str">
            <v/>
          </cell>
          <cell r="EX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 t="str">
            <v/>
          </cell>
          <cell r="BT258" t="str">
            <v/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CA258" t="str">
            <v/>
          </cell>
          <cell r="CB258" t="str">
            <v/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 t="str">
            <v/>
          </cell>
          <cell r="CJ258" t="str">
            <v/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 t="str">
            <v/>
          </cell>
          <cell r="CR258" t="str">
            <v/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 t="str">
            <v/>
          </cell>
          <cell r="CZ258" t="str">
            <v/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 t="str">
            <v/>
          </cell>
          <cell r="DH258" t="str">
            <v/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 t="str">
            <v/>
          </cell>
          <cell r="DP258" t="str">
            <v/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 t="str">
            <v/>
          </cell>
          <cell r="DX258" t="str">
            <v/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 t="str">
            <v/>
          </cell>
          <cell r="EF258" t="str">
            <v/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 t="str">
            <v/>
          </cell>
          <cell r="EN258" t="str">
            <v/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 t="str">
            <v/>
          </cell>
          <cell r="EV258" t="str">
            <v/>
          </cell>
          <cell r="EW258" t="str">
            <v/>
          </cell>
          <cell r="EX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 t="str">
            <v/>
          </cell>
          <cell r="CJ259" t="str">
            <v/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 t="str">
            <v/>
          </cell>
          <cell r="CQ259" t="str">
            <v/>
          </cell>
          <cell r="CR259" t="str">
            <v/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 t="str">
            <v/>
          </cell>
          <cell r="CJ260" t="str">
            <v/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 t="str">
            <v/>
          </cell>
          <cell r="CR260" t="str">
            <v/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 t="str">
            <v/>
          </cell>
          <cell r="CJ261" t="str">
            <v/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 t="str">
            <v/>
          </cell>
          <cell r="CQ261" t="str">
            <v/>
          </cell>
          <cell r="CR261" t="str">
            <v/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 t="str">
            <v/>
          </cell>
          <cell r="CR262" t="str">
            <v/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 t="str">
            <v/>
          </cell>
          <cell r="CZ262" t="str">
            <v/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 t="str">
            <v/>
          </cell>
          <cell r="CN263" t="str">
            <v/>
          </cell>
          <cell r="CO263" t="str">
            <v/>
          </cell>
          <cell r="CP263" t="str">
            <v/>
          </cell>
          <cell r="CQ263" t="str">
            <v/>
          </cell>
          <cell r="CR263" t="str">
            <v/>
          </cell>
          <cell r="CS263" t="str">
            <v/>
          </cell>
          <cell r="CT263" t="str">
            <v/>
          </cell>
          <cell r="CU263" t="str">
            <v/>
          </cell>
          <cell r="CV263" t="str">
            <v/>
          </cell>
          <cell r="CW263" t="str">
            <v/>
          </cell>
          <cell r="CX263" t="str">
            <v/>
          </cell>
          <cell r="CY263" t="str">
            <v/>
          </cell>
          <cell r="CZ263" t="str">
            <v/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 t="str">
            <v/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 t="str">
            <v/>
          </cell>
          <cell r="CZ264" t="str">
            <v/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 t="str">
            <v/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 t="str">
            <v/>
          </cell>
          <cell r="CZ265" t="str">
            <v/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 t="str">
            <v/>
          </cell>
          <cell r="BK266" t="str">
            <v/>
          </cell>
          <cell r="BL266" t="str">
            <v/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 t="str">
            <v/>
          </cell>
          <cell r="BS266" t="str">
            <v/>
          </cell>
          <cell r="BT266" t="str">
            <v/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CA266" t="str">
            <v/>
          </cell>
          <cell r="CB266" t="str">
            <v/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 t="str">
            <v/>
          </cell>
          <cell r="CI266" t="str">
            <v/>
          </cell>
          <cell r="CJ266" t="str">
            <v/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 t="str">
            <v/>
          </cell>
          <cell r="CQ266" t="str">
            <v/>
          </cell>
          <cell r="CR266" t="str">
            <v/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 t="str">
            <v/>
          </cell>
          <cell r="CY266" t="str">
            <v/>
          </cell>
          <cell r="CZ266" t="str">
            <v/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 t="str">
            <v/>
          </cell>
          <cell r="DG266" t="str">
            <v/>
          </cell>
          <cell r="DH266" t="str">
            <v/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 t="str">
            <v/>
          </cell>
          <cell r="DO266" t="str">
            <v/>
          </cell>
          <cell r="DP266" t="str">
            <v/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 t="str">
            <v/>
          </cell>
          <cell r="DW266" t="str">
            <v/>
          </cell>
          <cell r="DX266" t="str">
            <v/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 t="str">
            <v/>
          </cell>
          <cell r="EE266" t="str">
            <v/>
          </cell>
          <cell r="EF266" t="str">
            <v/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 t="str">
            <v/>
          </cell>
          <cell r="EM266" t="str">
            <v/>
          </cell>
          <cell r="EN266" t="str">
            <v/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 t="str">
            <v/>
          </cell>
          <cell r="EU266" t="str">
            <v/>
          </cell>
          <cell r="EV266" t="str">
            <v/>
          </cell>
          <cell r="EW266" t="str">
            <v/>
          </cell>
          <cell r="EX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 t="str">
            <v/>
          </cell>
          <cell r="BK267" t="str">
            <v/>
          </cell>
          <cell r="BL267" t="str">
            <v/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 t="str">
            <v/>
          </cell>
          <cell r="BS267" t="str">
            <v/>
          </cell>
          <cell r="BT267" t="str">
            <v/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CA267" t="str">
            <v/>
          </cell>
          <cell r="CB267" t="str">
            <v/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 t="str">
            <v/>
          </cell>
          <cell r="CI267" t="str">
            <v/>
          </cell>
          <cell r="CJ267" t="str">
            <v/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 t="str">
            <v/>
          </cell>
          <cell r="CQ267" t="str">
            <v/>
          </cell>
          <cell r="CR267" t="str">
            <v/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 t="str">
            <v/>
          </cell>
          <cell r="CY267" t="str">
            <v/>
          </cell>
          <cell r="CZ267" t="str">
            <v/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 t="str">
            <v/>
          </cell>
          <cell r="DG267" t="str">
            <v/>
          </cell>
          <cell r="DH267" t="str">
            <v/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 t="str">
            <v/>
          </cell>
          <cell r="DO267" t="str">
            <v/>
          </cell>
          <cell r="DP267" t="str">
            <v/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 t="str">
            <v/>
          </cell>
          <cell r="DW267" t="str">
            <v/>
          </cell>
          <cell r="DX267" t="str">
            <v/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 t="str">
            <v/>
          </cell>
          <cell r="EE267" t="str">
            <v/>
          </cell>
          <cell r="EF267" t="str">
            <v/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 t="str">
            <v/>
          </cell>
          <cell r="EM267" t="str">
            <v/>
          </cell>
          <cell r="EN267" t="str">
            <v/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 t="str">
            <v/>
          </cell>
          <cell r="EU267" t="str">
            <v/>
          </cell>
          <cell r="EV267" t="str">
            <v/>
          </cell>
          <cell r="EW267" t="str">
            <v/>
          </cell>
          <cell r="EX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 t="str">
            <v/>
          </cell>
          <cell r="BL268" t="str">
            <v/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 t="str">
            <v/>
          </cell>
          <cell r="BT268" t="str">
            <v/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CA268" t="str">
            <v/>
          </cell>
          <cell r="CB268" t="str">
            <v/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 t="str">
            <v/>
          </cell>
          <cell r="CJ268" t="str">
            <v/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 t="str">
            <v/>
          </cell>
          <cell r="CR268" t="str">
            <v/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 t="str">
            <v/>
          </cell>
          <cell r="CZ268" t="str">
            <v/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 t="str">
            <v/>
          </cell>
          <cell r="DH268" t="str">
            <v/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 t="str">
            <v/>
          </cell>
          <cell r="DP268" t="str">
            <v/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 t="str">
            <v/>
          </cell>
          <cell r="DX268" t="str">
            <v/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 t="str">
            <v/>
          </cell>
          <cell r="EF268" t="str">
            <v/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 t="str">
            <v/>
          </cell>
          <cell r="EN268" t="str">
            <v/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 t="str">
            <v/>
          </cell>
          <cell r="EV268" t="str">
            <v/>
          </cell>
          <cell r="EW268" t="str">
            <v/>
          </cell>
          <cell r="EX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  <cell r="BI269" t="str">
            <v/>
          </cell>
          <cell r="BJ269" t="str">
            <v/>
          </cell>
          <cell r="BK269" t="str">
            <v/>
          </cell>
          <cell r="BL269" t="str">
            <v/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 t="str">
            <v/>
          </cell>
          <cell r="BT269" t="str">
            <v/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CA269" t="str">
            <v/>
          </cell>
          <cell r="CB269" t="str">
            <v/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 t="str">
            <v/>
          </cell>
          <cell r="CJ269" t="str">
            <v/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 t="str">
            <v/>
          </cell>
          <cell r="CR269" t="str">
            <v/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 t="str">
            <v/>
          </cell>
          <cell r="CZ269" t="str">
            <v/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 t="str">
            <v/>
          </cell>
          <cell r="DH269" t="str">
            <v/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 t="str">
            <v/>
          </cell>
          <cell r="DP269" t="str">
            <v/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 t="str">
            <v/>
          </cell>
          <cell r="DX269" t="str">
            <v/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 t="str">
            <v/>
          </cell>
          <cell r="EF269" t="str">
            <v/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 t="str">
            <v/>
          </cell>
          <cell r="EN269" t="str">
            <v/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 t="str">
            <v/>
          </cell>
          <cell r="EV269" t="str">
            <v/>
          </cell>
          <cell r="EW269" t="str">
            <v/>
          </cell>
          <cell r="EX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 t="str">
            <v/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 t="str">
            <v/>
          </cell>
          <cell r="CZ270" t="str">
            <v/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  <cell r="EW270" t="str">
            <v/>
          </cell>
          <cell r="EX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 t="str">
            <v/>
          </cell>
          <cell r="BL271" t="str">
            <v/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 t="str">
            <v/>
          </cell>
          <cell r="BT271" t="str">
            <v/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CA271" t="str">
            <v/>
          </cell>
          <cell r="CB271" t="str">
            <v/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 t="str">
            <v/>
          </cell>
          <cell r="CJ271" t="str">
            <v/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 t="str">
            <v/>
          </cell>
          <cell r="CR271" t="str">
            <v/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 t="str">
            <v/>
          </cell>
          <cell r="CZ271" t="str">
            <v/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 t="str">
            <v/>
          </cell>
          <cell r="DH271" t="str">
            <v/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  <cell r="EN271" t="str">
            <v/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 t="str">
            <v/>
          </cell>
          <cell r="EV271" t="str">
            <v/>
          </cell>
          <cell r="EW271" t="str">
            <v/>
          </cell>
          <cell r="EX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 t="str">
            <v/>
          </cell>
          <cell r="BL272" t="str">
            <v/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 t="str">
            <v/>
          </cell>
          <cell r="BT272" t="str">
            <v/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CA272" t="str">
            <v/>
          </cell>
          <cell r="CB272" t="str">
            <v/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 t="str">
            <v/>
          </cell>
          <cell r="CJ272" t="str">
            <v/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 t="str">
            <v/>
          </cell>
          <cell r="CR272" t="str">
            <v/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 t="str">
            <v/>
          </cell>
          <cell r="CZ272" t="str">
            <v/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 t="str">
            <v/>
          </cell>
          <cell r="DH272" t="str">
            <v/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  <cell r="EN272" t="str">
            <v/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 t="str">
            <v/>
          </cell>
          <cell r="EV272" t="str">
            <v/>
          </cell>
          <cell r="EW272" t="str">
            <v/>
          </cell>
          <cell r="EX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 t="str">
            <v/>
          </cell>
          <cell r="BL273" t="str">
            <v/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 t="str">
            <v/>
          </cell>
          <cell r="BT273" t="str">
            <v/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CA273" t="str">
            <v/>
          </cell>
          <cell r="CB273" t="str">
            <v/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 t="str">
            <v/>
          </cell>
          <cell r="CJ273" t="str">
            <v/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 t="str">
            <v/>
          </cell>
          <cell r="CR273" t="str">
            <v/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 t="str">
            <v/>
          </cell>
          <cell r="CZ273" t="str">
            <v/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 t="str">
            <v/>
          </cell>
          <cell r="DH273" t="str">
            <v/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  <cell r="EN273" t="str">
            <v/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 t="str">
            <v/>
          </cell>
          <cell r="EV273" t="str">
            <v/>
          </cell>
          <cell r="EW273" t="str">
            <v/>
          </cell>
          <cell r="EX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 t="str">
            <v/>
          </cell>
          <cell r="BL274" t="str">
            <v/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 t="str">
            <v/>
          </cell>
          <cell r="BT274" t="str">
            <v/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CA274" t="str">
            <v/>
          </cell>
          <cell r="CB274" t="str">
            <v/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 t="str">
            <v/>
          </cell>
          <cell r="CJ274" t="str">
            <v/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 t="str">
            <v/>
          </cell>
          <cell r="CR274" t="str">
            <v/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 t="str">
            <v/>
          </cell>
          <cell r="CZ274" t="str">
            <v/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 t="str">
            <v/>
          </cell>
          <cell r="DH274" t="str">
            <v/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  <cell r="EN274" t="str">
            <v/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 t="str">
            <v/>
          </cell>
          <cell r="EV274" t="str">
            <v/>
          </cell>
          <cell r="EW274" t="str">
            <v/>
          </cell>
          <cell r="EX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  <cell r="BI275" t="str">
            <v/>
          </cell>
          <cell r="BJ275" t="str">
            <v/>
          </cell>
          <cell r="BK275" t="str">
            <v/>
          </cell>
          <cell r="BL275" t="str">
            <v/>
          </cell>
          <cell r="BM275" t="str">
            <v/>
          </cell>
          <cell r="BN275" t="str">
            <v/>
          </cell>
          <cell r="BO275" t="str">
            <v/>
          </cell>
          <cell r="BP275" t="str">
            <v/>
          </cell>
          <cell r="BQ275" t="str">
            <v/>
          </cell>
          <cell r="BR275" t="str">
            <v/>
          </cell>
          <cell r="BS275" t="str">
            <v/>
          </cell>
          <cell r="BT275" t="str">
            <v/>
          </cell>
          <cell r="BU275" t="str">
            <v/>
          </cell>
          <cell r="BV275" t="str">
            <v/>
          </cell>
          <cell r="BW275" t="str">
            <v/>
          </cell>
          <cell r="BX275" t="str">
            <v/>
          </cell>
          <cell r="BY275" t="str">
            <v/>
          </cell>
          <cell r="CA275" t="str">
            <v/>
          </cell>
          <cell r="CB275" t="str">
            <v/>
          </cell>
          <cell r="CC275" t="str">
            <v/>
          </cell>
          <cell r="CD275" t="str">
            <v/>
          </cell>
          <cell r="CE275" t="str">
            <v/>
          </cell>
          <cell r="CF275" t="str">
            <v/>
          </cell>
          <cell r="CG275" t="str">
            <v/>
          </cell>
          <cell r="CH275" t="str">
            <v/>
          </cell>
          <cell r="CI275" t="str">
            <v/>
          </cell>
          <cell r="CJ275" t="str">
            <v/>
          </cell>
          <cell r="CK275" t="str">
            <v/>
          </cell>
          <cell r="CL275" t="str">
            <v/>
          </cell>
          <cell r="CM275" t="str">
            <v/>
          </cell>
          <cell r="CN275" t="str">
            <v/>
          </cell>
          <cell r="CO275" t="str">
            <v/>
          </cell>
          <cell r="CP275" t="str">
            <v/>
          </cell>
          <cell r="CQ275" t="str">
            <v/>
          </cell>
          <cell r="CR275" t="str">
            <v/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 t="str">
            <v/>
          </cell>
          <cell r="CY275" t="str">
            <v/>
          </cell>
          <cell r="CZ275" t="str">
            <v/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 t="str">
            <v/>
          </cell>
          <cell r="DG275" t="str">
            <v/>
          </cell>
          <cell r="DH275" t="str">
            <v/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  <cell r="EN275" t="str">
            <v/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 t="str">
            <v/>
          </cell>
          <cell r="EU275" t="str">
            <v/>
          </cell>
          <cell r="EV275" t="str">
            <v/>
          </cell>
          <cell r="EW275" t="str">
            <v/>
          </cell>
          <cell r="EX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 t="str">
            <v/>
          </cell>
          <cell r="BL276" t="str">
            <v/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 t="str">
            <v/>
          </cell>
          <cell r="BT276" t="str">
            <v/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CA276" t="str">
            <v/>
          </cell>
          <cell r="CB276" t="str">
            <v/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 t="str">
            <v/>
          </cell>
          <cell r="CJ276" t="str">
            <v/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 t="str">
            <v/>
          </cell>
          <cell r="CR276" t="str">
            <v/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 t="str">
            <v/>
          </cell>
          <cell r="CZ276" t="str">
            <v/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 t="str">
            <v/>
          </cell>
          <cell r="DH276" t="str">
            <v/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  <cell r="EN276" t="str">
            <v/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 t="str">
            <v/>
          </cell>
          <cell r="EV276" t="str">
            <v/>
          </cell>
          <cell r="EW276" t="str">
            <v/>
          </cell>
          <cell r="EX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 t="str">
            <v/>
          </cell>
          <cell r="BL277" t="str">
            <v/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 t="str">
            <v/>
          </cell>
          <cell r="BT277" t="str">
            <v/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J277" t="str">
            <v/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 t="str">
            <v/>
          </cell>
          <cell r="CZ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  <cell r="EN277" t="str">
            <v/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 t="str">
            <v/>
          </cell>
          <cell r="EV277" t="str">
            <v/>
          </cell>
          <cell r="EW277" t="str">
            <v/>
          </cell>
          <cell r="EX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 t="str">
            <v/>
          </cell>
          <cell r="BL278" t="str">
            <v/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 t="str">
            <v/>
          </cell>
          <cell r="BT278" t="str">
            <v/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J278" t="str">
            <v/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 t="str">
            <v/>
          </cell>
          <cell r="CZ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  <cell r="EN278" t="str">
            <v/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 t="str">
            <v/>
          </cell>
          <cell r="EV278" t="str">
            <v/>
          </cell>
          <cell r="EW278" t="str">
            <v/>
          </cell>
          <cell r="EX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  <cell r="BI279" t="str">
            <v/>
          </cell>
          <cell r="BJ279" t="str">
            <v/>
          </cell>
          <cell r="BK279" t="str">
            <v/>
          </cell>
          <cell r="BL279" t="str">
            <v/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 t="str">
            <v/>
          </cell>
          <cell r="BT279" t="str">
            <v/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J279" t="str">
            <v/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 t="str">
            <v/>
          </cell>
          <cell r="CZ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  <cell r="EN279" t="str">
            <v/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 t="str">
            <v/>
          </cell>
          <cell r="EV279" t="str">
            <v/>
          </cell>
          <cell r="EW279" t="str">
            <v/>
          </cell>
          <cell r="EX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 t="str">
            <v/>
          </cell>
          <cell r="BL280" t="str">
            <v/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 t="str">
            <v/>
          </cell>
          <cell r="BT280" t="str">
            <v/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J280" t="str">
            <v/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 t="str">
            <v/>
          </cell>
          <cell r="CZ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  <cell r="EN280" t="str">
            <v/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 t="str">
            <v/>
          </cell>
          <cell r="EV280" t="str">
            <v/>
          </cell>
          <cell r="EW280" t="str">
            <v/>
          </cell>
          <cell r="EX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  <cell r="BI281" t="str">
            <v/>
          </cell>
          <cell r="BJ281" t="str">
            <v/>
          </cell>
          <cell r="BK281" t="str">
            <v/>
          </cell>
          <cell r="BL281" t="str">
            <v/>
          </cell>
          <cell r="BM281" t="str">
            <v/>
          </cell>
          <cell r="BN281" t="str">
            <v/>
          </cell>
          <cell r="BO281" t="str">
            <v/>
          </cell>
          <cell r="BP281" t="str">
            <v/>
          </cell>
          <cell r="BQ281" t="str">
            <v/>
          </cell>
          <cell r="BR281" t="str">
            <v/>
          </cell>
          <cell r="BS281" t="str">
            <v/>
          </cell>
          <cell r="BT281" t="str">
            <v/>
          </cell>
          <cell r="BU281" t="str">
            <v/>
          </cell>
          <cell r="BV281" t="str">
            <v/>
          </cell>
          <cell r="BW281" t="str">
            <v/>
          </cell>
          <cell r="BX281" t="str">
            <v/>
          </cell>
          <cell r="BY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J281" t="str">
            <v/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 t="str">
            <v/>
          </cell>
          <cell r="CY281" t="str">
            <v/>
          </cell>
          <cell r="CZ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  <cell r="EN281" t="str">
            <v/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 t="str">
            <v/>
          </cell>
          <cell r="EU281" t="str">
            <v/>
          </cell>
          <cell r="EV281" t="str">
            <v/>
          </cell>
          <cell r="EW281" t="str">
            <v/>
          </cell>
          <cell r="EX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  <cell r="BI282" t="str">
            <v/>
          </cell>
          <cell r="BJ282" t="str">
            <v/>
          </cell>
          <cell r="BK282" t="str">
            <v/>
          </cell>
          <cell r="BL282" t="str">
            <v/>
          </cell>
          <cell r="BM282" t="str">
            <v/>
          </cell>
          <cell r="BN282" t="str">
            <v/>
          </cell>
          <cell r="BO282" t="str">
            <v/>
          </cell>
          <cell r="BP282" t="str">
            <v/>
          </cell>
          <cell r="BQ282" t="str">
            <v/>
          </cell>
          <cell r="BR282" t="str">
            <v/>
          </cell>
          <cell r="BS282" t="str">
            <v/>
          </cell>
          <cell r="BT282" t="str">
            <v/>
          </cell>
          <cell r="BU282" t="str">
            <v/>
          </cell>
          <cell r="BV282" t="str">
            <v/>
          </cell>
          <cell r="BW282" t="str">
            <v/>
          </cell>
          <cell r="BX282" t="str">
            <v/>
          </cell>
          <cell r="BY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J282" t="str">
            <v/>
          </cell>
          <cell r="CK282" t="str">
            <v/>
          </cell>
          <cell r="CL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CX282" t="str">
            <v/>
          </cell>
          <cell r="CY282" t="str">
            <v/>
          </cell>
          <cell r="CZ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L282" t="str">
            <v/>
          </cell>
          <cell r="DM282" t="str">
            <v/>
          </cell>
          <cell r="DN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DZ282" t="str">
            <v/>
          </cell>
          <cell r="EA282" t="str">
            <v/>
          </cell>
          <cell r="EB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  <cell r="EN282" t="str">
            <v/>
          </cell>
          <cell r="EO282" t="str">
            <v/>
          </cell>
          <cell r="EP282" t="str">
            <v/>
          </cell>
          <cell r="EQ282" t="str">
            <v/>
          </cell>
          <cell r="ER282" t="str">
            <v/>
          </cell>
          <cell r="ES282" t="str">
            <v/>
          </cell>
          <cell r="ET282" t="str">
            <v/>
          </cell>
          <cell r="EU282" t="str">
            <v/>
          </cell>
          <cell r="EV282" t="str">
            <v/>
          </cell>
          <cell r="EW282" t="str">
            <v/>
          </cell>
          <cell r="EX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 t="str">
            <v/>
          </cell>
          <cell r="BK283" t="str">
            <v/>
          </cell>
          <cell r="BL283" t="str">
            <v/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 t="str">
            <v/>
          </cell>
          <cell r="BS283" t="str">
            <v/>
          </cell>
          <cell r="BT283" t="str">
            <v/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J283" t="str">
            <v/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 t="str">
            <v/>
          </cell>
          <cell r="CY283" t="str">
            <v/>
          </cell>
          <cell r="CZ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  <cell r="EN283" t="str">
            <v/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 t="str">
            <v/>
          </cell>
          <cell r="EU283" t="str">
            <v/>
          </cell>
          <cell r="EV283" t="str">
            <v/>
          </cell>
          <cell r="EW283" t="str">
            <v/>
          </cell>
          <cell r="EX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  <cell r="BI284" t="str">
            <v/>
          </cell>
          <cell r="BJ284" t="str">
            <v/>
          </cell>
          <cell r="BK284" t="str">
            <v/>
          </cell>
          <cell r="BL284" t="str">
            <v/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 t="str">
            <v/>
          </cell>
          <cell r="BS284" t="str">
            <v/>
          </cell>
          <cell r="BT284" t="str">
            <v/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J284" t="str">
            <v/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 t="str">
            <v/>
          </cell>
          <cell r="CY284" t="str">
            <v/>
          </cell>
          <cell r="CZ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  <cell r="EN284" t="str">
            <v/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 t="str">
            <v/>
          </cell>
          <cell r="EU284" t="str">
            <v/>
          </cell>
          <cell r="EV284" t="str">
            <v/>
          </cell>
          <cell r="EW284" t="str">
            <v/>
          </cell>
          <cell r="EX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  <cell r="BI285" t="str">
            <v/>
          </cell>
          <cell r="BJ285" t="str">
            <v/>
          </cell>
          <cell r="BK285" t="str">
            <v/>
          </cell>
          <cell r="BL285" t="str">
            <v/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 t="str">
            <v/>
          </cell>
          <cell r="BS285" t="str">
            <v/>
          </cell>
          <cell r="BT285" t="str">
            <v/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J285" t="str">
            <v/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 t="str">
            <v/>
          </cell>
          <cell r="CY285" t="str">
            <v/>
          </cell>
          <cell r="CZ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  <cell r="EN285" t="str">
            <v/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 t="str">
            <v/>
          </cell>
          <cell r="EU285" t="str">
            <v/>
          </cell>
          <cell r="EV285" t="str">
            <v/>
          </cell>
          <cell r="EW285" t="str">
            <v/>
          </cell>
          <cell r="EX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  <cell r="BI286" t="str">
            <v/>
          </cell>
          <cell r="BJ286" t="str">
            <v/>
          </cell>
          <cell r="BK286" t="str">
            <v/>
          </cell>
          <cell r="BL286" t="str">
            <v/>
          </cell>
          <cell r="BM286" t="str">
            <v/>
          </cell>
          <cell r="BN286" t="str">
            <v/>
          </cell>
          <cell r="BO286" t="str">
            <v/>
          </cell>
          <cell r="BP286" t="str">
            <v/>
          </cell>
          <cell r="BQ286" t="str">
            <v/>
          </cell>
          <cell r="BR286" t="str">
            <v/>
          </cell>
          <cell r="BS286" t="str">
            <v/>
          </cell>
          <cell r="BT286" t="str">
            <v/>
          </cell>
          <cell r="BU286" t="str">
            <v/>
          </cell>
          <cell r="BV286" t="str">
            <v/>
          </cell>
          <cell r="BW286" t="str">
            <v/>
          </cell>
          <cell r="BX286" t="str">
            <v/>
          </cell>
          <cell r="BY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J286" t="str">
            <v/>
          </cell>
          <cell r="CK286" t="str">
            <v/>
          </cell>
          <cell r="CL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CX286" t="str">
            <v/>
          </cell>
          <cell r="CY286" t="str">
            <v/>
          </cell>
          <cell r="CZ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L286" t="str">
            <v/>
          </cell>
          <cell r="DM286" t="str">
            <v/>
          </cell>
          <cell r="DN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  <cell r="EN286" t="str">
            <v/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 t="str">
            <v/>
          </cell>
          <cell r="EU286" t="str">
            <v/>
          </cell>
          <cell r="EV286" t="str">
            <v/>
          </cell>
          <cell r="EW286" t="str">
            <v/>
          </cell>
          <cell r="EX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  <cell r="BI287" t="str">
            <v/>
          </cell>
          <cell r="BJ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V287" t="str">
            <v/>
          </cell>
          <cell r="BW287" t="str">
            <v/>
          </cell>
          <cell r="BX287" t="str">
            <v/>
          </cell>
          <cell r="BY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J287" t="str">
            <v/>
          </cell>
          <cell r="CK287" t="str">
            <v/>
          </cell>
          <cell r="CL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CX287" t="str">
            <v/>
          </cell>
          <cell r="CY287" t="str">
            <v/>
          </cell>
          <cell r="CZ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  <cell r="EN287" t="str">
            <v/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 t="str">
            <v/>
          </cell>
          <cell r="EU287" t="str">
            <v/>
          </cell>
          <cell r="EV287" t="str">
            <v/>
          </cell>
          <cell r="EW287" t="str">
            <v/>
          </cell>
          <cell r="EX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J288" t="str">
            <v/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 t="str">
            <v/>
          </cell>
          <cell r="CY288" t="str">
            <v/>
          </cell>
          <cell r="CZ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  <cell r="EN288" t="str">
            <v/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 t="str">
            <v/>
          </cell>
          <cell r="EU288" t="str">
            <v/>
          </cell>
          <cell r="EV288" t="str">
            <v/>
          </cell>
          <cell r="EW288" t="str">
            <v/>
          </cell>
          <cell r="EX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J289" t="str">
            <v/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 t="str">
            <v/>
          </cell>
          <cell r="CY289" t="str">
            <v/>
          </cell>
          <cell r="CZ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  <cell r="EN289" t="str">
            <v/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 t="str">
            <v/>
          </cell>
          <cell r="EU289" t="str">
            <v/>
          </cell>
          <cell r="EV289" t="str">
            <v/>
          </cell>
          <cell r="EW289" t="str">
            <v/>
          </cell>
          <cell r="EX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  <cell r="BI290" t="str">
            <v/>
          </cell>
          <cell r="BJ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V290" t="str">
            <v/>
          </cell>
          <cell r="BW290" t="str">
            <v/>
          </cell>
          <cell r="BX290" t="str">
            <v/>
          </cell>
          <cell r="BY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J290" t="str">
            <v/>
          </cell>
          <cell r="CK290" t="str">
            <v/>
          </cell>
          <cell r="CL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CX290" t="str">
            <v/>
          </cell>
          <cell r="CY290" t="str">
            <v/>
          </cell>
          <cell r="CZ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L290" t="str">
            <v/>
          </cell>
          <cell r="DM290" t="str">
            <v/>
          </cell>
          <cell r="DN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DZ290" t="str">
            <v/>
          </cell>
          <cell r="EA290" t="str">
            <v/>
          </cell>
          <cell r="EB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  <cell r="EN290" t="str">
            <v/>
          </cell>
          <cell r="EO290" t="str">
            <v/>
          </cell>
          <cell r="EP290" t="str">
            <v/>
          </cell>
          <cell r="EQ290" t="str">
            <v/>
          </cell>
          <cell r="ER290" t="str">
            <v/>
          </cell>
          <cell r="ES290" t="str">
            <v/>
          </cell>
          <cell r="ET290" t="str">
            <v/>
          </cell>
          <cell r="EU290" t="str">
            <v/>
          </cell>
          <cell r="EV290" t="str">
            <v/>
          </cell>
          <cell r="EW290" t="str">
            <v/>
          </cell>
          <cell r="EX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  <cell r="BI291" t="str">
            <v/>
          </cell>
          <cell r="BJ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V291" t="str">
            <v/>
          </cell>
          <cell r="BW291" t="str">
            <v/>
          </cell>
          <cell r="BX291" t="str">
            <v/>
          </cell>
          <cell r="BY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J291" t="str">
            <v/>
          </cell>
          <cell r="CK291" t="str">
            <v/>
          </cell>
          <cell r="CL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CX291" t="str">
            <v/>
          </cell>
          <cell r="CY291" t="str">
            <v/>
          </cell>
          <cell r="CZ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L291" t="str">
            <v/>
          </cell>
          <cell r="DM291" t="str">
            <v/>
          </cell>
          <cell r="DN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DZ291" t="str">
            <v/>
          </cell>
          <cell r="EA291" t="str">
            <v/>
          </cell>
          <cell r="EB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  <cell r="EN291" t="str">
            <v/>
          </cell>
          <cell r="EO291" t="str">
            <v/>
          </cell>
          <cell r="EP291" t="str">
            <v/>
          </cell>
          <cell r="EQ291" t="str">
            <v/>
          </cell>
          <cell r="ER291" t="str">
            <v/>
          </cell>
          <cell r="ES291" t="str">
            <v/>
          </cell>
          <cell r="ET291" t="str">
            <v/>
          </cell>
          <cell r="EU291" t="str">
            <v/>
          </cell>
          <cell r="EV291" t="str">
            <v/>
          </cell>
          <cell r="EW291" t="str">
            <v/>
          </cell>
          <cell r="EX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  <cell r="BI292" t="str">
            <v/>
          </cell>
          <cell r="BJ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V292" t="str">
            <v/>
          </cell>
          <cell r="BW292" t="str">
            <v/>
          </cell>
          <cell r="BX292" t="str">
            <v/>
          </cell>
          <cell r="BY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J292" t="str">
            <v/>
          </cell>
          <cell r="CK292" t="str">
            <v/>
          </cell>
          <cell r="CL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CX292" t="str">
            <v/>
          </cell>
          <cell r="CY292" t="str">
            <v/>
          </cell>
          <cell r="CZ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L292" t="str">
            <v/>
          </cell>
          <cell r="DM292" t="str">
            <v/>
          </cell>
          <cell r="DN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DZ292" t="str">
            <v/>
          </cell>
          <cell r="EA292" t="str">
            <v/>
          </cell>
          <cell r="EB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  <cell r="EN292" t="str">
            <v/>
          </cell>
          <cell r="EO292" t="str">
            <v/>
          </cell>
          <cell r="EP292" t="str">
            <v/>
          </cell>
          <cell r="EQ292" t="str">
            <v/>
          </cell>
          <cell r="ER292" t="str">
            <v/>
          </cell>
          <cell r="ES292" t="str">
            <v/>
          </cell>
          <cell r="ET292" t="str">
            <v/>
          </cell>
          <cell r="EU292" t="str">
            <v/>
          </cell>
          <cell r="EV292" t="str">
            <v/>
          </cell>
          <cell r="EW292" t="str">
            <v/>
          </cell>
          <cell r="EX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  <cell r="BI293" t="str">
            <v/>
          </cell>
          <cell r="BJ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V293" t="str">
            <v/>
          </cell>
          <cell r="BW293" t="str">
            <v/>
          </cell>
          <cell r="BX293" t="str">
            <v/>
          </cell>
          <cell r="BY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J293" t="str">
            <v/>
          </cell>
          <cell r="CK293" t="str">
            <v/>
          </cell>
          <cell r="CL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CX293" t="str">
            <v/>
          </cell>
          <cell r="CY293" t="str">
            <v/>
          </cell>
          <cell r="CZ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L293" t="str">
            <v/>
          </cell>
          <cell r="DM293" t="str">
            <v/>
          </cell>
          <cell r="DN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DZ293" t="str">
            <v/>
          </cell>
          <cell r="EA293" t="str">
            <v/>
          </cell>
          <cell r="EB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  <cell r="EN293" t="str">
            <v/>
          </cell>
          <cell r="EO293" t="str">
            <v/>
          </cell>
          <cell r="EP293" t="str">
            <v/>
          </cell>
          <cell r="EQ293" t="str">
            <v/>
          </cell>
          <cell r="ER293" t="str">
            <v/>
          </cell>
          <cell r="ES293" t="str">
            <v/>
          </cell>
          <cell r="ET293" t="str">
            <v/>
          </cell>
          <cell r="EU293" t="str">
            <v/>
          </cell>
          <cell r="EV293" t="str">
            <v/>
          </cell>
          <cell r="EW293" t="str">
            <v/>
          </cell>
          <cell r="EX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  <cell r="BI294" t="str">
            <v/>
          </cell>
          <cell r="BJ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V294" t="str">
            <v/>
          </cell>
          <cell r="BW294" t="str">
            <v/>
          </cell>
          <cell r="BX294" t="str">
            <v/>
          </cell>
          <cell r="BY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J294" t="str">
            <v/>
          </cell>
          <cell r="CK294" t="str">
            <v/>
          </cell>
          <cell r="CL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CX294" t="str">
            <v/>
          </cell>
          <cell r="CY294" t="str">
            <v/>
          </cell>
          <cell r="CZ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L294" t="str">
            <v/>
          </cell>
          <cell r="DM294" t="str">
            <v/>
          </cell>
          <cell r="DN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DZ294" t="str">
            <v/>
          </cell>
          <cell r="EA294" t="str">
            <v/>
          </cell>
          <cell r="EB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  <cell r="EN294" t="str">
            <v/>
          </cell>
          <cell r="EO294" t="str">
            <v/>
          </cell>
          <cell r="EP294" t="str">
            <v/>
          </cell>
          <cell r="EQ294" t="str">
            <v/>
          </cell>
          <cell r="ER294" t="str">
            <v/>
          </cell>
          <cell r="ES294" t="str">
            <v/>
          </cell>
          <cell r="ET294" t="str">
            <v/>
          </cell>
          <cell r="EU294" t="str">
            <v/>
          </cell>
          <cell r="EV294" t="str">
            <v/>
          </cell>
          <cell r="EW294" t="str">
            <v/>
          </cell>
          <cell r="EX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  <cell r="BI295" t="str">
            <v/>
          </cell>
          <cell r="BJ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V295" t="str">
            <v/>
          </cell>
          <cell r="BW295" t="str">
            <v/>
          </cell>
          <cell r="BX295" t="str">
            <v/>
          </cell>
          <cell r="BY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J295" t="str">
            <v/>
          </cell>
          <cell r="CK295" t="str">
            <v/>
          </cell>
          <cell r="CL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CX295" t="str">
            <v/>
          </cell>
          <cell r="CY295" t="str">
            <v/>
          </cell>
          <cell r="CZ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L295" t="str">
            <v/>
          </cell>
          <cell r="DM295" t="str">
            <v/>
          </cell>
          <cell r="DN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DZ295" t="str">
            <v/>
          </cell>
          <cell r="EA295" t="str">
            <v/>
          </cell>
          <cell r="EB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  <cell r="EN295" t="str">
            <v/>
          </cell>
          <cell r="EO295" t="str">
            <v/>
          </cell>
          <cell r="EP295" t="str">
            <v/>
          </cell>
          <cell r="EQ295" t="str">
            <v/>
          </cell>
          <cell r="ER295" t="str">
            <v/>
          </cell>
          <cell r="ES295" t="str">
            <v/>
          </cell>
          <cell r="ET295" t="str">
            <v/>
          </cell>
          <cell r="EU295" t="str">
            <v/>
          </cell>
          <cell r="EV295" t="str">
            <v/>
          </cell>
          <cell r="EW295" t="str">
            <v/>
          </cell>
          <cell r="EX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  <cell r="BI296" t="str">
            <v/>
          </cell>
          <cell r="BJ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V296" t="str">
            <v/>
          </cell>
          <cell r="BW296" t="str">
            <v/>
          </cell>
          <cell r="BX296" t="str">
            <v/>
          </cell>
          <cell r="BY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J296" t="str">
            <v/>
          </cell>
          <cell r="CK296" t="str">
            <v/>
          </cell>
          <cell r="CL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CX296" t="str">
            <v/>
          </cell>
          <cell r="CY296" t="str">
            <v/>
          </cell>
          <cell r="CZ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L296" t="str">
            <v/>
          </cell>
          <cell r="DM296" t="str">
            <v/>
          </cell>
          <cell r="DN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DZ296" t="str">
            <v/>
          </cell>
          <cell r="EA296" t="str">
            <v/>
          </cell>
          <cell r="EB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  <cell r="EN296" t="str">
            <v/>
          </cell>
          <cell r="EO296" t="str">
            <v/>
          </cell>
          <cell r="EP296" t="str">
            <v/>
          </cell>
          <cell r="EQ296" t="str">
            <v/>
          </cell>
          <cell r="ER296" t="str">
            <v/>
          </cell>
          <cell r="ES296" t="str">
            <v/>
          </cell>
          <cell r="ET296" t="str">
            <v/>
          </cell>
          <cell r="EU296" t="str">
            <v/>
          </cell>
          <cell r="EV296" t="str">
            <v/>
          </cell>
          <cell r="EW296" t="str">
            <v/>
          </cell>
          <cell r="EX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  <cell r="BI297" t="str">
            <v/>
          </cell>
          <cell r="BJ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V297" t="str">
            <v/>
          </cell>
          <cell r="BW297" t="str">
            <v/>
          </cell>
          <cell r="BX297" t="str">
            <v/>
          </cell>
          <cell r="BY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J297" t="str">
            <v/>
          </cell>
          <cell r="CK297" t="str">
            <v/>
          </cell>
          <cell r="CL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CX297" t="str">
            <v/>
          </cell>
          <cell r="CY297" t="str">
            <v/>
          </cell>
          <cell r="CZ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L297" t="str">
            <v/>
          </cell>
          <cell r="DM297" t="str">
            <v/>
          </cell>
          <cell r="DN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DZ297" t="str">
            <v/>
          </cell>
          <cell r="EA297" t="str">
            <v/>
          </cell>
          <cell r="EB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  <cell r="EN297" t="str">
            <v/>
          </cell>
          <cell r="EO297" t="str">
            <v/>
          </cell>
          <cell r="EP297" t="str">
            <v/>
          </cell>
          <cell r="EQ297" t="str">
            <v/>
          </cell>
          <cell r="ER297" t="str">
            <v/>
          </cell>
          <cell r="ES297" t="str">
            <v/>
          </cell>
          <cell r="ET297" t="str">
            <v/>
          </cell>
          <cell r="EU297" t="str">
            <v/>
          </cell>
          <cell r="EV297" t="str">
            <v/>
          </cell>
          <cell r="EW297" t="str">
            <v/>
          </cell>
          <cell r="EX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  <cell r="BI298" t="str">
            <v/>
          </cell>
          <cell r="BJ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V298" t="str">
            <v/>
          </cell>
          <cell r="BW298" t="str">
            <v/>
          </cell>
          <cell r="BX298" t="str">
            <v/>
          </cell>
          <cell r="BY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J298" t="str">
            <v/>
          </cell>
          <cell r="CK298" t="str">
            <v/>
          </cell>
          <cell r="CL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CX298" t="str">
            <v/>
          </cell>
          <cell r="CY298" t="str">
            <v/>
          </cell>
          <cell r="CZ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L298" t="str">
            <v/>
          </cell>
          <cell r="DM298" t="str">
            <v/>
          </cell>
          <cell r="DN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DZ298" t="str">
            <v/>
          </cell>
          <cell r="EA298" t="str">
            <v/>
          </cell>
          <cell r="EB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  <cell r="EN298" t="str">
            <v/>
          </cell>
          <cell r="EO298" t="str">
            <v/>
          </cell>
          <cell r="EP298" t="str">
            <v/>
          </cell>
          <cell r="EQ298" t="str">
            <v/>
          </cell>
          <cell r="ER298" t="str">
            <v/>
          </cell>
          <cell r="ES298" t="str">
            <v/>
          </cell>
          <cell r="ET298" t="str">
            <v/>
          </cell>
          <cell r="EU298" t="str">
            <v/>
          </cell>
          <cell r="EV298" t="str">
            <v/>
          </cell>
          <cell r="EW298" t="str">
            <v/>
          </cell>
          <cell r="EX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  <cell r="BI299" t="str">
            <v/>
          </cell>
          <cell r="BJ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V299" t="str">
            <v/>
          </cell>
          <cell r="BW299" t="str">
            <v/>
          </cell>
          <cell r="BX299" t="str">
            <v/>
          </cell>
          <cell r="BY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J299" t="str">
            <v/>
          </cell>
          <cell r="CK299" t="str">
            <v/>
          </cell>
          <cell r="CL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CX299" t="str">
            <v/>
          </cell>
          <cell r="CY299" t="str">
            <v/>
          </cell>
          <cell r="CZ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L299" t="str">
            <v/>
          </cell>
          <cell r="DM299" t="str">
            <v/>
          </cell>
          <cell r="DN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DZ299" t="str">
            <v/>
          </cell>
          <cell r="EA299" t="str">
            <v/>
          </cell>
          <cell r="EB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  <cell r="EN299" t="str">
            <v/>
          </cell>
          <cell r="EO299" t="str">
            <v/>
          </cell>
          <cell r="EP299" t="str">
            <v/>
          </cell>
          <cell r="EQ299" t="str">
            <v/>
          </cell>
          <cell r="ER299" t="str">
            <v/>
          </cell>
          <cell r="ES299" t="str">
            <v/>
          </cell>
          <cell r="ET299" t="str">
            <v/>
          </cell>
          <cell r="EU299" t="str">
            <v/>
          </cell>
          <cell r="EV299" t="str">
            <v/>
          </cell>
          <cell r="EW299" t="str">
            <v/>
          </cell>
          <cell r="EX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  <cell r="BI300" t="str">
            <v/>
          </cell>
          <cell r="BJ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V300" t="str">
            <v/>
          </cell>
          <cell r="BW300" t="str">
            <v/>
          </cell>
          <cell r="BX300" t="str">
            <v/>
          </cell>
          <cell r="BY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J300" t="str">
            <v/>
          </cell>
          <cell r="CK300" t="str">
            <v/>
          </cell>
          <cell r="CL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CX300" t="str">
            <v/>
          </cell>
          <cell r="CY300" t="str">
            <v/>
          </cell>
          <cell r="CZ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L300" t="str">
            <v/>
          </cell>
          <cell r="DM300" t="str">
            <v/>
          </cell>
          <cell r="DN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DZ300" t="str">
            <v/>
          </cell>
          <cell r="EA300" t="str">
            <v/>
          </cell>
          <cell r="EB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  <cell r="EN300" t="str">
            <v/>
          </cell>
          <cell r="EO300" t="str">
            <v/>
          </cell>
          <cell r="EP300" t="str">
            <v/>
          </cell>
          <cell r="EQ300" t="str">
            <v/>
          </cell>
          <cell r="ER300" t="str">
            <v/>
          </cell>
          <cell r="ES300" t="str">
            <v/>
          </cell>
          <cell r="ET300" t="str">
            <v/>
          </cell>
          <cell r="EU300" t="str">
            <v/>
          </cell>
          <cell r="EV300" t="str">
            <v/>
          </cell>
          <cell r="EW300" t="str">
            <v/>
          </cell>
          <cell r="EX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  <cell r="BI301" t="str">
            <v/>
          </cell>
          <cell r="BJ301" t="str">
            <v/>
          </cell>
          <cell r="BK301" t="str">
            <v/>
          </cell>
          <cell r="BL301" t="str">
            <v/>
          </cell>
          <cell r="BM301" t="str">
            <v/>
          </cell>
          <cell r="BN301" t="str">
            <v/>
          </cell>
          <cell r="BO301" t="str">
            <v/>
          </cell>
          <cell r="BP301" t="str">
            <v/>
          </cell>
          <cell r="BQ301" t="str">
            <v/>
          </cell>
          <cell r="BR301" t="str">
            <v/>
          </cell>
          <cell r="BS301" t="str">
            <v/>
          </cell>
          <cell r="BT301" t="str">
            <v/>
          </cell>
          <cell r="BU301" t="str">
            <v/>
          </cell>
          <cell r="BV301" t="str">
            <v/>
          </cell>
          <cell r="BW301" t="str">
            <v/>
          </cell>
          <cell r="BX301" t="str">
            <v/>
          </cell>
          <cell r="BY301" t="str">
            <v/>
          </cell>
          <cell r="CA301" t="str">
            <v/>
          </cell>
          <cell r="CB301" t="str">
            <v/>
          </cell>
          <cell r="CC301" t="str">
            <v/>
          </cell>
          <cell r="CD301" t="str">
            <v/>
          </cell>
          <cell r="CE301" t="str">
            <v/>
          </cell>
          <cell r="CF301" t="str">
            <v/>
          </cell>
          <cell r="CG301" t="str">
            <v/>
          </cell>
          <cell r="CH301" t="str">
            <v/>
          </cell>
          <cell r="CI301" t="str">
            <v/>
          </cell>
          <cell r="CJ301" t="str">
            <v/>
          </cell>
          <cell r="CK301" t="str">
            <v/>
          </cell>
          <cell r="CL301" t="str">
            <v/>
          </cell>
          <cell r="CM301" t="str">
            <v/>
          </cell>
          <cell r="CN301" t="str">
            <v/>
          </cell>
          <cell r="CO301" t="str">
            <v/>
          </cell>
          <cell r="CP301" t="str">
            <v/>
          </cell>
          <cell r="CQ301" t="str">
            <v/>
          </cell>
          <cell r="CR301" t="str">
            <v/>
          </cell>
          <cell r="CS301" t="str">
            <v/>
          </cell>
          <cell r="CT301" t="str">
            <v/>
          </cell>
          <cell r="CU301" t="str">
            <v/>
          </cell>
          <cell r="CV301" t="str">
            <v/>
          </cell>
          <cell r="CW301" t="str">
            <v/>
          </cell>
          <cell r="CX301" t="str">
            <v/>
          </cell>
          <cell r="CY301" t="str">
            <v/>
          </cell>
          <cell r="CZ301" t="str">
            <v/>
          </cell>
          <cell r="DA301" t="str">
            <v/>
          </cell>
          <cell r="DB301" t="str">
            <v/>
          </cell>
          <cell r="DC301" t="str">
            <v/>
          </cell>
          <cell r="DD301" t="str">
            <v/>
          </cell>
          <cell r="DE301" t="str">
            <v/>
          </cell>
          <cell r="DF301" t="str">
            <v/>
          </cell>
          <cell r="DG301" t="str">
            <v/>
          </cell>
          <cell r="DH301" t="str">
            <v/>
          </cell>
          <cell r="DI301" t="str">
            <v/>
          </cell>
          <cell r="DJ301" t="str">
            <v/>
          </cell>
          <cell r="DK301" t="str">
            <v/>
          </cell>
          <cell r="DL301" t="str">
            <v/>
          </cell>
          <cell r="DM301" t="str">
            <v/>
          </cell>
          <cell r="DN301" t="str">
            <v/>
          </cell>
          <cell r="DO301" t="str">
            <v/>
          </cell>
          <cell r="DP301" t="str">
            <v/>
          </cell>
          <cell r="DQ301" t="str">
            <v/>
          </cell>
          <cell r="DR301" t="str">
            <v/>
          </cell>
          <cell r="DS301" t="str">
            <v/>
          </cell>
          <cell r="DT301" t="str">
            <v/>
          </cell>
          <cell r="DU301" t="str">
            <v/>
          </cell>
          <cell r="DV301" t="str">
            <v/>
          </cell>
          <cell r="DW301" t="str">
            <v/>
          </cell>
          <cell r="DX301" t="str">
            <v/>
          </cell>
          <cell r="DY301" t="str">
            <v/>
          </cell>
          <cell r="DZ301" t="str">
            <v/>
          </cell>
          <cell r="EA301" t="str">
            <v/>
          </cell>
          <cell r="EB301" t="str">
            <v/>
          </cell>
          <cell r="EC301" t="str">
            <v/>
          </cell>
          <cell r="ED301" t="str">
            <v/>
          </cell>
          <cell r="EE301" t="str">
            <v/>
          </cell>
          <cell r="EF301" t="str">
            <v/>
          </cell>
          <cell r="EG301" t="str">
            <v/>
          </cell>
          <cell r="EH301" t="str">
            <v/>
          </cell>
          <cell r="EI301" t="str">
            <v/>
          </cell>
          <cell r="EJ301" t="str">
            <v/>
          </cell>
          <cell r="EK301" t="str">
            <v/>
          </cell>
          <cell r="EL301" t="str">
            <v/>
          </cell>
          <cell r="EM301" t="str">
            <v/>
          </cell>
          <cell r="EN301" t="str">
            <v/>
          </cell>
          <cell r="EO301" t="str">
            <v/>
          </cell>
          <cell r="EP301" t="str">
            <v/>
          </cell>
          <cell r="EQ301" t="str">
            <v/>
          </cell>
          <cell r="ER301" t="str">
            <v/>
          </cell>
          <cell r="ES301" t="str">
            <v/>
          </cell>
          <cell r="ET301" t="str">
            <v/>
          </cell>
          <cell r="EU301" t="str">
            <v/>
          </cell>
          <cell r="EV301" t="str">
            <v/>
          </cell>
          <cell r="EW301" t="str">
            <v/>
          </cell>
          <cell r="EX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  <cell r="BI302" t="str">
            <v/>
          </cell>
          <cell r="BJ302" t="str">
            <v/>
          </cell>
          <cell r="BK302" t="str">
            <v/>
          </cell>
          <cell r="BL302" t="str">
            <v/>
          </cell>
          <cell r="BM302" t="str">
            <v/>
          </cell>
          <cell r="BN302" t="str">
            <v/>
          </cell>
          <cell r="BO302" t="str">
            <v/>
          </cell>
          <cell r="BP302" t="str">
            <v/>
          </cell>
          <cell r="BQ302" t="str">
            <v/>
          </cell>
          <cell r="BR302" t="str">
            <v/>
          </cell>
          <cell r="BS302" t="str">
            <v/>
          </cell>
          <cell r="BT302" t="str">
            <v/>
          </cell>
          <cell r="BU302" t="str">
            <v/>
          </cell>
          <cell r="BV302" t="str">
            <v/>
          </cell>
          <cell r="BW302" t="str">
            <v/>
          </cell>
          <cell r="BX302" t="str">
            <v/>
          </cell>
          <cell r="BY302" t="str">
            <v/>
          </cell>
          <cell r="CA302" t="str">
            <v/>
          </cell>
          <cell r="CB302" t="str">
            <v/>
          </cell>
          <cell r="CC302" t="str">
            <v/>
          </cell>
          <cell r="CD302" t="str">
            <v/>
          </cell>
          <cell r="CE302" t="str">
            <v/>
          </cell>
          <cell r="CF302" t="str">
            <v/>
          </cell>
          <cell r="CG302" t="str">
            <v/>
          </cell>
          <cell r="CH302" t="str">
            <v/>
          </cell>
          <cell r="CI302" t="str">
            <v/>
          </cell>
          <cell r="CJ302" t="str">
            <v/>
          </cell>
          <cell r="CK302" t="str">
            <v/>
          </cell>
          <cell r="CL302" t="str">
            <v/>
          </cell>
          <cell r="CM302" t="str">
            <v/>
          </cell>
          <cell r="CN302" t="str">
            <v/>
          </cell>
          <cell r="CO302" t="str">
            <v/>
          </cell>
          <cell r="CP302" t="str">
            <v/>
          </cell>
          <cell r="CQ302" t="str">
            <v/>
          </cell>
          <cell r="CR302" t="str">
            <v/>
          </cell>
          <cell r="CS302" t="str">
            <v/>
          </cell>
          <cell r="CT302" t="str">
            <v/>
          </cell>
          <cell r="CU302" t="str">
            <v/>
          </cell>
          <cell r="CV302" t="str">
            <v/>
          </cell>
          <cell r="CW302" t="str">
            <v/>
          </cell>
          <cell r="CX302" t="str">
            <v/>
          </cell>
          <cell r="CY302" t="str">
            <v/>
          </cell>
          <cell r="CZ302" t="str">
            <v/>
          </cell>
          <cell r="DA302" t="str">
            <v/>
          </cell>
          <cell r="DB302" t="str">
            <v/>
          </cell>
          <cell r="DC302" t="str">
            <v/>
          </cell>
          <cell r="DD302" t="str">
            <v/>
          </cell>
          <cell r="DE302" t="str">
            <v/>
          </cell>
          <cell r="DF302" t="str">
            <v/>
          </cell>
          <cell r="DG302" t="str">
            <v/>
          </cell>
          <cell r="DH302" t="str">
            <v/>
          </cell>
          <cell r="DI302" t="str">
            <v/>
          </cell>
          <cell r="DJ302" t="str">
            <v/>
          </cell>
          <cell r="DK302" t="str">
            <v/>
          </cell>
          <cell r="DL302" t="str">
            <v/>
          </cell>
          <cell r="DM302" t="str">
            <v/>
          </cell>
          <cell r="DN302" t="str">
            <v/>
          </cell>
          <cell r="DO302" t="str">
            <v/>
          </cell>
          <cell r="DP302" t="str">
            <v/>
          </cell>
          <cell r="DQ302" t="str">
            <v/>
          </cell>
          <cell r="DR302" t="str">
            <v/>
          </cell>
          <cell r="DS302" t="str">
            <v/>
          </cell>
          <cell r="DT302" t="str">
            <v/>
          </cell>
          <cell r="DU302" t="str">
            <v/>
          </cell>
          <cell r="DV302" t="str">
            <v/>
          </cell>
          <cell r="DW302" t="str">
            <v/>
          </cell>
          <cell r="DX302" t="str">
            <v/>
          </cell>
          <cell r="DY302" t="str">
            <v/>
          </cell>
          <cell r="DZ302" t="str">
            <v/>
          </cell>
          <cell r="EA302" t="str">
            <v/>
          </cell>
          <cell r="EB302" t="str">
            <v/>
          </cell>
          <cell r="EC302" t="str">
            <v/>
          </cell>
          <cell r="ED302" t="str">
            <v/>
          </cell>
          <cell r="EE302" t="str">
            <v/>
          </cell>
          <cell r="EF302" t="str">
            <v/>
          </cell>
          <cell r="EG302" t="str">
            <v/>
          </cell>
          <cell r="EH302" t="str">
            <v/>
          </cell>
          <cell r="EI302" t="str">
            <v/>
          </cell>
          <cell r="EJ302" t="str">
            <v/>
          </cell>
          <cell r="EK302" t="str">
            <v/>
          </cell>
          <cell r="EL302" t="str">
            <v/>
          </cell>
          <cell r="EM302" t="str">
            <v/>
          </cell>
          <cell r="EN302" t="str">
            <v/>
          </cell>
          <cell r="EO302" t="str">
            <v/>
          </cell>
          <cell r="EP302" t="str">
            <v/>
          </cell>
          <cell r="EQ302" t="str">
            <v/>
          </cell>
          <cell r="ER302" t="str">
            <v/>
          </cell>
          <cell r="ES302" t="str">
            <v/>
          </cell>
          <cell r="ET302" t="str">
            <v/>
          </cell>
          <cell r="EU302" t="str">
            <v/>
          </cell>
          <cell r="EV302" t="str">
            <v/>
          </cell>
          <cell r="EW302" t="str">
            <v/>
          </cell>
          <cell r="EX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  <cell r="BI303" t="str">
            <v/>
          </cell>
          <cell r="BJ303" t="str">
            <v/>
          </cell>
          <cell r="BK303" t="str">
            <v/>
          </cell>
          <cell r="BL303" t="str">
            <v/>
          </cell>
          <cell r="BM303" t="str">
            <v/>
          </cell>
          <cell r="BN303" t="str">
            <v/>
          </cell>
          <cell r="BO303" t="str">
            <v/>
          </cell>
          <cell r="BP303" t="str">
            <v/>
          </cell>
          <cell r="BQ303" t="str">
            <v/>
          </cell>
          <cell r="BR303" t="str">
            <v/>
          </cell>
          <cell r="BS303" t="str">
            <v/>
          </cell>
          <cell r="BT303" t="str">
            <v/>
          </cell>
          <cell r="BU303" t="str">
            <v/>
          </cell>
          <cell r="BV303" t="str">
            <v/>
          </cell>
          <cell r="BW303" t="str">
            <v/>
          </cell>
          <cell r="BX303" t="str">
            <v/>
          </cell>
          <cell r="BY303" t="str">
            <v/>
          </cell>
          <cell r="CA303" t="str">
            <v/>
          </cell>
          <cell r="CB303" t="str">
            <v/>
          </cell>
          <cell r="CC303" t="str">
            <v/>
          </cell>
          <cell r="CD303" t="str">
            <v/>
          </cell>
          <cell r="CE303" t="str">
            <v/>
          </cell>
          <cell r="CF303" t="str">
            <v/>
          </cell>
          <cell r="CG303" t="str">
            <v/>
          </cell>
          <cell r="CH303" t="str">
            <v/>
          </cell>
          <cell r="CI303" t="str">
            <v/>
          </cell>
          <cell r="CJ303" t="str">
            <v/>
          </cell>
          <cell r="CK303" t="str">
            <v/>
          </cell>
          <cell r="CL303" t="str">
            <v/>
          </cell>
          <cell r="CM303" t="str">
            <v/>
          </cell>
          <cell r="CN303" t="str">
            <v/>
          </cell>
          <cell r="CO303" t="str">
            <v/>
          </cell>
          <cell r="CP303" t="str">
            <v/>
          </cell>
          <cell r="CQ303" t="str">
            <v/>
          </cell>
          <cell r="CR303" t="str">
            <v/>
          </cell>
          <cell r="CS303" t="str">
            <v/>
          </cell>
          <cell r="CT303" t="str">
            <v/>
          </cell>
          <cell r="CU303" t="str">
            <v/>
          </cell>
          <cell r="CV303" t="str">
            <v/>
          </cell>
          <cell r="CW303" t="str">
            <v/>
          </cell>
          <cell r="CX303" t="str">
            <v/>
          </cell>
          <cell r="CY303" t="str">
            <v/>
          </cell>
          <cell r="CZ303" t="str">
            <v/>
          </cell>
          <cell r="DA303" t="str">
            <v/>
          </cell>
          <cell r="DB303" t="str">
            <v/>
          </cell>
          <cell r="DC303" t="str">
            <v/>
          </cell>
          <cell r="DD303" t="str">
            <v/>
          </cell>
          <cell r="DE303" t="str">
            <v/>
          </cell>
          <cell r="DF303" t="str">
            <v/>
          </cell>
          <cell r="DG303" t="str">
            <v/>
          </cell>
          <cell r="DH303" t="str">
            <v/>
          </cell>
          <cell r="DI303" t="str">
            <v/>
          </cell>
          <cell r="DJ303" t="str">
            <v/>
          </cell>
          <cell r="DK303" t="str">
            <v/>
          </cell>
          <cell r="DL303" t="str">
            <v/>
          </cell>
          <cell r="DM303" t="str">
            <v/>
          </cell>
          <cell r="DN303" t="str">
            <v/>
          </cell>
          <cell r="DO303" t="str">
            <v/>
          </cell>
          <cell r="DP303" t="str">
            <v/>
          </cell>
          <cell r="DQ303" t="str">
            <v/>
          </cell>
          <cell r="DR303" t="str">
            <v/>
          </cell>
          <cell r="DS303" t="str">
            <v/>
          </cell>
          <cell r="DT303" t="str">
            <v/>
          </cell>
          <cell r="DU303" t="str">
            <v/>
          </cell>
          <cell r="DV303" t="str">
            <v/>
          </cell>
          <cell r="DW303" t="str">
            <v/>
          </cell>
          <cell r="DX303" t="str">
            <v/>
          </cell>
          <cell r="DY303" t="str">
            <v/>
          </cell>
          <cell r="DZ303" t="str">
            <v/>
          </cell>
          <cell r="EA303" t="str">
            <v/>
          </cell>
          <cell r="EB303" t="str">
            <v/>
          </cell>
          <cell r="EC303" t="str">
            <v/>
          </cell>
          <cell r="ED303" t="str">
            <v/>
          </cell>
          <cell r="EE303" t="str">
            <v/>
          </cell>
          <cell r="EF303" t="str">
            <v/>
          </cell>
          <cell r="EG303" t="str">
            <v/>
          </cell>
          <cell r="EH303" t="str">
            <v/>
          </cell>
          <cell r="EI303" t="str">
            <v/>
          </cell>
          <cell r="EJ303" t="str">
            <v/>
          </cell>
          <cell r="EK303" t="str">
            <v/>
          </cell>
          <cell r="EL303" t="str">
            <v/>
          </cell>
          <cell r="EM303" t="str">
            <v/>
          </cell>
          <cell r="EN303" t="str">
            <v/>
          </cell>
          <cell r="EO303" t="str">
            <v/>
          </cell>
          <cell r="EP303" t="str">
            <v/>
          </cell>
          <cell r="EQ303" t="str">
            <v/>
          </cell>
          <cell r="ER303" t="str">
            <v/>
          </cell>
          <cell r="ES303" t="str">
            <v/>
          </cell>
          <cell r="ET303" t="str">
            <v/>
          </cell>
          <cell r="EU303" t="str">
            <v/>
          </cell>
          <cell r="EV303" t="str">
            <v/>
          </cell>
          <cell r="EW303" t="str">
            <v/>
          </cell>
          <cell r="EX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  <cell r="BI304" t="str">
            <v/>
          </cell>
          <cell r="BJ304" t="str">
            <v/>
          </cell>
          <cell r="BK304" t="str">
            <v/>
          </cell>
          <cell r="BL304" t="str">
            <v/>
          </cell>
          <cell r="BM304" t="str">
            <v/>
          </cell>
          <cell r="BN304" t="str">
            <v/>
          </cell>
          <cell r="BO304" t="str">
            <v/>
          </cell>
          <cell r="BP304" t="str">
            <v/>
          </cell>
          <cell r="BQ304" t="str">
            <v/>
          </cell>
          <cell r="BR304" t="str">
            <v/>
          </cell>
          <cell r="BS304" t="str">
            <v/>
          </cell>
          <cell r="BT304" t="str">
            <v/>
          </cell>
          <cell r="BU304" t="str">
            <v/>
          </cell>
          <cell r="BV304" t="str">
            <v/>
          </cell>
          <cell r="BW304" t="str">
            <v/>
          </cell>
          <cell r="BX304" t="str">
            <v/>
          </cell>
          <cell r="BY304" t="str">
            <v/>
          </cell>
          <cell r="CA304" t="str">
            <v/>
          </cell>
          <cell r="CB304" t="str">
            <v/>
          </cell>
          <cell r="CC304" t="str">
            <v/>
          </cell>
          <cell r="CD304" t="str">
            <v/>
          </cell>
          <cell r="CE304" t="str">
            <v/>
          </cell>
          <cell r="CF304" t="str">
            <v/>
          </cell>
          <cell r="CG304" t="str">
            <v/>
          </cell>
          <cell r="CH304" t="str">
            <v/>
          </cell>
          <cell r="CI304" t="str">
            <v/>
          </cell>
          <cell r="CJ304" t="str">
            <v/>
          </cell>
          <cell r="CK304" t="str">
            <v/>
          </cell>
          <cell r="CL304" t="str">
            <v/>
          </cell>
          <cell r="CM304" t="str">
            <v/>
          </cell>
          <cell r="CN304" t="str">
            <v/>
          </cell>
          <cell r="CO304" t="str">
            <v/>
          </cell>
          <cell r="CP304" t="str">
            <v/>
          </cell>
          <cell r="CQ304" t="str">
            <v/>
          </cell>
          <cell r="CR304" t="str">
            <v/>
          </cell>
          <cell r="CS304" t="str">
            <v/>
          </cell>
          <cell r="CT304" t="str">
            <v/>
          </cell>
          <cell r="CU304" t="str">
            <v/>
          </cell>
          <cell r="CV304" t="str">
            <v/>
          </cell>
          <cell r="CW304" t="str">
            <v/>
          </cell>
          <cell r="CX304" t="str">
            <v/>
          </cell>
          <cell r="CY304" t="str">
            <v/>
          </cell>
          <cell r="CZ304" t="str">
            <v/>
          </cell>
          <cell r="DA304" t="str">
            <v/>
          </cell>
          <cell r="DB304" t="str">
            <v/>
          </cell>
          <cell r="DC304" t="str">
            <v/>
          </cell>
          <cell r="DD304" t="str">
            <v/>
          </cell>
          <cell r="DE304" t="str">
            <v/>
          </cell>
          <cell r="DF304" t="str">
            <v/>
          </cell>
          <cell r="DG304" t="str">
            <v/>
          </cell>
          <cell r="DH304" t="str">
            <v/>
          </cell>
          <cell r="DI304" t="str">
            <v/>
          </cell>
          <cell r="DJ304" t="str">
            <v/>
          </cell>
          <cell r="DK304" t="str">
            <v/>
          </cell>
          <cell r="DL304" t="str">
            <v/>
          </cell>
          <cell r="DM304" t="str">
            <v/>
          </cell>
          <cell r="DN304" t="str">
            <v/>
          </cell>
          <cell r="DO304" t="str">
            <v/>
          </cell>
          <cell r="DP304" t="str">
            <v/>
          </cell>
          <cell r="DQ304" t="str">
            <v/>
          </cell>
          <cell r="DR304" t="str">
            <v/>
          </cell>
          <cell r="DS304" t="str">
            <v/>
          </cell>
          <cell r="DT304" t="str">
            <v/>
          </cell>
          <cell r="DU304" t="str">
            <v/>
          </cell>
          <cell r="DV304" t="str">
            <v/>
          </cell>
          <cell r="DW304" t="str">
            <v/>
          </cell>
          <cell r="DX304" t="str">
            <v/>
          </cell>
          <cell r="DY304" t="str">
            <v/>
          </cell>
          <cell r="DZ304" t="str">
            <v/>
          </cell>
          <cell r="EA304" t="str">
            <v/>
          </cell>
          <cell r="EB304" t="str">
            <v/>
          </cell>
          <cell r="EC304" t="str">
            <v/>
          </cell>
          <cell r="ED304" t="str">
            <v/>
          </cell>
          <cell r="EE304" t="str">
            <v/>
          </cell>
          <cell r="EF304" t="str">
            <v/>
          </cell>
          <cell r="EG304" t="str">
            <v/>
          </cell>
          <cell r="EH304" t="str">
            <v/>
          </cell>
          <cell r="EI304" t="str">
            <v/>
          </cell>
          <cell r="EJ304" t="str">
            <v/>
          </cell>
          <cell r="EK304" t="str">
            <v/>
          </cell>
          <cell r="EL304" t="str">
            <v/>
          </cell>
          <cell r="EM304" t="str">
            <v/>
          </cell>
          <cell r="EN304" t="str">
            <v/>
          </cell>
          <cell r="EO304" t="str">
            <v/>
          </cell>
          <cell r="EP304" t="str">
            <v/>
          </cell>
          <cell r="EQ304" t="str">
            <v/>
          </cell>
          <cell r="ER304" t="str">
            <v/>
          </cell>
          <cell r="ES304" t="str">
            <v/>
          </cell>
          <cell r="ET304" t="str">
            <v/>
          </cell>
          <cell r="EU304" t="str">
            <v/>
          </cell>
          <cell r="EV304" t="str">
            <v/>
          </cell>
          <cell r="EW304" t="str">
            <v/>
          </cell>
          <cell r="EX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  <cell r="BI305" t="str">
            <v/>
          </cell>
          <cell r="BJ305" t="str">
            <v/>
          </cell>
          <cell r="BK305" t="str">
            <v/>
          </cell>
          <cell r="BL305" t="str">
            <v/>
          </cell>
          <cell r="BM305" t="str">
            <v/>
          </cell>
          <cell r="BN305" t="str">
            <v/>
          </cell>
          <cell r="BO305" t="str">
            <v/>
          </cell>
          <cell r="BP305" t="str">
            <v/>
          </cell>
          <cell r="BQ305" t="str">
            <v/>
          </cell>
          <cell r="BR305" t="str">
            <v/>
          </cell>
          <cell r="BS305" t="str">
            <v/>
          </cell>
          <cell r="BT305" t="str">
            <v/>
          </cell>
          <cell r="BU305" t="str">
            <v/>
          </cell>
          <cell r="BV305" t="str">
            <v/>
          </cell>
          <cell r="BW305" t="str">
            <v/>
          </cell>
          <cell r="BX305" t="str">
            <v/>
          </cell>
          <cell r="BY305" t="str">
            <v/>
          </cell>
          <cell r="CA305" t="str">
            <v/>
          </cell>
          <cell r="CB305" t="str">
            <v/>
          </cell>
          <cell r="CC305" t="str">
            <v/>
          </cell>
          <cell r="CD305" t="str">
            <v/>
          </cell>
          <cell r="CE305" t="str">
            <v/>
          </cell>
          <cell r="CF305" t="str">
            <v/>
          </cell>
          <cell r="CG305" t="str">
            <v/>
          </cell>
          <cell r="CH305" t="str">
            <v/>
          </cell>
          <cell r="CI305" t="str">
            <v/>
          </cell>
          <cell r="CJ305" t="str">
            <v/>
          </cell>
          <cell r="CK305" t="str">
            <v/>
          </cell>
          <cell r="CL305" t="str">
            <v/>
          </cell>
          <cell r="CM305" t="str">
            <v/>
          </cell>
          <cell r="CN305" t="str">
            <v/>
          </cell>
          <cell r="CO305" t="str">
            <v/>
          </cell>
          <cell r="CP305" t="str">
            <v/>
          </cell>
          <cell r="CQ305" t="str">
            <v/>
          </cell>
          <cell r="CR305" t="str">
            <v/>
          </cell>
          <cell r="CS305" t="str">
            <v/>
          </cell>
          <cell r="CT305" t="str">
            <v/>
          </cell>
          <cell r="CU305" t="str">
            <v/>
          </cell>
          <cell r="CV305" t="str">
            <v/>
          </cell>
          <cell r="CW305" t="str">
            <v/>
          </cell>
          <cell r="CX305" t="str">
            <v/>
          </cell>
          <cell r="CY305" t="str">
            <v/>
          </cell>
          <cell r="CZ305" t="str">
            <v/>
          </cell>
          <cell r="DA305" t="str">
            <v/>
          </cell>
          <cell r="DB305" t="str">
            <v/>
          </cell>
          <cell r="DC305" t="str">
            <v/>
          </cell>
          <cell r="DD305" t="str">
            <v/>
          </cell>
          <cell r="DE305" t="str">
            <v/>
          </cell>
          <cell r="DF305" t="str">
            <v/>
          </cell>
          <cell r="DG305" t="str">
            <v/>
          </cell>
          <cell r="DH305" t="str">
            <v/>
          </cell>
          <cell r="DI305" t="str">
            <v/>
          </cell>
          <cell r="DJ305" t="str">
            <v/>
          </cell>
          <cell r="DK305" t="str">
            <v/>
          </cell>
          <cell r="DL305" t="str">
            <v/>
          </cell>
          <cell r="DM305" t="str">
            <v/>
          </cell>
          <cell r="DN305" t="str">
            <v/>
          </cell>
          <cell r="DO305" t="str">
            <v/>
          </cell>
          <cell r="DP305" t="str">
            <v/>
          </cell>
          <cell r="DQ305" t="str">
            <v/>
          </cell>
          <cell r="DR305" t="str">
            <v/>
          </cell>
          <cell r="DS305" t="str">
            <v/>
          </cell>
          <cell r="DT305" t="str">
            <v/>
          </cell>
          <cell r="DU305" t="str">
            <v/>
          </cell>
          <cell r="DV305" t="str">
            <v/>
          </cell>
          <cell r="DW305" t="str">
            <v/>
          </cell>
          <cell r="DX305" t="str">
            <v/>
          </cell>
          <cell r="DY305" t="str">
            <v/>
          </cell>
          <cell r="DZ305" t="str">
            <v/>
          </cell>
          <cell r="EA305" t="str">
            <v/>
          </cell>
          <cell r="EB305" t="str">
            <v/>
          </cell>
          <cell r="EC305" t="str">
            <v/>
          </cell>
          <cell r="ED305" t="str">
            <v/>
          </cell>
          <cell r="EE305" t="str">
            <v/>
          </cell>
          <cell r="EF305" t="str">
            <v/>
          </cell>
          <cell r="EG305" t="str">
            <v/>
          </cell>
          <cell r="EH305" t="str">
            <v/>
          </cell>
          <cell r="EI305" t="str">
            <v/>
          </cell>
          <cell r="EJ305" t="str">
            <v/>
          </cell>
          <cell r="EK305" t="str">
            <v/>
          </cell>
          <cell r="EL305" t="str">
            <v/>
          </cell>
          <cell r="EM305" t="str">
            <v/>
          </cell>
          <cell r="EN305" t="str">
            <v/>
          </cell>
          <cell r="EO305" t="str">
            <v/>
          </cell>
          <cell r="EP305" t="str">
            <v/>
          </cell>
          <cell r="EQ305" t="str">
            <v/>
          </cell>
          <cell r="ER305" t="str">
            <v/>
          </cell>
          <cell r="ES305" t="str">
            <v/>
          </cell>
          <cell r="ET305" t="str">
            <v/>
          </cell>
          <cell r="EU305" t="str">
            <v/>
          </cell>
          <cell r="EV305" t="str">
            <v/>
          </cell>
          <cell r="EW305" t="str">
            <v/>
          </cell>
          <cell r="EX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  <cell r="BI306" t="str">
            <v/>
          </cell>
          <cell r="BJ306" t="str">
            <v/>
          </cell>
          <cell r="BK306" t="str">
            <v/>
          </cell>
          <cell r="BL306" t="str">
            <v/>
          </cell>
          <cell r="BM306" t="str">
            <v/>
          </cell>
          <cell r="BN306" t="str">
            <v/>
          </cell>
          <cell r="BO306" t="str">
            <v/>
          </cell>
          <cell r="BP306" t="str">
            <v/>
          </cell>
          <cell r="BQ306" t="str">
            <v/>
          </cell>
          <cell r="BR306" t="str">
            <v/>
          </cell>
          <cell r="BS306" t="str">
            <v/>
          </cell>
          <cell r="BT306" t="str">
            <v/>
          </cell>
          <cell r="BU306" t="str">
            <v/>
          </cell>
          <cell r="BV306" t="str">
            <v/>
          </cell>
          <cell r="BW306" t="str">
            <v/>
          </cell>
          <cell r="BX306" t="str">
            <v/>
          </cell>
          <cell r="BY306" t="str">
            <v/>
          </cell>
          <cell r="CA306" t="str">
            <v/>
          </cell>
          <cell r="CB306" t="str">
            <v/>
          </cell>
          <cell r="CC306" t="str">
            <v/>
          </cell>
          <cell r="CD306" t="str">
            <v/>
          </cell>
          <cell r="CE306" t="str">
            <v/>
          </cell>
          <cell r="CF306" t="str">
            <v/>
          </cell>
          <cell r="CG306" t="str">
            <v/>
          </cell>
          <cell r="CH306" t="str">
            <v/>
          </cell>
          <cell r="CI306" t="str">
            <v/>
          </cell>
          <cell r="CJ306" t="str">
            <v/>
          </cell>
          <cell r="CK306" t="str">
            <v/>
          </cell>
          <cell r="CL306" t="str">
            <v/>
          </cell>
          <cell r="CM306" t="str">
            <v/>
          </cell>
          <cell r="CN306" t="str">
            <v/>
          </cell>
          <cell r="CO306" t="str">
            <v/>
          </cell>
          <cell r="CP306" t="str">
            <v/>
          </cell>
          <cell r="CQ306" t="str">
            <v/>
          </cell>
          <cell r="CR306" t="str">
            <v/>
          </cell>
          <cell r="CS306" t="str">
            <v/>
          </cell>
          <cell r="CT306" t="str">
            <v/>
          </cell>
          <cell r="CU306" t="str">
            <v/>
          </cell>
          <cell r="CV306" t="str">
            <v/>
          </cell>
          <cell r="CW306" t="str">
            <v/>
          </cell>
          <cell r="CX306" t="str">
            <v/>
          </cell>
          <cell r="CY306" t="str">
            <v/>
          </cell>
          <cell r="CZ306" t="str">
            <v/>
          </cell>
          <cell r="DA306" t="str">
            <v/>
          </cell>
          <cell r="DB306" t="str">
            <v/>
          </cell>
          <cell r="DC306" t="str">
            <v/>
          </cell>
          <cell r="DD306" t="str">
            <v/>
          </cell>
          <cell r="DE306" t="str">
            <v/>
          </cell>
          <cell r="DF306" t="str">
            <v/>
          </cell>
          <cell r="DG306" t="str">
            <v/>
          </cell>
          <cell r="DH306" t="str">
            <v/>
          </cell>
          <cell r="DI306" t="str">
            <v/>
          </cell>
          <cell r="DJ306" t="str">
            <v/>
          </cell>
          <cell r="DK306" t="str">
            <v/>
          </cell>
          <cell r="DL306" t="str">
            <v/>
          </cell>
          <cell r="DM306" t="str">
            <v/>
          </cell>
          <cell r="DN306" t="str">
            <v/>
          </cell>
          <cell r="DO306" t="str">
            <v/>
          </cell>
          <cell r="DP306" t="str">
            <v/>
          </cell>
          <cell r="DQ306" t="str">
            <v/>
          </cell>
          <cell r="DR306" t="str">
            <v/>
          </cell>
          <cell r="DS306" t="str">
            <v/>
          </cell>
          <cell r="DT306" t="str">
            <v/>
          </cell>
          <cell r="DU306" t="str">
            <v/>
          </cell>
          <cell r="DV306" t="str">
            <v/>
          </cell>
          <cell r="DW306" t="str">
            <v/>
          </cell>
          <cell r="DX306" t="str">
            <v/>
          </cell>
          <cell r="DY306" t="str">
            <v/>
          </cell>
          <cell r="DZ306" t="str">
            <v/>
          </cell>
          <cell r="EA306" t="str">
            <v/>
          </cell>
          <cell r="EB306" t="str">
            <v/>
          </cell>
          <cell r="EC306" t="str">
            <v/>
          </cell>
          <cell r="ED306" t="str">
            <v/>
          </cell>
          <cell r="EE306" t="str">
            <v/>
          </cell>
          <cell r="EF306" t="str">
            <v/>
          </cell>
          <cell r="EG306" t="str">
            <v/>
          </cell>
          <cell r="EH306" t="str">
            <v/>
          </cell>
          <cell r="EI306" t="str">
            <v/>
          </cell>
          <cell r="EJ306" t="str">
            <v/>
          </cell>
          <cell r="EK306" t="str">
            <v/>
          </cell>
          <cell r="EL306" t="str">
            <v/>
          </cell>
          <cell r="EM306" t="str">
            <v/>
          </cell>
          <cell r="EN306" t="str">
            <v/>
          </cell>
          <cell r="EO306" t="str">
            <v/>
          </cell>
          <cell r="EP306" t="str">
            <v/>
          </cell>
          <cell r="EQ306" t="str">
            <v/>
          </cell>
          <cell r="ER306" t="str">
            <v/>
          </cell>
          <cell r="ES306" t="str">
            <v/>
          </cell>
          <cell r="ET306" t="str">
            <v/>
          </cell>
          <cell r="EU306" t="str">
            <v/>
          </cell>
          <cell r="EV306" t="str">
            <v/>
          </cell>
          <cell r="EW306" t="str">
            <v/>
          </cell>
          <cell r="EX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  <cell r="BI307" t="str">
            <v/>
          </cell>
          <cell r="BJ307" t="str">
            <v/>
          </cell>
          <cell r="BK307" t="str">
            <v/>
          </cell>
          <cell r="BL307" t="str">
            <v/>
          </cell>
          <cell r="BM307" t="str">
            <v/>
          </cell>
          <cell r="BN307" t="str">
            <v/>
          </cell>
          <cell r="BO307" t="str">
            <v/>
          </cell>
          <cell r="BP307" t="str">
            <v/>
          </cell>
          <cell r="BQ307" t="str">
            <v/>
          </cell>
          <cell r="BR307" t="str">
            <v/>
          </cell>
          <cell r="BS307" t="str">
            <v/>
          </cell>
          <cell r="BT307" t="str">
            <v/>
          </cell>
          <cell r="BU307" t="str">
            <v/>
          </cell>
          <cell r="BV307" t="str">
            <v/>
          </cell>
          <cell r="BW307" t="str">
            <v/>
          </cell>
          <cell r="BX307" t="str">
            <v/>
          </cell>
          <cell r="BY307" t="str">
            <v/>
          </cell>
          <cell r="CA307" t="str">
            <v/>
          </cell>
          <cell r="CB307" t="str">
            <v/>
          </cell>
          <cell r="CC307" t="str">
            <v/>
          </cell>
          <cell r="CD307" t="str">
            <v/>
          </cell>
          <cell r="CE307" t="str">
            <v/>
          </cell>
          <cell r="CF307" t="str">
            <v/>
          </cell>
          <cell r="CG307" t="str">
            <v/>
          </cell>
          <cell r="CH307" t="str">
            <v/>
          </cell>
          <cell r="CI307" t="str">
            <v/>
          </cell>
          <cell r="CJ307" t="str">
            <v/>
          </cell>
          <cell r="CK307" t="str">
            <v/>
          </cell>
          <cell r="CL307" t="str">
            <v/>
          </cell>
          <cell r="CM307" t="str">
            <v/>
          </cell>
          <cell r="CN307" t="str">
            <v/>
          </cell>
          <cell r="CO307" t="str">
            <v/>
          </cell>
          <cell r="CP307" t="str">
            <v/>
          </cell>
          <cell r="CQ307" t="str">
            <v/>
          </cell>
          <cell r="CR307" t="str">
            <v/>
          </cell>
          <cell r="CS307" t="str">
            <v/>
          </cell>
          <cell r="CT307" t="str">
            <v/>
          </cell>
          <cell r="CU307" t="str">
            <v/>
          </cell>
          <cell r="CV307" t="str">
            <v/>
          </cell>
          <cell r="CW307" t="str">
            <v/>
          </cell>
          <cell r="CX307" t="str">
            <v/>
          </cell>
          <cell r="CY307" t="str">
            <v/>
          </cell>
          <cell r="CZ307" t="str">
            <v/>
          </cell>
          <cell r="DA307" t="str">
            <v/>
          </cell>
          <cell r="DB307" t="str">
            <v/>
          </cell>
          <cell r="DC307" t="str">
            <v/>
          </cell>
          <cell r="DD307" t="str">
            <v/>
          </cell>
          <cell r="DE307" t="str">
            <v/>
          </cell>
          <cell r="DF307" t="str">
            <v/>
          </cell>
          <cell r="DG307" t="str">
            <v/>
          </cell>
          <cell r="DH307" t="str">
            <v/>
          </cell>
          <cell r="DI307" t="str">
            <v/>
          </cell>
          <cell r="DJ307" t="str">
            <v/>
          </cell>
          <cell r="DK307" t="str">
            <v/>
          </cell>
          <cell r="DL307" t="str">
            <v/>
          </cell>
          <cell r="DM307" t="str">
            <v/>
          </cell>
          <cell r="DN307" t="str">
            <v/>
          </cell>
          <cell r="DO307" t="str">
            <v/>
          </cell>
          <cell r="DP307" t="str">
            <v/>
          </cell>
          <cell r="DQ307" t="str">
            <v/>
          </cell>
          <cell r="DR307" t="str">
            <v/>
          </cell>
          <cell r="DS307" t="str">
            <v/>
          </cell>
          <cell r="DT307" t="str">
            <v/>
          </cell>
          <cell r="DU307" t="str">
            <v/>
          </cell>
          <cell r="DV307" t="str">
            <v/>
          </cell>
          <cell r="DW307" t="str">
            <v/>
          </cell>
          <cell r="DX307" t="str">
            <v/>
          </cell>
          <cell r="DY307" t="str">
            <v/>
          </cell>
          <cell r="DZ307" t="str">
            <v/>
          </cell>
          <cell r="EA307" t="str">
            <v/>
          </cell>
          <cell r="EB307" t="str">
            <v/>
          </cell>
          <cell r="EC307" t="str">
            <v/>
          </cell>
          <cell r="ED307" t="str">
            <v/>
          </cell>
          <cell r="EE307" t="str">
            <v/>
          </cell>
          <cell r="EF307" t="str">
            <v/>
          </cell>
          <cell r="EG307" t="str">
            <v/>
          </cell>
          <cell r="EH307" t="str">
            <v/>
          </cell>
          <cell r="EI307" t="str">
            <v/>
          </cell>
          <cell r="EJ307" t="str">
            <v/>
          </cell>
          <cell r="EK307" t="str">
            <v/>
          </cell>
          <cell r="EL307" t="str">
            <v/>
          </cell>
          <cell r="EM307" t="str">
            <v/>
          </cell>
          <cell r="EN307" t="str">
            <v/>
          </cell>
          <cell r="EO307" t="str">
            <v/>
          </cell>
          <cell r="EP307" t="str">
            <v/>
          </cell>
          <cell r="EQ307" t="str">
            <v/>
          </cell>
          <cell r="ER307" t="str">
            <v/>
          </cell>
          <cell r="ES307" t="str">
            <v/>
          </cell>
          <cell r="ET307" t="str">
            <v/>
          </cell>
          <cell r="EU307" t="str">
            <v/>
          </cell>
          <cell r="EV307" t="str">
            <v/>
          </cell>
          <cell r="EW307" t="str">
            <v/>
          </cell>
          <cell r="EX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 t="str">
            <v/>
          </cell>
          <cell r="BK308" t="str">
            <v/>
          </cell>
          <cell r="BL308" t="str">
            <v/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 t="str">
            <v/>
          </cell>
          <cell r="BS308" t="str">
            <v/>
          </cell>
          <cell r="BT308" t="str">
            <v/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CA308" t="str">
            <v/>
          </cell>
          <cell r="CB308" t="str">
            <v/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 t="str">
            <v/>
          </cell>
          <cell r="CI308" t="str">
            <v/>
          </cell>
          <cell r="CJ308" t="str">
            <v/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 t="str">
            <v/>
          </cell>
          <cell r="CQ308" t="str">
            <v/>
          </cell>
          <cell r="CR308" t="str">
            <v/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 t="str">
            <v/>
          </cell>
          <cell r="CY308" t="str">
            <v/>
          </cell>
          <cell r="CZ308" t="str">
            <v/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 t="str">
            <v/>
          </cell>
          <cell r="DG308" t="str">
            <v/>
          </cell>
          <cell r="DH308" t="str">
            <v/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 t="str">
            <v/>
          </cell>
          <cell r="DO308" t="str">
            <v/>
          </cell>
          <cell r="DP308" t="str">
            <v/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 t="str">
            <v/>
          </cell>
          <cell r="DW308" t="str">
            <v/>
          </cell>
          <cell r="DX308" t="str">
            <v/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 t="str">
            <v/>
          </cell>
          <cell r="EE308" t="str">
            <v/>
          </cell>
          <cell r="EF308" t="str">
            <v/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 t="str">
            <v/>
          </cell>
          <cell r="EM308" t="str">
            <v/>
          </cell>
          <cell r="EN308" t="str">
            <v/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 t="str">
            <v/>
          </cell>
          <cell r="EU308" t="str">
            <v/>
          </cell>
          <cell r="EV308" t="str">
            <v/>
          </cell>
          <cell r="EW308" t="str">
            <v/>
          </cell>
          <cell r="EX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  <cell r="BI309" t="str">
            <v/>
          </cell>
          <cell r="BJ309" t="str">
            <v/>
          </cell>
          <cell r="BK309" t="str">
            <v/>
          </cell>
          <cell r="BL309" t="str">
            <v/>
          </cell>
          <cell r="BM309" t="str">
            <v/>
          </cell>
          <cell r="BN309" t="str">
            <v/>
          </cell>
          <cell r="BO309" t="str">
            <v/>
          </cell>
          <cell r="BP309" t="str">
            <v/>
          </cell>
          <cell r="BQ309" t="str">
            <v/>
          </cell>
          <cell r="BR309" t="str">
            <v/>
          </cell>
          <cell r="BS309" t="str">
            <v/>
          </cell>
          <cell r="BT309" t="str">
            <v/>
          </cell>
          <cell r="BU309" t="str">
            <v/>
          </cell>
          <cell r="BV309" t="str">
            <v/>
          </cell>
          <cell r="BW309" t="str">
            <v/>
          </cell>
          <cell r="BX309" t="str">
            <v/>
          </cell>
          <cell r="BY309" t="str">
            <v/>
          </cell>
          <cell r="CA309" t="str">
            <v/>
          </cell>
          <cell r="CB309" t="str">
            <v/>
          </cell>
          <cell r="CC309" t="str">
            <v/>
          </cell>
          <cell r="CD309" t="str">
            <v/>
          </cell>
          <cell r="CE309" t="str">
            <v/>
          </cell>
          <cell r="CF309" t="str">
            <v/>
          </cell>
          <cell r="CG309" t="str">
            <v/>
          </cell>
          <cell r="CH309" t="str">
            <v/>
          </cell>
          <cell r="CI309" t="str">
            <v/>
          </cell>
          <cell r="CJ309" t="str">
            <v/>
          </cell>
          <cell r="CK309" t="str">
            <v/>
          </cell>
          <cell r="CL309" t="str">
            <v/>
          </cell>
          <cell r="CM309" t="str">
            <v/>
          </cell>
          <cell r="CN309" t="str">
            <v/>
          </cell>
          <cell r="CO309" t="str">
            <v/>
          </cell>
          <cell r="CP309" t="str">
            <v/>
          </cell>
          <cell r="CQ309" t="str">
            <v/>
          </cell>
          <cell r="CR309" t="str">
            <v/>
          </cell>
          <cell r="CS309" t="str">
            <v/>
          </cell>
          <cell r="CT309" t="str">
            <v/>
          </cell>
          <cell r="CU309" t="str">
            <v/>
          </cell>
          <cell r="CV309" t="str">
            <v/>
          </cell>
          <cell r="CW309" t="str">
            <v/>
          </cell>
          <cell r="CX309" t="str">
            <v/>
          </cell>
          <cell r="CY309" t="str">
            <v/>
          </cell>
          <cell r="CZ309" t="str">
            <v/>
          </cell>
          <cell r="DA309" t="str">
            <v/>
          </cell>
          <cell r="DB309" t="str">
            <v/>
          </cell>
          <cell r="DC309" t="str">
            <v/>
          </cell>
          <cell r="DD309" t="str">
            <v/>
          </cell>
          <cell r="DE309" t="str">
            <v/>
          </cell>
          <cell r="DF309" t="str">
            <v/>
          </cell>
          <cell r="DG309" t="str">
            <v/>
          </cell>
          <cell r="DH309" t="str">
            <v/>
          </cell>
          <cell r="DI309" t="str">
            <v/>
          </cell>
          <cell r="DJ309" t="str">
            <v/>
          </cell>
          <cell r="DK309" t="str">
            <v/>
          </cell>
          <cell r="DL309" t="str">
            <v/>
          </cell>
          <cell r="DM309" t="str">
            <v/>
          </cell>
          <cell r="DN309" t="str">
            <v/>
          </cell>
          <cell r="DO309" t="str">
            <v/>
          </cell>
          <cell r="DP309" t="str">
            <v/>
          </cell>
          <cell r="DQ309" t="str">
            <v/>
          </cell>
          <cell r="DR309" t="str">
            <v/>
          </cell>
          <cell r="DS309" t="str">
            <v/>
          </cell>
          <cell r="DT309" t="str">
            <v/>
          </cell>
          <cell r="DU309" t="str">
            <v/>
          </cell>
          <cell r="DV309" t="str">
            <v/>
          </cell>
          <cell r="DW309" t="str">
            <v/>
          </cell>
          <cell r="DX309" t="str">
            <v/>
          </cell>
          <cell r="DY309" t="str">
            <v/>
          </cell>
          <cell r="DZ309" t="str">
            <v/>
          </cell>
          <cell r="EA309" t="str">
            <v/>
          </cell>
          <cell r="EB309" t="str">
            <v/>
          </cell>
          <cell r="EC309" t="str">
            <v/>
          </cell>
          <cell r="ED309" t="str">
            <v/>
          </cell>
          <cell r="EE309" t="str">
            <v/>
          </cell>
          <cell r="EF309" t="str">
            <v/>
          </cell>
          <cell r="EG309" t="str">
            <v/>
          </cell>
          <cell r="EH309" t="str">
            <v/>
          </cell>
          <cell r="EI309" t="str">
            <v/>
          </cell>
          <cell r="EJ309" t="str">
            <v/>
          </cell>
          <cell r="EK309" t="str">
            <v/>
          </cell>
          <cell r="EL309" t="str">
            <v/>
          </cell>
          <cell r="EM309" t="str">
            <v/>
          </cell>
          <cell r="EN309" t="str">
            <v/>
          </cell>
          <cell r="EO309" t="str">
            <v/>
          </cell>
          <cell r="EP309" t="str">
            <v/>
          </cell>
          <cell r="EQ309" t="str">
            <v/>
          </cell>
          <cell r="ER309" t="str">
            <v/>
          </cell>
          <cell r="ES309" t="str">
            <v/>
          </cell>
          <cell r="ET309" t="str">
            <v/>
          </cell>
          <cell r="EU309" t="str">
            <v/>
          </cell>
          <cell r="EV309" t="str">
            <v/>
          </cell>
          <cell r="EW309" t="str">
            <v/>
          </cell>
          <cell r="EX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  <cell r="BI310" t="str">
            <v/>
          </cell>
          <cell r="BJ310" t="str">
            <v/>
          </cell>
          <cell r="BK310" t="str">
            <v/>
          </cell>
          <cell r="BL310" t="str">
            <v/>
          </cell>
          <cell r="BM310" t="str">
            <v/>
          </cell>
          <cell r="BN310" t="str">
            <v/>
          </cell>
          <cell r="BO310" t="str">
            <v/>
          </cell>
          <cell r="BP310" t="str">
            <v/>
          </cell>
          <cell r="BQ310" t="str">
            <v/>
          </cell>
          <cell r="BR310" t="str">
            <v/>
          </cell>
          <cell r="BS310" t="str">
            <v/>
          </cell>
          <cell r="BT310" t="str">
            <v/>
          </cell>
          <cell r="BU310" t="str">
            <v/>
          </cell>
          <cell r="BV310" t="str">
            <v/>
          </cell>
          <cell r="BW310" t="str">
            <v/>
          </cell>
          <cell r="BX310" t="str">
            <v/>
          </cell>
          <cell r="BY310" t="str">
            <v/>
          </cell>
          <cell r="CA310" t="str">
            <v/>
          </cell>
          <cell r="CB310" t="str">
            <v/>
          </cell>
          <cell r="CC310" t="str">
            <v/>
          </cell>
          <cell r="CD310" t="str">
            <v/>
          </cell>
          <cell r="CE310" t="str">
            <v/>
          </cell>
          <cell r="CF310" t="str">
            <v/>
          </cell>
          <cell r="CG310" t="str">
            <v/>
          </cell>
          <cell r="CH310" t="str">
            <v/>
          </cell>
          <cell r="CI310" t="str">
            <v/>
          </cell>
          <cell r="CJ310" t="str">
            <v/>
          </cell>
          <cell r="CK310" t="str">
            <v/>
          </cell>
          <cell r="CL310" t="str">
            <v/>
          </cell>
          <cell r="CM310" t="str">
            <v/>
          </cell>
          <cell r="CN310" t="str">
            <v/>
          </cell>
          <cell r="CO310" t="str">
            <v/>
          </cell>
          <cell r="CP310" t="str">
            <v/>
          </cell>
          <cell r="CQ310" t="str">
            <v/>
          </cell>
          <cell r="CR310" t="str">
            <v/>
          </cell>
          <cell r="CS310" t="str">
            <v/>
          </cell>
          <cell r="CT310" t="str">
            <v/>
          </cell>
          <cell r="CU310" t="str">
            <v/>
          </cell>
          <cell r="CV310" t="str">
            <v/>
          </cell>
          <cell r="CW310" t="str">
            <v/>
          </cell>
          <cell r="CX310" t="str">
            <v/>
          </cell>
          <cell r="CY310" t="str">
            <v/>
          </cell>
          <cell r="CZ310" t="str">
            <v/>
          </cell>
          <cell r="DA310" t="str">
            <v/>
          </cell>
          <cell r="DB310" t="str">
            <v/>
          </cell>
          <cell r="DC310" t="str">
            <v/>
          </cell>
          <cell r="DD310" t="str">
            <v/>
          </cell>
          <cell r="DE310" t="str">
            <v/>
          </cell>
          <cell r="DF310" t="str">
            <v/>
          </cell>
          <cell r="DG310" t="str">
            <v/>
          </cell>
          <cell r="DH310" t="str">
            <v/>
          </cell>
          <cell r="DI310" t="str">
            <v/>
          </cell>
          <cell r="DJ310" t="str">
            <v/>
          </cell>
          <cell r="DK310" t="str">
            <v/>
          </cell>
          <cell r="DL310" t="str">
            <v/>
          </cell>
          <cell r="DM310" t="str">
            <v/>
          </cell>
          <cell r="DN310" t="str">
            <v/>
          </cell>
          <cell r="DO310" t="str">
            <v/>
          </cell>
          <cell r="DP310" t="str">
            <v/>
          </cell>
          <cell r="DQ310" t="str">
            <v/>
          </cell>
          <cell r="DR310" t="str">
            <v/>
          </cell>
          <cell r="DS310" t="str">
            <v/>
          </cell>
          <cell r="DT310" t="str">
            <v/>
          </cell>
          <cell r="DU310" t="str">
            <v/>
          </cell>
          <cell r="DV310" t="str">
            <v/>
          </cell>
          <cell r="DW310" t="str">
            <v/>
          </cell>
          <cell r="DX310" t="str">
            <v/>
          </cell>
          <cell r="DY310" t="str">
            <v/>
          </cell>
          <cell r="DZ310" t="str">
            <v/>
          </cell>
          <cell r="EA310" t="str">
            <v/>
          </cell>
          <cell r="EB310" t="str">
            <v/>
          </cell>
          <cell r="EC310" t="str">
            <v/>
          </cell>
          <cell r="ED310" t="str">
            <v/>
          </cell>
          <cell r="EE310" t="str">
            <v/>
          </cell>
          <cell r="EF310" t="str">
            <v/>
          </cell>
          <cell r="EG310" t="str">
            <v/>
          </cell>
          <cell r="EH310" t="str">
            <v/>
          </cell>
          <cell r="EI310" t="str">
            <v/>
          </cell>
          <cell r="EJ310" t="str">
            <v/>
          </cell>
          <cell r="EK310" t="str">
            <v/>
          </cell>
          <cell r="EL310" t="str">
            <v/>
          </cell>
          <cell r="EM310" t="str">
            <v/>
          </cell>
          <cell r="EN310" t="str">
            <v/>
          </cell>
          <cell r="EO310" t="str">
            <v/>
          </cell>
          <cell r="EP310" t="str">
            <v/>
          </cell>
          <cell r="EQ310" t="str">
            <v/>
          </cell>
          <cell r="ER310" t="str">
            <v/>
          </cell>
          <cell r="ES310" t="str">
            <v/>
          </cell>
          <cell r="ET310" t="str">
            <v/>
          </cell>
          <cell r="EU310" t="str">
            <v/>
          </cell>
          <cell r="EV310" t="str">
            <v/>
          </cell>
          <cell r="EW310" t="str">
            <v/>
          </cell>
          <cell r="EX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  <cell r="BI311" t="str">
            <v/>
          </cell>
          <cell r="BJ311" t="str">
            <v/>
          </cell>
          <cell r="BK311" t="str">
            <v/>
          </cell>
          <cell r="BL311" t="str">
            <v/>
          </cell>
          <cell r="BM311" t="str">
            <v/>
          </cell>
          <cell r="BN311" t="str">
            <v/>
          </cell>
          <cell r="BO311" t="str">
            <v/>
          </cell>
          <cell r="BP311" t="str">
            <v/>
          </cell>
          <cell r="BQ311" t="str">
            <v/>
          </cell>
          <cell r="BR311" t="str">
            <v/>
          </cell>
          <cell r="BS311" t="str">
            <v/>
          </cell>
          <cell r="BT311" t="str">
            <v/>
          </cell>
          <cell r="BU311" t="str">
            <v/>
          </cell>
          <cell r="BV311" t="str">
            <v/>
          </cell>
          <cell r="BW311" t="str">
            <v/>
          </cell>
          <cell r="BX311" t="str">
            <v/>
          </cell>
          <cell r="BY311" t="str">
            <v/>
          </cell>
          <cell r="CA311" t="str">
            <v/>
          </cell>
          <cell r="CB311" t="str">
            <v/>
          </cell>
          <cell r="CC311" t="str">
            <v/>
          </cell>
          <cell r="CD311" t="str">
            <v/>
          </cell>
          <cell r="CE311" t="str">
            <v/>
          </cell>
          <cell r="CF311" t="str">
            <v/>
          </cell>
          <cell r="CG311" t="str">
            <v/>
          </cell>
          <cell r="CH311" t="str">
            <v/>
          </cell>
          <cell r="CI311" t="str">
            <v/>
          </cell>
          <cell r="CJ311" t="str">
            <v/>
          </cell>
          <cell r="CK311" t="str">
            <v/>
          </cell>
          <cell r="CL311" t="str">
            <v/>
          </cell>
          <cell r="CM311" t="str">
            <v/>
          </cell>
          <cell r="CN311" t="str">
            <v/>
          </cell>
          <cell r="CO311" t="str">
            <v/>
          </cell>
          <cell r="CP311" t="str">
            <v/>
          </cell>
          <cell r="CQ311" t="str">
            <v/>
          </cell>
          <cell r="CR311" t="str">
            <v/>
          </cell>
          <cell r="CS311" t="str">
            <v/>
          </cell>
          <cell r="CT311" t="str">
            <v/>
          </cell>
          <cell r="CU311" t="str">
            <v/>
          </cell>
          <cell r="CV311" t="str">
            <v/>
          </cell>
          <cell r="CW311" t="str">
            <v/>
          </cell>
          <cell r="CX311" t="str">
            <v/>
          </cell>
          <cell r="CY311" t="str">
            <v/>
          </cell>
          <cell r="CZ311" t="str">
            <v/>
          </cell>
          <cell r="DA311" t="str">
            <v/>
          </cell>
          <cell r="DB311" t="str">
            <v/>
          </cell>
          <cell r="DC311" t="str">
            <v/>
          </cell>
          <cell r="DD311" t="str">
            <v/>
          </cell>
          <cell r="DE311" t="str">
            <v/>
          </cell>
          <cell r="DF311" t="str">
            <v/>
          </cell>
          <cell r="DG311" t="str">
            <v/>
          </cell>
          <cell r="DH311" t="str">
            <v/>
          </cell>
          <cell r="DI311" t="str">
            <v/>
          </cell>
          <cell r="DJ311" t="str">
            <v/>
          </cell>
          <cell r="DK311" t="str">
            <v/>
          </cell>
          <cell r="DL311" t="str">
            <v/>
          </cell>
          <cell r="DM311" t="str">
            <v/>
          </cell>
          <cell r="DN311" t="str">
            <v/>
          </cell>
          <cell r="DO311" t="str">
            <v/>
          </cell>
          <cell r="DP311" t="str">
            <v/>
          </cell>
          <cell r="DQ311" t="str">
            <v/>
          </cell>
          <cell r="DR311" t="str">
            <v/>
          </cell>
          <cell r="DS311" t="str">
            <v/>
          </cell>
          <cell r="DT311" t="str">
            <v/>
          </cell>
          <cell r="DU311" t="str">
            <v/>
          </cell>
          <cell r="DV311" t="str">
            <v/>
          </cell>
          <cell r="DW311" t="str">
            <v/>
          </cell>
          <cell r="DX311" t="str">
            <v/>
          </cell>
          <cell r="DY311" t="str">
            <v/>
          </cell>
          <cell r="DZ311" t="str">
            <v/>
          </cell>
          <cell r="EA311" t="str">
            <v/>
          </cell>
          <cell r="EB311" t="str">
            <v/>
          </cell>
          <cell r="EC311" t="str">
            <v/>
          </cell>
          <cell r="ED311" t="str">
            <v/>
          </cell>
          <cell r="EE311" t="str">
            <v/>
          </cell>
          <cell r="EF311" t="str">
            <v/>
          </cell>
          <cell r="EG311" t="str">
            <v/>
          </cell>
          <cell r="EH311" t="str">
            <v/>
          </cell>
          <cell r="EI311" t="str">
            <v/>
          </cell>
          <cell r="EJ311" t="str">
            <v/>
          </cell>
          <cell r="EK311" t="str">
            <v/>
          </cell>
          <cell r="EL311" t="str">
            <v/>
          </cell>
          <cell r="EM311" t="str">
            <v/>
          </cell>
          <cell r="EN311" t="str">
            <v/>
          </cell>
          <cell r="EO311" t="str">
            <v/>
          </cell>
          <cell r="EP311" t="str">
            <v/>
          </cell>
          <cell r="EQ311" t="str">
            <v/>
          </cell>
          <cell r="ER311" t="str">
            <v/>
          </cell>
          <cell r="ES311" t="str">
            <v/>
          </cell>
          <cell r="ET311" t="str">
            <v/>
          </cell>
          <cell r="EU311" t="str">
            <v/>
          </cell>
          <cell r="EV311" t="str">
            <v/>
          </cell>
          <cell r="EW311" t="str">
            <v/>
          </cell>
          <cell r="EX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  <cell r="BI312" t="str">
            <v/>
          </cell>
          <cell r="BJ312" t="str">
            <v/>
          </cell>
          <cell r="BK312" t="str">
            <v/>
          </cell>
          <cell r="BL312" t="str">
            <v/>
          </cell>
          <cell r="BM312" t="str">
            <v/>
          </cell>
          <cell r="BN312" t="str">
            <v/>
          </cell>
          <cell r="BO312" t="str">
            <v/>
          </cell>
          <cell r="BP312" t="str">
            <v/>
          </cell>
          <cell r="BQ312" t="str">
            <v/>
          </cell>
          <cell r="BR312" t="str">
            <v/>
          </cell>
          <cell r="BS312" t="str">
            <v/>
          </cell>
          <cell r="BT312" t="str">
            <v/>
          </cell>
          <cell r="BU312" t="str">
            <v/>
          </cell>
          <cell r="BV312" t="str">
            <v/>
          </cell>
          <cell r="BW312" t="str">
            <v/>
          </cell>
          <cell r="BX312" t="str">
            <v/>
          </cell>
          <cell r="BY312" t="str">
            <v/>
          </cell>
          <cell r="CA312" t="str">
            <v/>
          </cell>
          <cell r="CB312" t="str">
            <v/>
          </cell>
          <cell r="CC312" t="str">
            <v/>
          </cell>
          <cell r="CD312" t="str">
            <v/>
          </cell>
          <cell r="CE312" t="str">
            <v/>
          </cell>
          <cell r="CF312" t="str">
            <v/>
          </cell>
          <cell r="CG312" t="str">
            <v/>
          </cell>
          <cell r="CH312" t="str">
            <v/>
          </cell>
          <cell r="CI312" t="str">
            <v/>
          </cell>
          <cell r="CJ312" t="str">
            <v/>
          </cell>
          <cell r="CK312" t="str">
            <v/>
          </cell>
          <cell r="CL312" t="str">
            <v/>
          </cell>
          <cell r="CM312" t="str">
            <v/>
          </cell>
          <cell r="CN312" t="str">
            <v/>
          </cell>
          <cell r="CO312" t="str">
            <v/>
          </cell>
          <cell r="CP312" t="str">
            <v/>
          </cell>
          <cell r="CQ312" t="str">
            <v/>
          </cell>
          <cell r="CR312" t="str">
            <v/>
          </cell>
          <cell r="CS312" t="str">
            <v/>
          </cell>
          <cell r="CT312" t="str">
            <v/>
          </cell>
          <cell r="CU312" t="str">
            <v/>
          </cell>
          <cell r="CV312" t="str">
            <v/>
          </cell>
          <cell r="CW312" t="str">
            <v/>
          </cell>
          <cell r="CX312" t="str">
            <v/>
          </cell>
          <cell r="CY312" t="str">
            <v/>
          </cell>
          <cell r="CZ312" t="str">
            <v/>
          </cell>
          <cell r="DA312" t="str">
            <v/>
          </cell>
          <cell r="DB312" t="str">
            <v/>
          </cell>
          <cell r="DC312" t="str">
            <v/>
          </cell>
          <cell r="DD312" t="str">
            <v/>
          </cell>
          <cell r="DE312" t="str">
            <v/>
          </cell>
          <cell r="DF312" t="str">
            <v/>
          </cell>
          <cell r="DG312" t="str">
            <v/>
          </cell>
          <cell r="DH312" t="str">
            <v/>
          </cell>
          <cell r="DI312" t="str">
            <v/>
          </cell>
          <cell r="DJ312" t="str">
            <v/>
          </cell>
          <cell r="DK312" t="str">
            <v/>
          </cell>
          <cell r="DL312" t="str">
            <v/>
          </cell>
          <cell r="DM312" t="str">
            <v/>
          </cell>
          <cell r="DN312" t="str">
            <v/>
          </cell>
          <cell r="DO312" t="str">
            <v/>
          </cell>
          <cell r="DP312" t="str">
            <v/>
          </cell>
          <cell r="DQ312" t="str">
            <v/>
          </cell>
          <cell r="DR312" t="str">
            <v/>
          </cell>
          <cell r="DS312" t="str">
            <v/>
          </cell>
          <cell r="DT312" t="str">
            <v/>
          </cell>
          <cell r="DU312" t="str">
            <v/>
          </cell>
          <cell r="DV312" t="str">
            <v/>
          </cell>
          <cell r="DW312" t="str">
            <v/>
          </cell>
          <cell r="DX312" t="str">
            <v/>
          </cell>
          <cell r="DY312" t="str">
            <v/>
          </cell>
          <cell r="DZ312" t="str">
            <v/>
          </cell>
          <cell r="EA312" t="str">
            <v/>
          </cell>
          <cell r="EB312" t="str">
            <v/>
          </cell>
          <cell r="EC312" t="str">
            <v/>
          </cell>
          <cell r="ED312" t="str">
            <v/>
          </cell>
          <cell r="EE312" t="str">
            <v/>
          </cell>
          <cell r="EF312" t="str">
            <v/>
          </cell>
          <cell r="EG312" t="str">
            <v/>
          </cell>
          <cell r="EH312" t="str">
            <v/>
          </cell>
          <cell r="EI312" t="str">
            <v/>
          </cell>
          <cell r="EJ312" t="str">
            <v/>
          </cell>
          <cell r="EK312" t="str">
            <v/>
          </cell>
          <cell r="EL312" t="str">
            <v/>
          </cell>
          <cell r="EM312" t="str">
            <v/>
          </cell>
          <cell r="EN312" t="str">
            <v/>
          </cell>
          <cell r="EO312" t="str">
            <v/>
          </cell>
          <cell r="EP312" t="str">
            <v/>
          </cell>
          <cell r="EQ312" t="str">
            <v/>
          </cell>
          <cell r="ER312" t="str">
            <v/>
          </cell>
          <cell r="ES312" t="str">
            <v/>
          </cell>
          <cell r="ET312" t="str">
            <v/>
          </cell>
          <cell r="EU312" t="str">
            <v/>
          </cell>
          <cell r="EV312" t="str">
            <v/>
          </cell>
          <cell r="EW312" t="str">
            <v/>
          </cell>
          <cell r="EX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  <cell r="BI313" t="str">
            <v/>
          </cell>
          <cell r="BJ313" t="str">
            <v/>
          </cell>
          <cell r="BK313" t="str">
            <v/>
          </cell>
          <cell r="BL313" t="str">
            <v/>
          </cell>
          <cell r="BM313" t="str">
            <v/>
          </cell>
          <cell r="BN313" t="str">
            <v/>
          </cell>
          <cell r="BO313" t="str">
            <v/>
          </cell>
          <cell r="BP313" t="str">
            <v/>
          </cell>
          <cell r="BQ313" t="str">
            <v/>
          </cell>
          <cell r="BR313" t="str">
            <v/>
          </cell>
          <cell r="BS313" t="str">
            <v/>
          </cell>
          <cell r="BT313" t="str">
            <v/>
          </cell>
          <cell r="BU313" t="str">
            <v/>
          </cell>
          <cell r="BV313" t="str">
            <v/>
          </cell>
          <cell r="BW313" t="str">
            <v/>
          </cell>
          <cell r="BX313" t="str">
            <v/>
          </cell>
          <cell r="BY313" t="str">
            <v/>
          </cell>
          <cell r="CA313" t="str">
            <v/>
          </cell>
          <cell r="CB313" t="str">
            <v/>
          </cell>
          <cell r="CC313" t="str">
            <v/>
          </cell>
          <cell r="CD313" t="str">
            <v/>
          </cell>
          <cell r="CE313" t="str">
            <v/>
          </cell>
          <cell r="CF313" t="str">
            <v/>
          </cell>
          <cell r="CG313" t="str">
            <v/>
          </cell>
          <cell r="CH313" t="str">
            <v/>
          </cell>
          <cell r="CI313" t="str">
            <v/>
          </cell>
          <cell r="CJ313" t="str">
            <v/>
          </cell>
          <cell r="CK313" t="str">
            <v/>
          </cell>
          <cell r="CL313" t="str">
            <v/>
          </cell>
          <cell r="CM313" t="str">
            <v/>
          </cell>
          <cell r="CN313" t="str">
            <v/>
          </cell>
          <cell r="CO313" t="str">
            <v/>
          </cell>
          <cell r="CP313" t="str">
            <v/>
          </cell>
          <cell r="CQ313" t="str">
            <v/>
          </cell>
          <cell r="CR313" t="str">
            <v/>
          </cell>
          <cell r="CS313" t="str">
            <v/>
          </cell>
          <cell r="CT313" t="str">
            <v/>
          </cell>
          <cell r="CU313" t="str">
            <v/>
          </cell>
          <cell r="CV313" t="str">
            <v/>
          </cell>
          <cell r="CW313" t="str">
            <v/>
          </cell>
          <cell r="CX313" t="str">
            <v/>
          </cell>
          <cell r="CY313" t="str">
            <v/>
          </cell>
          <cell r="CZ313" t="str">
            <v/>
          </cell>
          <cell r="DA313" t="str">
            <v/>
          </cell>
          <cell r="DB313" t="str">
            <v/>
          </cell>
          <cell r="DC313" t="str">
            <v/>
          </cell>
          <cell r="DD313" t="str">
            <v/>
          </cell>
          <cell r="DE313" t="str">
            <v/>
          </cell>
          <cell r="DF313" t="str">
            <v/>
          </cell>
          <cell r="DG313" t="str">
            <v/>
          </cell>
          <cell r="DH313" t="str">
            <v/>
          </cell>
          <cell r="DI313" t="str">
            <v/>
          </cell>
          <cell r="DJ313" t="str">
            <v/>
          </cell>
          <cell r="DK313" t="str">
            <v/>
          </cell>
          <cell r="DL313" t="str">
            <v/>
          </cell>
          <cell r="DM313" t="str">
            <v/>
          </cell>
          <cell r="DN313" t="str">
            <v/>
          </cell>
          <cell r="DO313" t="str">
            <v/>
          </cell>
          <cell r="DP313" t="str">
            <v/>
          </cell>
          <cell r="DQ313" t="str">
            <v/>
          </cell>
          <cell r="DR313" t="str">
            <v/>
          </cell>
          <cell r="DS313" t="str">
            <v/>
          </cell>
          <cell r="DT313" t="str">
            <v/>
          </cell>
          <cell r="DU313" t="str">
            <v/>
          </cell>
          <cell r="DV313" t="str">
            <v/>
          </cell>
          <cell r="DW313" t="str">
            <v/>
          </cell>
          <cell r="DX313" t="str">
            <v/>
          </cell>
          <cell r="DY313" t="str">
            <v/>
          </cell>
          <cell r="DZ313" t="str">
            <v/>
          </cell>
          <cell r="EA313" t="str">
            <v/>
          </cell>
          <cell r="EB313" t="str">
            <v/>
          </cell>
          <cell r="EC313" t="str">
            <v/>
          </cell>
          <cell r="ED313" t="str">
            <v/>
          </cell>
          <cell r="EE313" t="str">
            <v/>
          </cell>
          <cell r="EF313" t="str">
            <v/>
          </cell>
          <cell r="EG313" t="str">
            <v/>
          </cell>
          <cell r="EH313" t="str">
            <v/>
          </cell>
          <cell r="EI313" t="str">
            <v/>
          </cell>
          <cell r="EJ313" t="str">
            <v/>
          </cell>
          <cell r="EK313" t="str">
            <v/>
          </cell>
          <cell r="EL313" t="str">
            <v/>
          </cell>
          <cell r="EM313" t="str">
            <v/>
          </cell>
          <cell r="EN313" t="str">
            <v/>
          </cell>
          <cell r="EO313" t="str">
            <v/>
          </cell>
          <cell r="EP313" t="str">
            <v/>
          </cell>
          <cell r="EQ313" t="str">
            <v/>
          </cell>
          <cell r="ER313" t="str">
            <v/>
          </cell>
          <cell r="ES313" t="str">
            <v/>
          </cell>
          <cell r="ET313" t="str">
            <v/>
          </cell>
          <cell r="EU313" t="str">
            <v/>
          </cell>
          <cell r="EV313" t="str">
            <v/>
          </cell>
          <cell r="EW313" t="str">
            <v/>
          </cell>
          <cell r="EX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  <cell r="BI314" t="str">
            <v/>
          </cell>
          <cell r="BJ314" t="str">
            <v/>
          </cell>
          <cell r="BK314" t="str">
            <v/>
          </cell>
          <cell r="BL314" t="str">
            <v/>
          </cell>
          <cell r="BM314" t="str">
            <v/>
          </cell>
          <cell r="BN314" t="str">
            <v/>
          </cell>
          <cell r="BO314" t="str">
            <v/>
          </cell>
          <cell r="BP314" t="str">
            <v/>
          </cell>
          <cell r="BQ314" t="str">
            <v/>
          </cell>
          <cell r="BR314" t="str">
            <v/>
          </cell>
          <cell r="BS314" t="str">
            <v/>
          </cell>
          <cell r="BT314" t="str">
            <v/>
          </cell>
          <cell r="BU314" t="str">
            <v/>
          </cell>
          <cell r="BV314" t="str">
            <v/>
          </cell>
          <cell r="BW314" t="str">
            <v/>
          </cell>
          <cell r="BX314" t="str">
            <v/>
          </cell>
          <cell r="BY314" t="str">
            <v/>
          </cell>
          <cell r="CA314" t="str">
            <v/>
          </cell>
          <cell r="CB314" t="str">
            <v/>
          </cell>
          <cell r="CC314" t="str">
            <v/>
          </cell>
          <cell r="CD314" t="str">
            <v/>
          </cell>
          <cell r="CE314" t="str">
            <v/>
          </cell>
          <cell r="CF314" t="str">
            <v/>
          </cell>
          <cell r="CG314" t="str">
            <v/>
          </cell>
          <cell r="CH314" t="str">
            <v/>
          </cell>
          <cell r="CI314" t="str">
            <v/>
          </cell>
          <cell r="CJ314" t="str">
            <v/>
          </cell>
          <cell r="CK314" t="str">
            <v/>
          </cell>
          <cell r="CL314" t="str">
            <v/>
          </cell>
          <cell r="CM314" t="str">
            <v/>
          </cell>
          <cell r="CN314" t="str">
            <v/>
          </cell>
          <cell r="CO314" t="str">
            <v/>
          </cell>
          <cell r="CP314" t="str">
            <v/>
          </cell>
          <cell r="CQ314" t="str">
            <v/>
          </cell>
          <cell r="CR314" t="str">
            <v/>
          </cell>
          <cell r="CS314" t="str">
            <v/>
          </cell>
          <cell r="CT314" t="str">
            <v/>
          </cell>
          <cell r="CU314" t="str">
            <v/>
          </cell>
          <cell r="CV314" t="str">
            <v/>
          </cell>
          <cell r="CW314" t="str">
            <v/>
          </cell>
          <cell r="CX314" t="str">
            <v/>
          </cell>
          <cell r="CY314" t="str">
            <v/>
          </cell>
          <cell r="CZ314" t="str">
            <v/>
          </cell>
          <cell r="DA314" t="str">
            <v/>
          </cell>
          <cell r="DB314" t="str">
            <v/>
          </cell>
          <cell r="DC314" t="str">
            <v/>
          </cell>
          <cell r="DD314" t="str">
            <v/>
          </cell>
          <cell r="DE314" t="str">
            <v/>
          </cell>
          <cell r="DF314" t="str">
            <v/>
          </cell>
          <cell r="DG314" t="str">
            <v/>
          </cell>
          <cell r="DH314" t="str">
            <v/>
          </cell>
          <cell r="DI314" t="str">
            <v/>
          </cell>
          <cell r="DJ314" t="str">
            <v/>
          </cell>
          <cell r="DK314" t="str">
            <v/>
          </cell>
          <cell r="DL314" t="str">
            <v/>
          </cell>
          <cell r="DM314" t="str">
            <v/>
          </cell>
          <cell r="DN314" t="str">
            <v/>
          </cell>
          <cell r="DO314" t="str">
            <v/>
          </cell>
          <cell r="DP314" t="str">
            <v/>
          </cell>
          <cell r="DQ314" t="str">
            <v/>
          </cell>
          <cell r="DR314" t="str">
            <v/>
          </cell>
          <cell r="DS314" t="str">
            <v/>
          </cell>
          <cell r="DT314" t="str">
            <v/>
          </cell>
          <cell r="DU314" t="str">
            <v/>
          </cell>
          <cell r="DV314" t="str">
            <v/>
          </cell>
          <cell r="DW314" t="str">
            <v/>
          </cell>
          <cell r="DX314" t="str">
            <v/>
          </cell>
          <cell r="DY314" t="str">
            <v/>
          </cell>
          <cell r="DZ314" t="str">
            <v/>
          </cell>
          <cell r="EA314" t="str">
            <v/>
          </cell>
          <cell r="EB314" t="str">
            <v/>
          </cell>
          <cell r="EC314" t="str">
            <v/>
          </cell>
          <cell r="ED314" t="str">
            <v/>
          </cell>
          <cell r="EE314" t="str">
            <v/>
          </cell>
          <cell r="EF314" t="str">
            <v/>
          </cell>
          <cell r="EG314" t="str">
            <v/>
          </cell>
          <cell r="EH314" t="str">
            <v/>
          </cell>
          <cell r="EI314" t="str">
            <v/>
          </cell>
          <cell r="EJ314" t="str">
            <v/>
          </cell>
          <cell r="EK314" t="str">
            <v/>
          </cell>
          <cell r="EL314" t="str">
            <v/>
          </cell>
          <cell r="EM314" t="str">
            <v/>
          </cell>
          <cell r="EN314" t="str">
            <v/>
          </cell>
          <cell r="EO314" t="str">
            <v/>
          </cell>
          <cell r="EP314" t="str">
            <v/>
          </cell>
          <cell r="EQ314" t="str">
            <v/>
          </cell>
          <cell r="ER314" t="str">
            <v/>
          </cell>
          <cell r="ES314" t="str">
            <v/>
          </cell>
          <cell r="ET314" t="str">
            <v/>
          </cell>
          <cell r="EU314" t="str">
            <v/>
          </cell>
          <cell r="EV314" t="str">
            <v/>
          </cell>
          <cell r="EW314" t="str">
            <v/>
          </cell>
          <cell r="EX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  <cell r="BI315" t="str">
            <v/>
          </cell>
          <cell r="BJ315" t="str">
            <v/>
          </cell>
          <cell r="BK315" t="str">
            <v/>
          </cell>
          <cell r="BL315" t="str">
            <v/>
          </cell>
          <cell r="BM315" t="str">
            <v/>
          </cell>
          <cell r="BN315" t="str">
            <v/>
          </cell>
          <cell r="BO315" t="str">
            <v/>
          </cell>
          <cell r="BP315" t="str">
            <v/>
          </cell>
          <cell r="BQ315" t="str">
            <v/>
          </cell>
          <cell r="BR315" t="str">
            <v/>
          </cell>
          <cell r="BS315" t="str">
            <v/>
          </cell>
          <cell r="BT315" t="str">
            <v/>
          </cell>
          <cell r="BU315" t="str">
            <v/>
          </cell>
          <cell r="BV315" t="str">
            <v/>
          </cell>
          <cell r="BW315" t="str">
            <v/>
          </cell>
          <cell r="BX315" t="str">
            <v/>
          </cell>
          <cell r="BY315" t="str">
            <v/>
          </cell>
          <cell r="CA315" t="str">
            <v/>
          </cell>
          <cell r="CB315" t="str">
            <v/>
          </cell>
          <cell r="CC315" t="str">
            <v/>
          </cell>
          <cell r="CD315" t="str">
            <v/>
          </cell>
          <cell r="CE315" t="str">
            <v/>
          </cell>
          <cell r="CF315" t="str">
            <v/>
          </cell>
          <cell r="CG315" t="str">
            <v/>
          </cell>
          <cell r="CH315" t="str">
            <v/>
          </cell>
          <cell r="CI315" t="str">
            <v/>
          </cell>
          <cell r="CJ315" t="str">
            <v/>
          </cell>
          <cell r="CK315" t="str">
            <v/>
          </cell>
          <cell r="CL315" t="str">
            <v/>
          </cell>
          <cell r="CM315" t="str">
            <v/>
          </cell>
          <cell r="CN315" t="str">
            <v/>
          </cell>
          <cell r="CO315" t="str">
            <v/>
          </cell>
          <cell r="CP315" t="str">
            <v/>
          </cell>
          <cell r="CQ315" t="str">
            <v/>
          </cell>
          <cell r="CR315" t="str">
            <v/>
          </cell>
          <cell r="CS315" t="str">
            <v/>
          </cell>
          <cell r="CT315" t="str">
            <v/>
          </cell>
          <cell r="CU315" t="str">
            <v/>
          </cell>
          <cell r="CV315" t="str">
            <v/>
          </cell>
          <cell r="CW315" t="str">
            <v/>
          </cell>
          <cell r="CX315" t="str">
            <v/>
          </cell>
          <cell r="CY315" t="str">
            <v/>
          </cell>
          <cell r="CZ315" t="str">
            <v/>
          </cell>
          <cell r="DA315" t="str">
            <v/>
          </cell>
          <cell r="DB315" t="str">
            <v/>
          </cell>
          <cell r="DC315" t="str">
            <v/>
          </cell>
          <cell r="DD315" t="str">
            <v/>
          </cell>
          <cell r="DE315" t="str">
            <v/>
          </cell>
          <cell r="DF315" t="str">
            <v/>
          </cell>
          <cell r="DG315" t="str">
            <v/>
          </cell>
          <cell r="DH315" t="str">
            <v/>
          </cell>
          <cell r="DI315" t="str">
            <v/>
          </cell>
          <cell r="DJ315" t="str">
            <v/>
          </cell>
          <cell r="DK315" t="str">
            <v/>
          </cell>
          <cell r="DL315" t="str">
            <v/>
          </cell>
          <cell r="DM315" t="str">
            <v/>
          </cell>
          <cell r="DN315" t="str">
            <v/>
          </cell>
          <cell r="DO315" t="str">
            <v/>
          </cell>
          <cell r="DP315" t="str">
            <v/>
          </cell>
          <cell r="DQ315" t="str">
            <v/>
          </cell>
          <cell r="DR315" t="str">
            <v/>
          </cell>
          <cell r="DS315" t="str">
            <v/>
          </cell>
          <cell r="DT315" t="str">
            <v/>
          </cell>
          <cell r="DU315" t="str">
            <v/>
          </cell>
          <cell r="DV315" t="str">
            <v/>
          </cell>
          <cell r="DW315" t="str">
            <v/>
          </cell>
          <cell r="DX315" t="str">
            <v/>
          </cell>
          <cell r="DY315" t="str">
            <v/>
          </cell>
          <cell r="DZ315" t="str">
            <v/>
          </cell>
          <cell r="EA315" t="str">
            <v/>
          </cell>
          <cell r="EB315" t="str">
            <v/>
          </cell>
          <cell r="EC315" t="str">
            <v/>
          </cell>
          <cell r="ED315" t="str">
            <v/>
          </cell>
          <cell r="EE315" t="str">
            <v/>
          </cell>
          <cell r="EF315" t="str">
            <v/>
          </cell>
          <cell r="EG315" t="str">
            <v/>
          </cell>
          <cell r="EH315" t="str">
            <v/>
          </cell>
          <cell r="EI315" t="str">
            <v/>
          </cell>
          <cell r="EJ315" t="str">
            <v/>
          </cell>
          <cell r="EK315" t="str">
            <v/>
          </cell>
          <cell r="EL315" t="str">
            <v/>
          </cell>
          <cell r="EM315" t="str">
            <v/>
          </cell>
          <cell r="EN315" t="str">
            <v/>
          </cell>
          <cell r="EO315" t="str">
            <v/>
          </cell>
          <cell r="EP315" t="str">
            <v/>
          </cell>
          <cell r="EQ315" t="str">
            <v/>
          </cell>
          <cell r="ER315" t="str">
            <v/>
          </cell>
          <cell r="ES315" t="str">
            <v/>
          </cell>
          <cell r="ET315" t="str">
            <v/>
          </cell>
          <cell r="EU315" t="str">
            <v/>
          </cell>
          <cell r="EV315" t="str">
            <v/>
          </cell>
          <cell r="EW315" t="str">
            <v/>
          </cell>
          <cell r="EX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  <cell r="BI316" t="str">
            <v/>
          </cell>
          <cell r="BJ316" t="str">
            <v/>
          </cell>
          <cell r="BK316" t="str">
            <v/>
          </cell>
          <cell r="BL316" t="str">
            <v/>
          </cell>
          <cell r="BM316" t="str">
            <v/>
          </cell>
          <cell r="BN316" t="str">
            <v/>
          </cell>
          <cell r="BO316" t="str">
            <v/>
          </cell>
          <cell r="BP316" t="str">
            <v/>
          </cell>
          <cell r="BQ316" t="str">
            <v/>
          </cell>
          <cell r="BR316" t="str">
            <v/>
          </cell>
          <cell r="BS316" t="str">
            <v/>
          </cell>
          <cell r="BT316" t="str">
            <v/>
          </cell>
          <cell r="BU316" t="str">
            <v/>
          </cell>
          <cell r="BV316" t="str">
            <v/>
          </cell>
          <cell r="BW316" t="str">
            <v/>
          </cell>
          <cell r="BX316" t="str">
            <v/>
          </cell>
          <cell r="BY316" t="str">
            <v/>
          </cell>
          <cell r="CA316" t="str">
            <v/>
          </cell>
          <cell r="CB316" t="str">
            <v/>
          </cell>
          <cell r="CC316" t="str">
            <v/>
          </cell>
          <cell r="CD316" t="str">
            <v/>
          </cell>
          <cell r="CE316" t="str">
            <v/>
          </cell>
          <cell r="CF316" t="str">
            <v/>
          </cell>
          <cell r="CG316" t="str">
            <v/>
          </cell>
          <cell r="CH316" t="str">
            <v/>
          </cell>
          <cell r="CI316" t="str">
            <v/>
          </cell>
          <cell r="CJ316" t="str">
            <v/>
          </cell>
          <cell r="CK316" t="str">
            <v/>
          </cell>
          <cell r="CL316" t="str">
            <v/>
          </cell>
          <cell r="CM316" t="str">
            <v/>
          </cell>
          <cell r="CN316" t="str">
            <v/>
          </cell>
          <cell r="CO316" t="str">
            <v/>
          </cell>
          <cell r="CP316" t="str">
            <v/>
          </cell>
          <cell r="CQ316" t="str">
            <v/>
          </cell>
          <cell r="CR316" t="str">
            <v/>
          </cell>
          <cell r="CS316" t="str">
            <v/>
          </cell>
          <cell r="CT316" t="str">
            <v/>
          </cell>
          <cell r="CU316" t="str">
            <v/>
          </cell>
          <cell r="CV316" t="str">
            <v/>
          </cell>
          <cell r="CW316" t="str">
            <v/>
          </cell>
          <cell r="CX316" t="str">
            <v/>
          </cell>
          <cell r="CY316" t="str">
            <v/>
          </cell>
          <cell r="CZ316" t="str">
            <v/>
          </cell>
          <cell r="DA316" t="str">
            <v/>
          </cell>
          <cell r="DB316" t="str">
            <v/>
          </cell>
          <cell r="DC316" t="str">
            <v/>
          </cell>
          <cell r="DD316" t="str">
            <v/>
          </cell>
          <cell r="DE316" t="str">
            <v/>
          </cell>
          <cell r="DF316" t="str">
            <v/>
          </cell>
          <cell r="DG316" t="str">
            <v/>
          </cell>
          <cell r="DH316" t="str">
            <v/>
          </cell>
          <cell r="DI316" t="str">
            <v/>
          </cell>
          <cell r="DJ316" t="str">
            <v/>
          </cell>
          <cell r="DK316" t="str">
            <v/>
          </cell>
          <cell r="DL316" t="str">
            <v/>
          </cell>
          <cell r="DM316" t="str">
            <v/>
          </cell>
          <cell r="DN316" t="str">
            <v/>
          </cell>
          <cell r="DO316" t="str">
            <v/>
          </cell>
          <cell r="DP316" t="str">
            <v/>
          </cell>
          <cell r="DQ316" t="str">
            <v/>
          </cell>
          <cell r="DR316" t="str">
            <v/>
          </cell>
          <cell r="DS316" t="str">
            <v/>
          </cell>
          <cell r="DT316" t="str">
            <v/>
          </cell>
          <cell r="DU316" t="str">
            <v/>
          </cell>
          <cell r="DV316" t="str">
            <v/>
          </cell>
          <cell r="DW316" t="str">
            <v/>
          </cell>
          <cell r="DX316" t="str">
            <v/>
          </cell>
          <cell r="DY316" t="str">
            <v/>
          </cell>
          <cell r="DZ316" t="str">
            <v/>
          </cell>
          <cell r="EA316" t="str">
            <v/>
          </cell>
          <cell r="EB316" t="str">
            <v/>
          </cell>
          <cell r="EC316" t="str">
            <v/>
          </cell>
          <cell r="ED316" t="str">
            <v/>
          </cell>
          <cell r="EE316" t="str">
            <v/>
          </cell>
          <cell r="EF316" t="str">
            <v/>
          </cell>
          <cell r="EG316" t="str">
            <v/>
          </cell>
          <cell r="EH316" t="str">
            <v/>
          </cell>
          <cell r="EI316" t="str">
            <v/>
          </cell>
          <cell r="EJ316" t="str">
            <v/>
          </cell>
          <cell r="EK316" t="str">
            <v/>
          </cell>
          <cell r="EL316" t="str">
            <v/>
          </cell>
          <cell r="EM316" t="str">
            <v/>
          </cell>
          <cell r="EN316" t="str">
            <v/>
          </cell>
          <cell r="EO316" t="str">
            <v/>
          </cell>
          <cell r="EP316" t="str">
            <v/>
          </cell>
          <cell r="EQ316" t="str">
            <v/>
          </cell>
          <cell r="ER316" t="str">
            <v/>
          </cell>
          <cell r="ES316" t="str">
            <v/>
          </cell>
          <cell r="ET316" t="str">
            <v/>
          </cell>
          <cell r="EU316" t="str">
            <v/>
          </cell>
          <cell r="EV316" t="str">
            <v/>
          </cell>
          <cell r="EW316" t="str">
            <v/>
          </cell>
          <cell r="EX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  <cell r="BI317" t="str">
            <v/>
          </cell>
          <cell r="BJ317" t="str">
            <v/>
          </cell>
          <cell r="BK317" t="str">
            <v/>
          </cell>
          <cell r="BL317" t="str">
            <v/>
          </cell>
          <cell r="BM317" t="str">
            <v/>
          </cell>
          <cell r="BN317" t="str">
            <v/>
          </cell>
          <cell r="BO317" t="str">
            <v/>
          </cell>
          <cell r="BP317" t="str">
            <v/>
          </cell>
          <cell r="BQ317" t="str">
            <v/>
          </cell>
          <cell r="BR317" t="str">
            <v/>
          </cell>
          <cell r="BS317" t="str">
            <v/>
          </cell>
          <cell r="BT317" t="str">
            <v/>
          </cell>
          <cell r="BU317" t="str">
            <v/>
          </cell>
          <cell r="BV317" t="str">
            <v/>
          </cell>
          <cell r="BW317" t="str">
            <v/>
          </cell>
          <cell r="BX317" t="str">
            <v/>
          </cell>
          <cell r="BY317" t="str">
            <v/>
          </cell>
          <cell r="CA317" t="str">
            <v/>
          </cell>
          <cell r="CB317" t="str">
            <v/>
          </cell>
          <cell r="CC317" t="str">
            <v/>
          </cell>
          <cell r="CD317" t="str">
            <v/>
          </cell>
          <cell r="CE317" t="str">
            <v/>
          </cell>
          <cell r="CF317" t="str">
            <v/>
          </cell>
          <cell r="CG317" t="str">
            <v/>
          </cell>
          <cell r="CH317" t="str">
            <v/>
          </cell>
          <cell r="CI317" t="str">
            <v/>
          </cell>
          <cell r="CJ317" t="str">
            <v/>
          </cell>
          <cell r="CK317" t="str">
            <v/>
          </cell>
          <cell r="CL317" t="str">
            <v/>
          </cell>
          <cell r="CM317" t="str">
            <v/>
          </cell>
          <cell r="CN317" t="str">
            <v/>
          </cell>
          <cell r="CO317" t="str">
            <v/>
          </cell>
          <cell r="CP317" t="str">
            <v/>
          </cell>
          <cell r="CQ317" t="str">
            <v/>
          </cell>
          <cell r="CR317" t="str">
            <v/>
          </cell>
          <cell r="CS317" t="str">
            <v/>
          </cell>
          <cell r="CT317" t="str">
            <v/>
          </cell>
          <cell r="CU317" t="str">
            <v/>
          </cell>
          <cell r="CV317" t="str">
            <v/>
          </cell>
          <cell r="CW317" t="str">
            <v/>
          </cell>
          <cell r="CX317" t="str">
            <v/>
          </cell>
          <cell r="CY317" t="str">
            <v/>
          </cell>
          <cell r="CZ317" t="str">
            <v/>
          </cell>
          <cell r="DA317" t="str">
            <v/>
          </cell>
          <cell r="DB317" t="str">
            <v/>
          </cell>
          <cell r="DC317" t="str">
            <v/>
          </cell>
          <cell r="DD317" t="str">
            <v/>
          </cell>
          <cell r="DE317" t="str">
            <v/>
          </cell>
          <cell r="DF317" t="str">
            <v/>
          </cell>
          <cell r="DG317" t="str">
            <v/>
          </cell>
          <cell r="DH317" t="str">
            <v/>
          </cell>
          <cell r="DI317" t="str">
            <v/>
          </cell>
          <cell r="DJ317" t="str">
            <v/>
          </cell>
          <cell r="DK317" t="str">
            <v/>
          </cell>
          <cell r="DL317" t="str">
            <v/>
          </cell>
          <cell r="DM317" t="str">
            <v/>
          </cell>
          <cell r="DN317" t="str">
            <v/>
          </cell>
          <cell r="DO317" t="str">
            <v/>
          </cell>
          <cell r="DP317" t="str">
            <v/>
          </cell>
          <cell r="DQ317" t="str">
            <v/>
          </cell>
          <cell r="DR317" t="str">
            <v/>
          </cell>
          <cell r="DS317" t="str">
            <v/>
          </cell>
          <cell r="DT317" t="str">
            <v/>
          </cell>
          <cell r="DU317" t="str">
            <v/>
          </cell>
          <cell r="DV317" t="str">
            <v/>
          </cell>
          <cell r="DW317" t="str">
            <v/>
          </cell>
          <cell r="DX317" t="str">
            <v/>
          </cell>
          <cell r="DY317" t="str">
            <v/>
          </cell>
          <cell r="DZ317" t="str">
            <v/>
          </cell>
          <cell r="EA317" t="str">
            <v/>
          </cell>
          <cell r="EB317" t="str">
            <v/>
          </cell>
          <cell r="EC317" t="str">
            <v/>
          </cell>
          <cell r="ED317" t="str">
            <v/>
          </cell>
          <cell r="EE317" t="str">
            <v/>
          </cell>
          <cell r="EF317" t="str">
            <v/>
          </cell>
          <cell r="EG317" t="str">
            <v/>
          </cell>
          <cell r="EH317" t="str">
            <v/>
          </cell>
          <cell r="EI317" t="str">
            <v/>
          </cell>
          <cell r="EJ317" t="str">
            <v/>
          </cell>
          <cell r="EK317" t="str">
            <v/>
          </cell>
          <cell r="EL317" t="str">
            <v/>
          </cell>
          <cell r="EM317" t="str">
            <v/>
          </cell>
          <cell r="EN317" t="str">
            <v/>
          </cell>
          <cell r="EO317" t="str">
            <v/>
          </cell>
          <cell r="EP317" t="str">
            <v/>
          </cell>
          <cell r="EQ317" t="str">
            <v/>
          </cell>
          <cell r="ER317" t="str">
            <v/>
          </cell>
          <cell r="ES317" t="str">
            <v/>
          </cell>
          <cell r="ET317" t="str">
            <v/>
          </cell>
          <cell r="EU317" t="str">
            <v/>
          </cell>
          <cell r="EV317" t="str">
            <v/>
          </cell>
          <cell r="EW317" t="str">
            <v/>
          </cell>
          <cell r="EX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  <cell r="BI318" t="str">
            <v/>
          </cell>
          <cell r="BJ318" t="str">
            <v/>
          </cell>
          <cell r="BK318" t="str">
            <v/>
          </cell>
          <cell r="BL318" t="str">
            <v/>
          </cell>
          <cell r="BM318" t="str">
            <v/>
          </cell>
          <cell r="BN318" t="str">
            <v/>
          </cell>
          <cell r="BO318" t="str">
            <v/>
          </cell>
          <cell r="BP318" t="str">
            <v/>
          </cell>
          <cell r="BQ318" t="str">
            <v/>
          </cell>
          <cell r="BR318" t="str">
            <v/>
          </cell>
          <cell r="BS318" t="str">
            <v/>
          </cell>
          <cell r="BT318" t="str">
            <v/>
          </cell>
          <cell r="BU318" t="str">
            <v/>
          </cell>
          <cell r="BV318" t="str">
            <v/>
          </cell>
          <cell r="BW318" t="str">
            <v/>
          </cell>
          <cell r="BX318" t="str">
            <v/>
          </cell>
          <cell r="BY318" t="str">
            <v/>
          </cell>
          <cell r="CA318" t="str">
            <v/>
          </cell>
          <cell r="CB318" t="str">
            <v/>
          </cell>
          <cell r="CC318" t="str">
            <v/>
          </cell>
          <cell r="CD318" t="str">
            <v/>
          </cell>
          <cell r="CE318" t="str">
            <v/>
          </cell>
          <cell r="CF318" t="str">
            <v/>
          </cell>
          <cell r="CG318" t="str">
            <v/>
          </cell>
          <cell r="CH318" t="str">
            <v/>
          </cell>
          <cell r="CI318" t="str">
            <v/>
          </cell>
          <cell r="CJ318" t="str">
            <v/>
          </cell>
          <cell r="CK318" t="str">
            <v/>
          </cell>
          <cell r="CL318" t="str">
            <v/>
          </cell>
          <cell r="CM318" t="str">
            <v/>
          </cell>
          <cell r="CN318" t="str">
            <v/>
          </cell>
          <cell r="CO318" t="str">
            <v/>
          </cell>
          <cell r="CP318" t="str">
            <v/>
          </cell>
          <cell r="CQ318" t="str">
            <v/>
          </cell>
          <cell r="CR318" t="str">
            <v/>
          </cell>
          <cell r="CS318" t="str">
            <v/>
          </cell>
          <cell r="CT318" t="str">
            <v/>
          </cell>
          <cell r="CU318" t="str">
            <v/>
          </cell>
          <cell r="CV318" t="str">
            <v/>
          </cell>
          <cell r="CW318" t="str">
            <v/>
          </cell>
          <cell r="CX318" t="str">
            <v/>
          </cell>
          <cell r="CY318" t="str">
            <v/>
          </cell>
          <cell r="CZ318" t="str">
            <v/>
          </cell>
          <cell r="DA318" t="str">
            <v/>
          </cell>
          <cell r="DB318" t="str">
            <v/>
          </cell>
          <cell r="DC318" t="str">
            <v/>
          </cell>
          <cell r="DD318" t="str">
            <v/>
          </cell>
          <cell r="DE318" t="str">
            <v/>
          </cell>
          <cell r="DF318" t="str">
            <v/>
          </cell>
          <cell r="DG318" t="str">
            <v/>
          </cell>
          <cell r="DH318" t="str">
            <v/>
          </cell>
          <cell r="DI318" t="str">
            <v/>
          </cell>
          <cell r="DJ318" t="str">
            <v/>
          </cell>
          <cell r="DK318" t="str">
            <v/>
          </cell>
          <cell r="DL318" t="str">
            <v/>
          </cell>
          <cell r="DM318" t="str">
            <v/>
          </cell>
          <cell r="DN318" t="str">
            <v/>
          </cell>
          <cell r="DO318" t="str">
            <v/>
          </cell>
          <cell r="DP318" t="str">
            <v/>
          </cell>
          <cell r="DQ318" t="str">
            <v/>
          </cell>
          <cell r="DR318" t="str">
            <v/>
          </cell>
          <cell r="DS318" t="str">
            <v/>
          </cell>
          <cell r="DT318" t="str">
            <v/>
          </cell>
          <cell r="DU318" t="str">
            <v/>
          </cell>
          <cell r="DV318" t="str">
            <v/>
          </cell>
          <cell r="DW318" t="str">
            <v/>
          </cell>
          <cell r="DX318" t="str">
            <v/>
          </cell>
          <cell r="DY318" t="str">
            <v/>
          </cell>
          <cell r="DZ318" t="str">
            <v/>
          </cell>
          <cell r="EA318" t="str">
            <v/>
          </cell>
          <cell r="EB318" t="str">
            <v/>
          </cell>
          <cell r="EC318" t="str">
            <v/>
          </cell>
          <cell r="ED318" t="str">
            <v/>
          </cell>
          <cell r="EE318" t="str">
            <v/>
          </cell>
          <cell r="EF318" t="str">
            <v/>
          </cell>
          <cell r="EG318" t="str">
            <v/>
          </cell>
          <cell r="EH318" t="str">
            <v/>
          </cell>
          <cell r="EI318" t="str">
            <v/>
          </cell>
          <cell r="EJ318" t="str">
            <v/>
          </cell>
          <cell r="EK318" t="str">
            <v/>
          </cell>
          <cell r="EL318" t="str">
            <v/>
          </cell>
          <cell r="EM318" t="str">
            <v/>
          </cell>
          <cell r="EN318" t="str">
            <v/>
          </cell>
          <cell r="EO318" t="str">
            <v/>
          </cell>
          <cell r="EP318" t="str">
            <v/>
          </cell>
          <cell r="EQ318" t="str">
            <v/>
          </cell>
          <cell r="ER318" t="str">
            <v/>
          </cell>
          <cell r="ES318" t="str">
            <v/>
          </cell>
          <cell r="ET318" t="str">
            <v/>
          </cell>
          <cell r="EU318" t="str">
            <v/>
          </cell>
          <cell r="EV318" t="str">
            <v/>
          </cell>
          <cell r="EW318" t="str">
            <v/>
          </cell>
          <cell r="EX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  <cell r="BI319" t="str">
            <v/>
          </cell>
          <cell r="BJ319" t="str">
            <v/>
          </cell>
          <cell r="BK319" t="str">
            <v/>
          </cell>
          <cell r="BL319" t="str">
            <v/>
          </cell>
          <cell r="BM319" t="str">
            <v/>
          </cell>
          <cell r="BN319" t="str">
            <v/>
          </cell>
          <cell r="BO319" t="str">
            <v/>
          </cell>
          <cell r="BP319" t="str">
            <v/>
          </cell>
          <cell r="BQ319" t="str">
            <v/>
          </cell>
          <cell r="BR319" t="str">
            <v/>
          </cell>
          <cell r="BS319" t="str">
            <v/>
          </cell>
          <cell r="BT319" t="str">
            <v/>
          </cell>
          <cell r="BU319" t="str">
            <v/>
          </cell>
          <cell r="BV319" t="str">
            <v/>
          </cell>
          <cell r="BW319" t="str">
            <v/>
          </cell>
          <cell r="BX319" t="str">
            <v/>
          </cell>
          <cell r="BY319" t="str">
            <v/>
          </cell>
          <cell r="CA319" t="str">
            <v/>
          </cell>
          <cell r="CB319" t="str">
            <v/>
          </cell>
          <cell r="CC319" t="str">
            <v/>
          </cell>
          <cell r="CD319" t="str">
            <v/>
          </cell>
          <cell r="CE319" t="str">
            <v/>
          </cell>
          <cell r="CF319" t="str">
            <v/>
          </cell>
          <cell r="CG319" t="str">
            <v/>
          </cell>
          <cell r="CH319" t="str">
            <v/>
          </cell>
          <cell r="CI319" t="str">
            <v/>
          </cell>
          <cell r="CJ319" t="str">
            <v/>
          </cell>
          <cell r="CK319" t="str">
            <v/>
          </cell>
          <cell r="CL319" t="str">
            <v/>
          </cell>
          <cell r="CM319" t="str">
            <v/>
          </cell>
          <cell r="CN319" t="str">
            <v/>
          </cell>
          <cell r="CO319" t="str">
            <v/>
          </cell>
          <cell r="CP319" t="str">
            <v/>
          </cell>
          <cell r="CQ319" t="str">
            <v/>
          </cell>
          <cell r="CR319" t="str">
            <v/>
          </cell>
          <cell r="CS319" t="str">
            <v/>
          </cell>
          <cell r="CT319" t="str">
            <v/>
          </cell>
          <cell r="CU319" t="str">
            <v/>
          </cell>
          <cell r="CV319" t="str">
            <v/>
          </cell>
          <cell r="CW319" t="str">
            <v/>
          </cell>
          <cell r="CX319" t="str">
            <v/>
          </cell>
          <cell r="CY319" t="str">
            <v/>
          </cell>
          <cell r="CZ319" t="str">
            <v/>
          </cell>
          <cell r="DA319" t="str">
            <v/>
          </cell>
          <cell r="DB319" t="str">
            <v/>
          </cell>
          <cell r="DC319" t="str">
            <v/>
          </cell>
          <cell r="DD319" t="str">
            <v/>
          </cell>
          <cell r="DE319" t="str">
            <v/>
          </cell>
          <cell r="DF319" t="str">
            <v/>
          </cell>
          <cell r="DG319" t="str">
            <v/>
          </cell>
          <cell r="DH319" t="str">
            <v/>
          </cell>
          <cell r="DI319" t="str">
            <v/>
          </cell>
          <cell r="DJ319" t="str">
            <v/>
          </cell>
          <cell r="DK319" t="str">
            <v/>
          </cell>
          <cell r="DL319" t="str">
            <v/>
          </cell>
          <cell r="DM319" t="str">
            <v/>
          </cell>
          <cell r="DN319" t="str">
            <v/>
          </cell>
          <cell r="DO319" t="str">
            <v/>
          </cell>
          <cell r="DP319" t="str">
            <v/>
          </cell>
          <cell r="DQ319" t="str">
            <v/>
          </cell>
          <cell r="DR319" t="str">
            <v/>
          </cell>
          <cell r="DS319" t="str">
            <v/>
          </cell>
          <cell r="DT319" t="str">
            <v/>
          </cell>
          <cell r="DU319" t="str">
            <v/>
          </cell>
          <cell r="DV319" t="str">
            <v/>
          </cell>
          <cell r="DW319" t="str">
            <v/>
          </cell>
          <cell r="DX319" t="str">
            <v/>
          </cell>
          <cell r="DY319" t="str">
            <v/>
          </cell>
          <cell r="DZ319" t="str">
            <v/>
          </cell>
          <cell r="EA319" t="str">
            <v/>
          </cell>
          <cell r="EB319" t="str">
            <v/>
          </cell>
          <cell r="EC319" t="str">
            <v/>
          </cell>
          <cell r="ED319" t="str">
            <v/>
          </cell>
          <cell r="EE319" t="str">
            <v/>
          </cell>
          <cell r="EF319" t="str">
            <v/>
          </cell>
          <cell r="EG319" t="str">
            <v/>
          </cell>
          <cell r="EH319" t="str">
            <v/>
          </cell>
          <cell r="EI319" t="str">
            <v/>
          </cell>
          <cell r="EJ319" t="str">
            <v/>
          </cell>
          <cell r="EK319" t="str">
            <v/>
          </cell>
          <cell r="EL319" t="str">
            <v/>
          </cell>
          <cell r="EM319" t="str">
            <v/>
          </cell>
          <cell r="EN319" t="str">
            <v/>
          </cell>
          <cell r="EO319" t="str">
            <v/>
          </cell>
          <cell r="EP319" t="str">
            <v/>
          </cell>
          <cell r="EQ319" t="str">
            <v/>
          </cell>
          <cell r="ER319" t="str">
            <v/>
          </cell>
          <cell r="ES319" t="str">
            <v/>
          </cell>
          <cell r="ET319" t="str">
            <v/>
          </cell>
          <cell r="EU319" t="str">
            <v/>
          </cell>
          <cell r="EV319" t="str">
            <v/>
          </cell>
          <cell r="EW319" t="str">
            <v/>
          </cell>
          <cell r="EX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  <cell r="BI320" t="str">
            <v/>
          </cell>
          <cell r="BJ320" t="str">
            <v/>
          </cell>
          <cell r="BK320" t="str">
            <v/>
          </cell>
          <cell r="BL320" t="str">
            <v/>
          </cell>
          <cell r="BM320" t="str">
            <v/>
          </cell>
          <cell r="BN320" t="str">
            <v/>
          </cell>
          <cell r="BO320" t="str">
            <v/>
          </cell>
          <cell r="BP320" t="str">
            <v/>
          </cell>
          <cell r="BQ320" t="str">
            <v/>
          </cell>
          <cell r="BR320" t="str">
            <v/>
          </cell>
          <cell r="BS320" t="str">
            <v/>
          </cell>
          <cell r="BT320" t="str">
            <v/>
          </cell>
          <cell r="BU320" t="str">
            <v/>
          </cell>
          <cell r="BV320" t="str">
            <v/>
          </cell>
          <cell r="BW320" t="str">
            <v/>
          </cell>
          <cell r="BX320" t="str">
            <v/>
          </cell>
          <cell r="BY320" t="str">
            <v/>
          </cell>
          <cell r="CA320" t="str">
            <v/>
          </cell>
          <cell r="CB320" t="str">
            <v/>
          </cell>
          <cell r="CC320" t="str">
            <v/>
          </cell>
          <cell r="CD320" t="str">
            <v/>
          </cell>
          <cell r="CE320" t="str">
            <v/>
          </cell>
          <cell r="CF320" t="str">
            <v/>
          </cell>
          <cell r="CG320" t="str">
            <v/>
          </cell>
          <cell r="CH320" t="str">
            <v/>
          </cell>
          <cell r="CI320" t="str">
            <v/>
          </cell>
          <cell r="CJ320" t="str">
            <v/>
          </cell>
          <cell r="CK320" t="str">
            <v/>
          </cell>
          <cell r="CL320" t="str">
            <v/>
          </cell>
          <cell r="CM320" t="str">
            <v/>
          </cell>
          <cell r="CN320" t="str">
            <v/>
          </cell>
          <cell r="CO320" t="str">
            <v/>
          </cell>
          <cell r="CP320" t="str">
            <v/>
          </cell>
          <cell r="CQ320" t="str">
            <v/>
          </cell>
          <cell r="CR320" t="str">
            <v/>
          </cell>
          <cell r="CS320" t="str">
            <v/>
          </cell>
          <cell r="CT320" t="str">
            <v/>
          </cell>
          <cell r="CU320" t="str">
            <v/>
          </cell>
          <cell r="CV320" t="str">
            <v/>
          </cell>
          <cell r="CW320" t="str">
            <v/>
          </cell>
          <cell r="CX320" t="str">
            <v/>
          </cell>
          <cell r="CY320" t="str">
            <v/>
          </cell>
          <cell r="CZ320" t="str">
            <v/>
          </cell>
          <cell r="DA320" t="str">
            <v/>
          </cell>
          <cell r="DB320" t="str">
            <v/>
          </cell>
          <cell r="DC320" t="str">
            <v/>
          </cell>
          <cell r="DD320" t="str">
            <v/>
          </cell>
          <cell r="DE320" t="str">
            <v/>
          </cell>
          <cell r="DF320" t="str">
            <v/>
          </cell>
          <cell r="DG320" t="str">
            <v/>
          </cell>
          <cell r="DH320" t="str">
            <v/>
          </cell>
          <cell r="DI320" t="str">
            <v/>
          </cell>
          <cell r="DJ320" t="str">
            <v/>
          </cell>
          <cell r="DK320" t="str">
            <v/>
          </cell>
          <cell r="DL320" t="str">
            <v/>
          </cell>
          <cell r="DM320" t="str">
            <v/>
          </cell>
          <cell r="DN320" t="str">
            <v/>
          </cell>
          <cell r="DO320" t="str">
            <v/>
          </cell>
          <cell r="DP320" t="str">
            <v/>
          </cell>
          <cell r="DQ320" t="str">
            <v/>
          </cell>
          <cell r="DR320" t="str">
            <v/>
          </cell>
          <cell r="DS320" t="str">
            <v/>
          </cell>
          <cell r="DT320" t="str">
            <v/>
          </cell>
          <cell r="DU320" t="str">
            <v/>
          </cell>
          <cell r="DV320" t="str">
            <v/>
          </cell>
          <cell r="DW320" t="str">
            <v/>
          </cell>
          <cell r="DX320" t="str">
            <v/>
          </cell>
          <cell r="DY320" t="str">
            <v/>
          </cell>
          <cell r="DZ320" t="str">
            <v/>
          </cell>
          <cell r="EA320" t="str">
            <v/>
          </cell>
          <cell r="EB320" t="str">
            <v/>
          </cell>
          <cell r="EC320" t="str">
            <v/>
          </cell>
          <cell r="ED320" t="str">
            <v/>
          </cell>
          <cell r="EE320" t="str">
            <v/>
          </cell>
          <cell r="EF320" t="str">
            <v/>
          </cell>
          <cell r="EG320" t="str">
            <v/>
          </cell>
          <cell r="EH320" t="str">
            <v/>
          </cell>
          <cell r="EI320" t="str">
            <v/>
          </cell>
          <cell r="EJ320" t="str">
            <v/>
          </cell>
          <cell r="EK320" t="str">
            <v/>
          </cell>
          <cell r="EL320" t="str">
            <v/>
          </cell>
          <cell r="EM320" t="str">
            <v/>
          </cell>
          <cell r="EN320" t="str">
            <v/>
          </cell>
          <cell r="EO320" t="str">
            <v/>
          </cell>
          <cell r="EP320" t="str">
            <v/>
          </cell>
          <cell r="EQ320" t="str">
            <v/>
          </cell>
          <cell r="ER320" t="str">
            <v/>
          </cell>
          <cell r="ES320" t="str">
            <v/>
          </cell>
          <cell r="ET320" t="str">
            <v/>
          </cell>
          <cell r="EU320" t="str">
            <v/>
          </cell>
          <cell r="EV320" t="str">
            <v/>
          </cell>
          <cell r="EW320" t="str">
            <v/>
          </cell>
          <cell r="EX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  <cell r="BI321" t="str">
            <v/>
          </cell>
          <cell r="BJ321" t="str">
            <v/>
          </cell>
          <cell r="BK321" t="str">
            <v/>
          </cell>
          <cell r="BL321" t="str">
            <v/>
          </cell>
          <cell r="BM321" t="str">
            <v/>
          </cell>
          <cell r="BN321" t="str">
            <v/>
          </cell>
          <cell r="BO321" t="str">
            <v/>
          </cell>
          <cell r="BP321" t="str">
            <v/>
          </cell>
          <cell r="BQ321" t="str">
            <v/>
          </cell>
          <cell r="BR321" t="str">
            <v/>
          </cell>
          <cell r="BS321" t="str">
            <v/>
          </cell>
          <cell r="BT321" t="str">
            <v/>
          </cell>
          <cell r="BU321" t="str">
            <v/>
          </cell>
          <cell r="BV321" t="str">
            <v/>
          </cell>
          <cell r="BW321" t="str">
            <v/>
          </cell>
          <cell r="BX321" t="str">
            <v/>
          </cell>
          <cell r="BY321" t="str">
            <v/>
          </cell>
          <cell r="CA321" t="str">
            <v/>
          </cell>
          <cell r="CB321" t="str">
            <v/>
          </cell>
          <cell r="CC321" t="str">
            <v/>
          </cell>
          <cell r="CD321" t="str">
            <v/>
          </cell>
          <cell r="CE321" t="str">
            <v/>
          </cell>
          <cell r="CF321" t="str">
            <v/>
          </cell>
          <cell r="CG321" t="str">
            <v/>
          </cell>
          <cell r="CH321" t="str">
            <v/>
          </cell>
          <cell r="CI321" t="str">
            <v/>
          </cell>
          <cell r="CJ321" t="str">
            <v/>
          </cell>
          <cell r="CK321" t="str">
            <v/>
          </cell>
          <cell r="CL321" t="str">
            <v/>
          </cell>
          <cell r="CM321" t="str">
            <v/>
          </cell>
          <cell r="CN321" t="str">
            <v/>
          </cell>
          <cell r="CO321" t="str">
            <v/>
          </cell>
          <cell r="CP321" t="str">
            <v/>
          </cell>
          <cell r="CQ321" t="str">
            <v/>
          </cell>
          <cell r="CR321" t="str">
            <v/>
          </cell>
          <cell r="CS321" t="str">
            <v/>
          </cell>
          <cell r="CT321" t="str">
            <v/>
          </cell>
          <cell r="CU321" t="str">
            <v/>
          </cell>
          <cell r="CV321" t="str">
            <v/>
          </cell>
          <cell r="CW321" t="str">
            <v/>
          </cell>
          <cell r="CX321" t="str">
            <v/>
          </cell>
          <cell r="CY321" t="str">
            <v/>
          </cell>
          <cell r="CZ321" t="str">
            <v/>
          </cell>
          <cell r="DA321" t="str">
            <v/>
          </cell>
          <cell r="DB321" t="str">
            <v/>
          </cell>
          <cell r="DC321" t="str">
            <v/>
          </cell>
          <cell r="DD321" t="str">
            <v/>
          </cell>
          <cell r="DE321" t="str">
            <v/>
          </cell>
          <cell r="DF321" t="str">
            <v/>
          </cell>
          <cell r="DG321" t="str">
            <v/>
          </cell>
          <cell r="DH321" t="str">
            <v/>
          </cell>
          <cell r="DI321" t="str">
            <v/>
          </cell>
          <cell r="DJ321" t="str">
            <v/>
          </cell>
          <cell r="DK321" t="str">
            <v/>
          </cell>
          <cell r="DL321" t="str">
            <v/>
          </cell>
          <cell r="DM321" t="str">
            <v/>
          </cell>
          <cell r="DN321" t="str">
            <v/>
          </cell>
          <cell r="DO321" t="str">
            <v/>
          </cell>
          <cell r="DP321" t="str">
            <v/>
          </cell>
          <cell r="DQ321" t="str">
            <v/>
          </cell>
          <cell r="DR321" t="str">
            <v/>
          </cell>
          <cell r="DS321" t="str">
            <v/>
          </cell>
          <cell r="DT321" t="str">
            <v/>
          </cell>
          <cell r="DU321" t="str">
            <v/>
          </cell>
          <cell r="DV321" t="str">
            <v/>
          </cell>
          <cell r="DW321" t="str">
            <v/>
          </cell>
          <cell r="DX321" t="str">
            <v/>
          </cell>
          <cell r="DY321" t="str">
            <v/>
          </cell>
          <cell r="DZ321" t="str">
            <v/>
          </cell>
          <cell r="EA321" t="str">
            <v/>
          </cell>
          <cell r="EB321" t="str">
            <v/>
          </cell>
          <cell r="EC321" t="str">
            <v/>
          </cell>
          <cell r="ED321" t="str">
            <v/>
          </cell>
          <cell r="EE321" t="str">
            <v/>
          </cell>
          <cell r="EF321" t="str">
            <v/>
          </cell>
          <cell r="EG321" t="str">
            <v/>
          </cell>
          <cell r="EH321" t="str">
            <v/>
          </cell>
          <cell r="EI321" t="str">
            <v/>
          </cell>
          <cell r="EJ321" t="str">
            <v/>
          </cell>
          <cell r="EK321" t="str">
            <v/>
          </cell>
          <cell r="EL321" t="str">
            <v/>
          </cell>
          <cell r="EM321" t="str">
            <v/>
          </cell>
          <cell r="EN321" t="str">
            <v/>
          </cell>
          <cell r="EO321" t="str">
            <v/>
          </cell>
          <cell r="EP321" t="str">
            <v/>
          </cell>
          <cell r="EQ321" t="str">
            <v/>
          </cell>
          <cell r="ER321" t="str">
            <v/>
          </cell>
          <cell r="ES321" t="str">
            <v/>
          </cell>
          <cell r="ET321" t="str">
            <v/>
          </cell>
          <cell r="EU321" t="str">
            <v/>
          </cell>
          <cell r="EV321" t="str">
            <v/>
          </cell>
          <cell r="EW321" t="str">
            <v/>
          </cell>
          <cell r="EX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  <cell r="BI322" t="str">
            <v/>
          </cell>
          <cell r="BJ322" t="str">
            <v/>
          </cell>
          <cell r="BK322" t="str">
            <v/>
          </cell>
          <cell r="BL322" t="str">
            <v/>
          </cell>
          <cell r="BM322" t="str">
            <v/>
          </cell>
          <cell r="BN322" t="str">
            <v/>
          </cell>
          <cell r="BO322" t="str">
            <v/>
          </cell>
          <cell r="BP322" t="str">
            <v/>
          </cell>
          <cell r="BQ322" t="str">
            <v/>
          </cell>
          <cell r="BR322" t="str">
            <v/>
          </cell>
          <cell r="BS322" t="str">
            <v/>
          </cell>
          <cell r="BT322" t="str">
            <v/>
          </cell>
          <cell r="BU322" t="str">
            <v/>
          </cell>
          <cell r="BV322" t="str">
            <v/>
          </cell>
          <cell r="BW322" t="str">
            <v/>
          </cell>
          <cell r="BX322" t="str">
            <v/>
          </cell>
          <cell r="BY322" t="str">
            <v/>
          </cell>
          <cell r="CA322" t="str">
            <v/>
          </cell>
          <cell r="CB322" t="str">
            <v/>
          </cell>
          <cell r="CC322" t="str">
            <v/>
          </cell>
          <cell r="CD322" t="str">
            <v/>
          </cell>
          <cell r="CE322" t="str">
            <v/>
          </cell>
          <cell r="CF322" t="str">
            <v/>
          </cell>
          <cell r="CG322" t="str">
            <v/>
          </cell>
          <cell r="CH322" t="str">
            <v/>
          </cell>
          <cell r="CI322" t="str">
            <v/>
          </cell>
          <cell r="CJ322" t="str">
            <v/>
          </cell>
          <cell r="CK322" t="str">
            <v/>
          </cell>
          <cell r="CL322" t="str">
            <v/>
          </cell>
          <cell r="CM322" t="str">
            <v/>
          </cell>
          <cell r="CN322" t="str">
            <v/>
          </cell>
          <cell r="CO322" t="str">
            <v/>
          </cell>
          <cell r="CP322" t="str">
            <v/>
          </cell>
          <cell r="CQ322" t="str">
            <v/>
          </cell>
          <cell r="CR322" t="str">
            <v/>
          </cell>
          <cell r="CS322" t="str">
            <v/>
          </cell>
          <cell r="CT322" t="str">
            <v/>
          </cell>
          <cell r="CU322" t="str">
            <v/>
          </cell>
          <cell r="CV322" t="str">
            <v/>
          </cell>
          <cell r="CW322" t="str">
            <v/>
          </cell>
          <cell r="CX322" t="str">
            <v/>
          </cell>
          <cell r="CY322" t="str">
            <v/>
          </cell>
          <cell r="CZ322" t="str">
            <v/>
          </cell>
          <cell r="DA322" t="str">
            <v/>
          </cell>
          <cell r="DB322" t="str">
            <v/>
          </cell>
          <cell r="DC322" t="str">
            <v/>
          </cell>
          <cell r="DD322" t="str">
            <v/>
          </cell>
          <cell r="DE322" t="str">
            <v/>
          </cell>
          <cell r="DF322" t="str">
            <v/>
          </cell>
          <cell r="DG322" t="str">
            <v/>
          </cell>
          <cell r="DH322" t="str">
            <v/>
          </cell>
          <cell r="DI322" t="str">
            <v/>
          </cell>
          <cell r="DJ322" t="str">
            <v/>
          </cell>
          <cell r="DK322" t="str">
            <v/>
          </cell>
          <cell r="DL322" t="str">
            <v/>
          </cell>
          <cell r="DM322" t="str">
            <v/>
          </cell>
          <cell r="DN322" t="str">
            <v/>
          </cell>
          <cell r="DO322" t="str">
            <v/>
          </cell>
          <cell r="DP322" t="str">
            <v/>
          </cell>
          <cell r="DQ322" t="str">
            <v/>
          </cell>
          <cell r="DR322" t="str">
            <v/>
          </cell>
          <cell r="DS322" t="str">
            <v/>
          </cell>
          <cell r="DT322" t="str">
            <v/>
          </cell>
          <cell r="DU322" t="str">
            <v/>
          </cell>
          <cell r="DV322" t="str">
            <v/>
          </cell>
          <cell r="DW322" t="str">
            <v/>
          </cell>
          <cell r="DX322" t="str">
            <v/>
          </cell>
          <cell r="DY322" t="str">
            <v/>
          </cell>
          <cell r="DZ322" t="str">
            <v/>
          </cell>
          <cell r="EA322" t="str">
            <v/>
          </cell>
          <cell r="EB322" t="str">
            <v/>
          </cell>
          <cell r="EC322" t="str">
            <v/>
          </cell>
          <cell r="ED322" t="str">
            <v/>
          </cell>
          <cell r="EE322" t="str">
            <v/>
          </cell>
          <cell r="EF322" t="str">
            <v/>
          </cell>
          <cell r="EG322" t="str">
            <v/>
          </cell>
          <cell r="EH322" t="str">
            <v/>
          </cell>
          <cell r="EI322" t="str">
            <v/>
          </cell>
          <cell r="EJ322" t="str">
            <v/>
          </cell>
          <cell r="EK322" t="str">
            <v/>
          </cell>
          <cell r="EL322" t="str">
            <v/>
          </cell>
          <cell r="EM322" t="str">
            <v/>
          </cell>
          <cell r="EN322" t="str">
            <v/>
          </cell>
          <cell r="EO322" t="str">
            <v/>
          </cell>
          <cell r="EP322" t="str">
            <v/>
          </cell>
          <cell r="EQ322" t="str">
            <v/>
          </cell>
          <cell r="ER322" t="str">
            <v/>
          </cell>
          <cell r="ES322" t="str">
            <v/>
          </cell>
          <cell r="ET322" t="str">
            <v/>
          </cell>
          <cell r="EU322" t="str">
            <v/>
          </cell>
          <cell r="EV322" t="str">
            <v/>
          </cell>
          <cell r="EW322" t="str">
            <v/>
          </cell>
          <cell r="EX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  <cell r="BI323" t="str">
            <v/>
          </cell>
          <cell r="BJ323" t="str">
            <v/>
          </cell>
          <cell r="BK323" t="str">
            <v/>
          </cell>
          <cell r="BL323" t="str">
            <v/>
          </cell>
          <cell r="BM323" t="str">
            <v/>
          </cell>
          <cell r="BN323" t="str">
            <v/>
          </cell>
          <cell r="BO323" t="str">
            <v/>
          </cell>
          <cell r="BP323" t="str">
            <v/>
          </cell>
          <cell r="BQ323" t="str">
            <v/>
          </cell>
          <cell r="BR323" t="str">
            <v/>
          </cell>
          <cell r="BS323" t="str">
            <v/>
          </cell>
          <cell r="BT323" t="str">
            <v/>
          </cell>
          <cell r="BU323" t="str">
            <v/>
          </cell>
          <cell r="BV323" t="str">
            <v/>
          </cell>
          <cell r="BW323" t="str">
            <v/>
          </cell>
          <cell r="BX323" t="str">
            <v/>
          </cell>
          <cell r="BY323" t="str">
            <v/>
          </cell>
          <cell r="CA323" t="str">
            <v/>
          </cell>
          <cell r="CB323" t="str">
            <v/>
          </cell>
          <cell r="CC323" t="str">
            <v/>
          </cell>
          <cell r="CD323" t="str">
            <v/>
          </cell>
          <cell r="CE323" t="str">
            <v/>
          </cell>
          <cell r="CF323" t="str">
            <v/>
          </cell>
          <cell r="CG323" t="str">
            <v/>
          </cell>
          <cell r="CH323" t="str">
            <v/>
          </cell>
          <cell r="CI323" t="str">
            <v/>
          </cell>
          <cell r="CJ323" t="str">
            <v/>
          </cell>
          <cell r="CK323" t="str">
            <v/>
          </cell>
          <cell r="CL323" t="str">
            <v/>
          </cell>
          <cell r="CM323" t="str">
            <v/>
          </cell>
          <cell r="CN323" t="str">
            <v/>
          </cell>
          <cell r="CO323" t="str">
            <v/>
          </cell>
          <cell r="CP323" t="str">
            <v/>
          </cell>
          <cell r="CQ323" t="str">
            <v/>
          </cell>
          <cell r="CR323" t="str">
            <v/>
          </cell>
          <cell r="CS323" t="str">
            <v/>
          </cell>
          <cell r="CT323" t="str">
            <v/>
          </cell>
          <cell r="CU323" t="str">
            <v/>
          </cell>
          <cell r="CV323" t="str">
            <v/>
          </cell>
          <cell r="CW323" t="str">
            <v/>
          </cell>
          <cell r="CX323" t="str">
            <v/>
          </cell>
          <cell r="CY323" t="str">
            <v/>
          </cell>
          <cell r="CZ323" t="str">
            <v/>
          </cell>
          <cell r="DA323" t="str">
            <v/>
          </cell>
          <cell r="DB323" t="str">
            <v/>
          </cell>
          <cell r="DC323" t="str">
            <v/>
          </cell>
          <cell r="DD323" t="str">
            <v/>
          </cell>
          <cell r="DE323" t="str">
            <v/>
          </cell>
          <cell r="DF323" t="str">
            <v/>
          </cell>
          <cell r="DG323" t="str">
            <v/>
          </cell>
          <cell r="DH323" t="str">
            <v/>
          </cell>
          <cell r="DI323" t="str">
            <v/>
          </cell>
          <cell r="DJ323" t="str">
            <v/>
          </cell>
          <cell r="DK323" t="str">
            <v/>
          </cell>
          <cell r="DL323" t="str">
            <v/>
          </cell>
          <cell r="DM323" t="str">
            <v/>
          </cell>
          <cell r="DN323" t="str">
            <v/>
          </cell>
          <cell r="DO323" t="str">
            <v/>
          </cell>
          <cell r="DP323" t="str">
            <v/>
          </cell>
          <cell r="DQ323" t="str">
            <v/>
          </cell>
          <cell r="DR323" t="str">
            <v/>
          </cell>
          <cell r="DS323" t="str">
            <v/>
          </cell>
          <cell r="DT323" t="str">
            <v/>
          </cell>
          <cell r="DU323" t="str">
            <v/>
          </cell>
          <cell r="DV323" t="str">
            <v/>
          </cell>
          <cell r="DW323" t="str">
            <v/>
          </cell>
          <cell r="DX323" t="str">
            <v/>
          </cell>
          <cell r="DY323" t="str">
            <v/>
          </cell>
          <cell r="DZ323" t="str">
            <v/>
          </cell>
          <cell r="EA323" t="str">
            <v/>
          </cell>
          <cell r="EB323" t="str">
            <v/>
          </cell>
          <cell r="EC323" t="str">
            <v/>
          </cell>
          <cell r="ED323" t="str">
            <v/>
          </cell>
          <cell r="EE323" t="str">
            <v/>
          </cell>
          <cell r="EF323" t="str">
            <v/>
          </cell>
          <cell r="EG323" t="str">
            <v/>
          </cell>
          <cell r="EH323" t="str">
            <v/>
          </cell>
          <cell r="EI323" t="str">
            <v/>
          </cell>
          <cell r="EJ323" t="str">
            <v/>
          </cell>
          <cell r="EK323" t="str">
            <v/>
          </cell>
          <cell r="EL323" t="str">
            <v/>
          </cell>
          <cell r="EM323" t="str">
            <v/>
          </cell>
          <cell r="EN323" t="str">
            <v/>
          </cell>
          <cell r="EO323" t="str">
            <v/>
          </cell>
          <cell r="EP323" t="str">
            <v/>
          </cell>
          <cell r="EQ323" t="str">
            <v/>
          </cell>
          <cell r="ER323" t="str">
            <v/>
          </cell>
          <cell r="ES323" t="str">
            <v/>
          </cell>
          <cell r="ET323" t="str">
            <v/>
          </cell>
          <cell r="EU323" t="str">
            <v/>
          </cell>
          <cell r="EV323" t="str">
            <v/>
          </cell>
          <cell r="EW323" t="str">
            <v/>
          </cell>
          <cell r="EX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  <cell r="BI324" t="str">
            <v/>
          </cell>
          <cell r="BJ324" t="str">
            <v/>
          </cell>
          <cell r="BK324" t="str">
            <v/>
          </cell>
          <cell r="BL324" t="str">
            <v/>
          </cell>
          <cell r="BM324" t="str">
            <v/>
          </cell>
          <cell r="BN324" t="str">
            <v/>
          </cell>
          <cell r="BO324" t="str">
            <v/>
          </cell>
          <cell r="BP324" t="str">
            <v/>
          </cell>
          <cell r="BQ324" t="str">
            <v/>
          </cell>
          <cell r="BR324" t="str">
            <v/>
          </cell>
          <cell r="BS324" t="str">
            <v/>
          </cell>
          <cell r="BT324" t="str">
            <v/>
          </cell>
          <cell r="BU324" t="str">
            <v/>
          </cell>
          <cell r="BV324" t="str">
            <v/>
          </cell>
          <cell r="BW324" t="str">
            <v/>
          </cell>
          <cell r="BX324" t="str">
            <v/>
          </cell>
          <cell r="BY324" t="str">
            <v/>
          </cell>
          <cell r="CA324" t="str">
            <v/>
          </cell>
          <cell r="CB324" t="str">
            <v/>
          </cell>
          <cell r="CC324" t="str">
            <v/>
          </cell>
          <cell r="CD324" t="str">
            <v/>
          </cell>
          <cell r="CE324" t="str">
            <v/>
          </cell>
          <cell r="CF324" t="str">
            <v/>
          </cell>
          <cell r="CG324" t="str">
            <v/>
          </cell>
          <cell r="CH324" t="str">
            <v/>
          </cell>
          <cell r="CI324" t="str">
            <v/>
          </cell>
          <cell r="CJ324" t="str">
            <v/>
          </cell>
          <cell r="CK324" t="str">
            <v/>
          </cell>
          <cell r="CL324" t="str">
            <v/>
          </cell>
          <cell r="CM324" t="str">
            <v/>
          </cell>
          <cell r="CN324" t="str">
            <v/>
          </cell>
          <cell r="CO324" t="str">
            <v/>
          </cell>
          <cell r="CP324" t="str">
            <v/>
          </cell>
          <cell r="CQ324" t="str">
            <v/>
          </cell>
          <cell r="CR324" t="str">
            <v/>
          </cell>
          <cell r="CS324" t="str">
            <v/>
          </cell>
          <cell r="CT324" t="str">
            <v/>
          </cell>
          <cell r="CU324" t="str">
            <v/>
          </cell>
          <cell r="CV324" t="str">
            <v/>
          </cell>
          <cell r="CW324" t="str">
            <v/>
          </cell>
          <cell r="CX324" t="str">
            <v/>
          </cell>
          <cell r="CY324" t="str">
            <v/>
          </cell>
          <cell r="CZ324" t="str">
            <v/>
          </cell>
          <cell r="DA324" t="str">
            <v/>
          </cell>
          <cell r="DB324" t="str">
            <v/>
          </cell>
          <cell r="DC324" t="str">
            <v/>
          </cell>
          <cell r="DD324" t="str">
            <v/>
          </cell>
          <cell r="DE324" t="str">
            <v/>
          </cell>
          <cell r="DF324" t="str">
            <v/>
          </cell>
          <cell r="DG324" t="str">
            <v/>
          </cell>
          <cell r="DH324" t="str">
            <v/>
          </cell>
          <cell r="DI324" t="str">
            <v/>
          </cell>
          <cell r="DJ324" t="str">
            <v/>
          </cell>
          <cell r="DK324" t="str">
            <v/>
          </cell>
          <cell r="DL324" t="str">
            <v/>
          </cell>
          <cell r="DM324" t="str">
            <v/>
          </cell>
          <cell r="DN324" t="str">
            <v/>
          </cell>
          <cell r="DO324" t="str">
            <v/>
          </cell>
          <cell r="DP324" t="str">
            <v/>
          </cell>
          <cell r="DQ324" t="str">
            <v/>
          </cell>
          <cell r="DR324" t="str">
            <v/>
          </cell>
          <cell r="DS324" t="str">
            <v/>
          </cell>
          <cell r="DT324" t="str">
            <v/>
          </cell>
          <cell r="DU324" t="str">
            <v/>
          </cell>
          <cell r="DV324" t="str">
            <v/>
          </cell>
          <cell r="DW324" t="str">
            <v/>
          </cell>
          <cell r="DX324" t="str">
            <v/>
          </cell>
          <cell r="DY324" t="str">
            <v/>
          </cell>
          <cell r="DZ324" t="str">
            <v/>
          </cell>
          <cell r="EA324" t="str">
            <v/>
          </cell>
          <cell r="EB324" t="str">
            <v/>
          </cell>
          <cell r="EC324" t="str">
            <v/>
          </cell>
          <cell r="ED324" t="str">
            <v/>
          </cell>
          <cell r="EE324" t="str">
            <v/>
          </cell>
          <cell r="EF324" t="str">
            <v/>
          </cell>
          <cell r="EG324" t="str">
            <v/>
          </cell>
          <cell r="EH324" t="str">
            <v/>
          </cell>
          <cell r="EI324" t="str">
            <v/>
          </cell>
          <cell r="EJ324" t="str">
            <v/>
          </cell>
          <cell r="EK324" t="str">
            <v/>
          </cell>
          <cell r="EL324" t="str">
            <v/>
          </cell>
          <cell r="EM324" t="str">
            <v/>
          </cell>
          <cell r="EN324" t="str">
            <v/>
          </cell>
          <cell r="EO324" t="str">
            <v/>
          </cell>
          <cell r="EP324" t="str">
            <v/>
          </cell>
          <cell r="EQ324" t="str">
            <v/>
          </cell>
          <cell r="ER324" t="str">
            <v/>
          </cell>
          <cell r="ES324" t="str">
            <v/>
          </cell>
          <cell r="ET324" t="str">
            <v/>
          </cell>
          <cell r="EU324" t="str">
            <v/>
          </cell>
          <cell r="EV324" t="str">
            <v/>
          </cell>
          <cell r="EW324" t="str">
            <v/>
          </cell>
          <cell r="EX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  <cell r="BI325" t="str">
            <v/>
          </cell>
          <cell r="BJ325" t="str">
            <v/>
          </cell>
          <cell r="BK325" t="str">
            <v/>
          </cell>
          <cell r="BL325" t="str">
            <v/>
          </cell>
          <cell r="BM325" t="str">
            <v/>
          </cell>
          <cell r="BN325" t="str">
            <v/>
          </cell>
          <cell r="BO325" t="str">
            <v/>
          </cell>
          <cell r="BP325" t="str">
            <v/>
          </cell>
          <cell r="BQ325" t="str">
            <v/>
          </cell>
          <cell r="BR325" t="str">
            <v/>
          </cell>
          <cell r="BS325" t="str">
            <v/>
          </cell>
          <cell r="BT325" t="str">
            <v/>
          </cell>
          <cell r="BU325" t="str">
            <v/>
          </cell>
          <cell r="BV325" t="str">
            <v/>
          </cell>
          <cell r="BW325" t="str">
            <v/>
          </cell>
          <cell r="BX325" t="str">
            <v/>
          </cell>
          <cell r="BY325" t="str">
            <v/>
          </cell>
          <cell r="CA325" t="str">
            <v/>
          </cell>
          <cell r="CB325" t="str">
            <v/>
          </cell>
          <cell r="CC325" t="str">
            <v/>
          </cell>
          <cell r="CD325" t="str">
            <v/>
          </cell>
          <cell r="CE325" t="str">
            <v/>
          </cell>
          <cell r="CF325" t="str">
            <v/>
          </cell>
          <cell r="CG325" t="str">
            <v/>
          </cell>
          <cell r="CH325" t="str">
            <v/>
          </cell>
          <cell r="CI325" t="str">
            <v/>
          </cell>
          <cell r="CJ325" t="str">
            <v/>
          </cell>
          <cell r="CK325" t="str">
            <v/>
          </cell>
          <cell r="CL325" t="str">
            <v/>
          </cell>
          <cell r="CM325" t="str">
            <v/>
          </cell>
          <cell r="CN325" t="str">
            <v/>
          </cell>
          <cell r="CO325" t="str">
            <v/>
          </cell>
          <cell r="CP325" t="str">
            <v/>
          </cell>
          <cell r="CQ325" t="str">
            <v/>
          </cell>
          <cell r="CR325" t="str">
            <v/>
          </cell>
          <cell r="CS325" t="str">
            <v/>
          </cell>
          <cell r="CT325" t="str">
            <v/>
          </cell>
          <cell r="CU325" t="str">
            <v/>
          </cell>
          <cell r="CV325" t="str">
            <v/>
          </cell>
          <cell r="CW325" t="str">
            <v/>
          </cell>
          <cell r="CX325" t="str">
            <v/>
          </cell>
          <cell r="CY325" t="str">
            <v/>
          </cell>
          <cell r="CZ325" t="str">
            <v/>
          </cell>
          <cell r="DA325" t="str">
            <v/>
          </cell>
          <cell r="DB325" t="str">
            <v/>
          </cell>
          <cell r="DC325" t="str">
            <v/>
          </cell>
          <cell r="DD325" t="str">
            <v/>
          </cell>
          <cell r="DE325" t="str">
            <v/>
          </cell>
          <cell r="DF325" t="str">
            <v/>
          </cell>
          <cell r="DG325" t="str">
            <v/>
          </cell>
          <cell r="DH325" t="str">
            <v/>
          </cell>
          <cell r="DI325" t="str">
            <v/>
          </cell>
          <cell r="DJ325" t="str">
            <v/>
          </cell>
          <cell r="DK325" t="str">
            <v/>
          </cell>
          <cell r="DL325" t="str">
            <v/>
          </cell>
          <cell r="DM325" t="str">
            <v/>
          </cell>
          <cell r="DN325" t="str">
            <v/>
          </cell>
          <cell r="DO325" t="str">
            <v/>
          </cell>
          <cell r="DP325" t="str">
            <v/>
          </cell>
          <cell r="DQ325" t="str">
            <v/>
          </cell>
          <cell r="DR325" t="str">
            <v/>
          </cell>
          <cell r="DS325" t="str">
            <v/>
          </cell>
          <cell r="DT325" t="str">
            <v/>
          </cell>
          <cell r="DU325" t="str">
            <v/>
          </cell>
          <cell r="DV325" t="str">
            <v/>
          </cell>
          <cell r="DW325" t="str">
            <v/>
          </cell>
          <cell r="DX325" t="str">
            <v/>
          </cell>
          <cell r="DY325" t="str">
            <v/>
          </cell>
          <cell r="DZ325" t="str">
            <v/>
          </cell>
          <cell r="EA325" t="str">
            <v/>
          </cell>
          <cell r="EB325" t="str">
            <v/>
          </cell>
          <cell r="EC325" t="str">
            <v/>
          </cell>
          <cell r="ED325" t="str">
            <v/>
          </cell>
          <cell r="EE325" t="str">
            <v/>
          </cell>
          <cell r="EF325" t="str">
            <v/>
          </cell>
          <cell r="EG325" t="str">
            <v/>
          </cell>
          <cell r="EH325" t="str">
            <v/>
          </cell>
          <cell r="EI325" t="str">
            <v/>
          </cell>
          <cell r="EJ325" t="str">
            <v/>
          </cell>
          <cell r="EK325" t="str">
            <v/>
          </cell>
          <cell r="EL325" t="str">
            <v/>
          </cell>
          <cell r="EM325" t="str">
            <v/>
          </cell>
          <cell r="EN325" t="str">
            <v/>
          </cell>
          <cell r="EO325" t="str">
            <v/>
          </cell>
          <cell r="EP325" t="str">
            <v/>
          </cell>
          <cell r="EQ325" t="str">
            <v/>
          </cell>
          <cell r="ER325" t="str">
            <v/>
          </cell>
          <cell r="ES325" t="str">
            <v/>
          </cell>
          <cell r="ET325" t="str">
            <v/>
          </cell>
          <cell r="EU325" t="str">
            <v/>
          </cell>
          <cell r="EV325" t="str">
            <v/>
          </cell>
          <cell r="EW325" t="str">
            <v/>
          </cell>
          <cell r="EX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  <cell r="BI326" t="str">
            <v/>
          </cell>
          <cell r="BJ326" t="str">
            <v/>
          </cell>
          <cell r="BK326" t="str">
            <v/>
          </cell>
          <cell r="BL326" t="str">
            <v/>
          </cell>
          <cell r="BM326" t="str">
            <v/>
          </cell>
          <cell r="BN326" t="str">
            <v/>
          </cell>
          <cell r="BO326" t="str">
            <v/>
          </cell>
          <cell r="BP326" t="str">
            <v/>
          </cell>
          <cell r="BQ326" t="str">
            <v/>
          </cell>
          <cell r="BR326" t="str">
            <v/>
          </cell>
          <cell r="BS326" t="str">
            <v/>
          </cell>
          <cell r="BT326" t="str">
            <v/>
          </cell>
          <cell r="BU326" t="str">
            <v/>
          </cell>
          <cell r="BV326" t="str">
            <v/>
          </cell>
          <cell r="BW326" t="str">
            <v/>
          </cell>
          <cell r="BX326" t="str">
            <v/>
          </cell>
          <cell r="BY326" t="str">
            <v/>
          </cell>
          <cell r="CA326" t="str">
            <v/>
          </cell>
          <cell r="CB326" t="str">
            <v/>
          </cell>
          <cell r="CC326" t="str">
            <v/>
          </cell>
          <cell r="CD326" t="str">
            <v/>
          </cell>
          <cell r="CE326" t="str">
            <v/>
          </cell>
          <cell r="CF326" t="str">
            <v/>
          </cell>
          <cell r="CG326" t="str">
            <v/>
          </cell>
          <cell r="CH326" t="str">
            <v/>
          </cell>
          <cell r="CI326" t="str">
            <v/>
          </cell>
          <cell r="CJ326" t="str">
            <v/>
          </cell>
          <cell r="CK326" t="str">
            <v/>
          </cell>
          <cell r="CL326" t="str">
            <v/>
          </cell>
          <cell r="CM326" t="str">
            <v/>
          </cell>
          <cell r="CN326" t="str">
            <v/>
          </cell>
          <cell r="CO326" t="str">
            <v/>
          </cell>
          <cell r="CP326" t="str">
            <v/>
          </cell>
          <cell r="CQ326" t="str">
            <v/>
          </cell>
          <cell r="CR326" t="str">
            <v/>
          </cell>
          <cell r="CS326" t="str">
            <v/>
          </cell>
          <cell r="CT326" t="str">
            <v/>
          </cell>
          <cell r="CU326" t="str">
            <v/>
          </cell>
          <cell r="CV326" t="str">
            <v/>
          </cell>
          <cell r="CW326" t="str">
            <v/>
          </cell>
          <cell r="CX326" t="str">
            <v/>
          </cell>
          <cell r="CY326" t="str">
            <v/>
          </cell>
          <cell r="CZ326" t="str">
            <v/>
          </cell>
          <cell r="DA326" t="str">
            <v/>
          </cell>
          <cell r="DB326" t="str">
            <v/>
          </cell>
          <cell r="DC326" t="str">
            <v/>
          </cell>
          <cell r="DD326" t="str">
            <v/>
          </cell>
          <cell r="DE326" t="str">
            <v/>
          </cell>
          <cell r="DF326" t="str">
            <v/>
          </cell>
          <cell r="DG326" t="str">
            <v/>
          </cell>
          <cell r="DH326" t="str">
            <v/>
          </cell>
          <cell r="DI326" t="str">
            <v/>
          </cell>
          <cell r="DJ326" t="str">
            <v/>
          </cell>
          <cell r="DK326" t="str">
            <v/>
          </cell>
          <cell r="DL326" t="str">
            <v/>
          </cell>
          <cell r="DM326" t="str">
            <v/>
          </cell>
          <cell r="DN326" t="str">
            <v/>
          </cell>
          <cell r="DO326" t="str">
            <v/>
          </cell>
          <cell r="DP326" t="str">
            <v/>
          </cell>
          <cell r="DQ326" t="str">
            <v/>
          </cell>
          <cell r="DR326" t="str">
            <v/>
          </cell>
          <cell r="DS326" t="str">
            <v/>
          </cell>
          <cell r="DT326" t="str">
            <v/>
          </cell>
          <cell r="DU326" t="str">
            <v/>
          </cell>
          <cell r="DV326" t="str">
            <v/>
          </cell>
          <cell r="DW326" t="str">
            <v/>
          </cell>
          <cell r="DX326" t="str">
            <v/>
          </cell>
          <cell r="DY326" t="str">
            <v/>
          </cell>
          <cell r="DZ326" t="str">
            <v/>
          </cell>
          <cell r="EA326" t="str">
            <v/>
          </cell>
          <cell r="EB326" t="str">
            <v/>
          </cell>
          <cell r="EC326" t="str">
            <v/>
          </cell>
          <cell r="ED326" t="str">
            <v/>
          </cell>
          <cell r="EE326" t="str">
            <v/>
          </cell>
          <cell r="EF326" t="str">
            <v/>
          </cell>
          <cell r="EG326" t="str">
            <v/>
          </cell>
          <cell r="EH326" t="str">
            <v/>
          </cell>
          <cell r="EI326" t="str">
            <v/>
          </cell>
          <cell r="EJ326" t="str">
            <v/>
          </cell>
          <cell r="EK326" t="str">
            <v/>
          </cell>
          <cell r="EL326" t="str">
            <v/>
          </cell>
          <cell r="EM326" t="str">
            <v/>
          </cell>
          <cell r="EN326" t="str">
            <v/>
          </cell>
          <cell r="EO326" t="str">
            <v/>
          </cell>
          <cell r="EP326" t="str">
            <v/>
          </cell>
          <cell r="EQ326" t="str">
            <v/>
          </cell>
          <cell r="ER326" t="str">
            <v/>
          </cell>
          <cell r="ES326" t="str">
            <v/>
          </cell>
          <cell r="ET326" t="str">
            <v/>
          </cell>
          <cell r="EU326" t="str">
            <v/>
          </cell>
          <cell r="EV326" t="str">
            <v/>
          </cell>
          <cell r="EW326" t="str">
            <v/>
          </cell>
          <cell r="EX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  <cell r="BI327" t="str">
            <v/>
          </cell>
          <cell r="BJ327" t="str">
            <v/>
          </cell>
          <cell r="BK327" t="str">
            <v/>
          </cell>
          <cell r="BL327" t="str">
            <v/>
          </cell>
          <cell r="BM327" t="str">
            <v/>
          </cell>
          <cell r="BN327" t="str">
            <v/>
          </cell>
          <cell r="BO327" t="str">
            <v/>
          </cell>
          <cell r="BP327" t="str">
            <v/>
          </cell>
          <cell r="BQ327" t="str">
            <v/>
          </cell>
          <cell r="BR327" t="str">
            <v/>
          </cell>
          <cell r="BS327" t="str">
            <v/>
          </cell>
          <cell r="BT327" t="str">
            <v/>
          </cell>
          <cell r="BU327" t="str">
            <v/>
          </cell>
          <cell r="BV327" t="str">
            <v/>
          </cell>
          <cell r="BW327" t="str">
            <v/>
          </cell>
          <cell r="BX327" t="str">
            <v/>
          </cell>
          <cell r="BY327" t="str">
            <v/>
          </cell>
          <cell r="CA327" t="str">
            <v/>
          </cell>
          <cell r="CB327" t="str">
            <v/>
          </cell>
          <cell r="CC327" t="str">
            <v/>
          </cell>
          <cell r="CD327" t="str">
            <v/>
          </cell>
          <cell r="CE327" t="str">
            <v/>
          </cell>
          <cell r="CF327" t="str">
            <v/>
          </cell>
          <cell r="CG327" t="str">
            <v/>
          </cell>
          <cell r="CH327" t="str">
            <v/>
          </cell>
          <cell r="CI327" t="str">
            <v/>
          </cell>
          <cell r="CJ327" t="str">
            <v/>
          </cell>
          <cell r="CK327" t="str">
            <v/>
          </cell>
          <cell r="CL327" t="str">
            <v/>
          </cell>
          <cell r="CM327" t="str">
            <v/>
          </cell>
          <cell r="CN327" t="str">
            <v/>
          </cell>
          <cell r="CO327" t="str">
            <v/>
          </cell>
          <cell r="CP327" t="str">
            <v/>
          </cell>
          <cell r="CQ327" t="str">
            <v/>
          </cell>
          <cell r="CR327" t="str">
            <v/>
          </cell>
          <cell r="CS327" t="str">
            <v/>
          </cell>
          <cell r="CT327" t="str">
            <v/>
          </cell>
          <cell r="CU327" t="str">
            <v/>
          </cell>
          <cell r="CV327" t="str">
            <v/>
          </cell>
          <cell r="CW327" t="str">
            <v/>
          </cell>
          <cell r="CX327" t="str">
            <v/>
          </cell>
          <cell r="CY327" t="str">
            <v/>
          </cell>
          <cell r="CZ327" t="str">
            <v/>
          </cell>
          <cell r="DA327" t="str">
            <v/>
          </cell>
          <cell r="DB327" t="str">
            <v/>
          </cell>
          <cell r="DC327" t="str">
            <v/>
          </cell>
          <cell r="DD327" t="str">
            <v/>
          </cell>
          <cell r="DE327" t="str">
            <v/>
          </cell>
          <cell r="DF327" t="str">
            <v/>
          </cell>
          <cell r="DG327" t="str">
            <v/>
          </cell>
          <cell r="DH327" t="str">
            <v/>
          </cell>
          <cell r="DI327" t="str">
            <v/>
          </cell>
          <cell r="DJ327" t="str">
            <v/>
          </cell>
          <cell r="DK327" t="str">
            <v/>
          </cell>
          <cell r="DL327" t="str">
            <v/>
          </cell>
          <cell r="DM327" t="str">
            <v/>
          </cell>
          <cell r="DN327" t="str">
            <v/>
          </cell>
          <cell r="DO327" t="str">
            <v/>
          </cell>
          <cell r="DP327" t="str">
            <v/>
          </cell>
          <cell r="DQ327" t="str">
            <v/>
          </cell>
          <cell r="DR327" t="str">
            <v/>
          </cell>
          <cell r="DS327" t="str">
            <v/>
          </cell>
          <cell r="DT327" t="str">
            <v/>
          </cell>
          <cell r="DU327" t="str">
            <v/>
          </cell>
          <cell r="DV327" t="str">
            <v/>
          </cell>
          <cell r="DW327" t="str">
            <v/>
          </cell>
          <cell r="DX327" t="str">
            <v/>
          </cell>
          <cell r="DY327" t="str">
            <v/>
          </cell>
          <cell r="DZ327" t="str">
            <v/>
          </cell>
          <cell r="EA327" t="str">
            <v/>
          </cell>
          <cell r="EB327" t="str">
            <v/>
          </cell>
          <cell r="EC327" t="str">
            <v/>
          </cell>
          <cell r="ED327" t="str">
            <v/>
          </cell>
          <cell r="EE327" t="str">
            <v/>
          </cell>
          <cell r="EF327" t="str">
            <v/>
          </cell>
          <cell r="EG327" t="str">
            <v/>
          </cell>
          <cell r="EH327" t="str">
            <v/>
          </cell>
          <cell r="EI327" t="str">
            <v/>
          </cell>
          <cell r="EJ327" t="str">
            <v/>
          </cell>
          <cell r="EK327" t="str">
            <v/>
          </cell>
          <cell r="EL327" t="str">
            <v/>
          </cell>
          <cell r="EM327" t="str">
            <v/>
          </cell>
          <cell r="EN327" t="str">
            <v/>
          </cell>
          <cell r="EO327" t="str">
            <v/>
          </cell>
          <cell r="EP327" t="str">
            <v/>
          </cell>
          <cell r="EQ327" t="str">
            <v/>
          </cell>
          <cell r="ER327" t="str">
            <v/>
          </cell>
          <cell r="ES327" t="str">
            <v/>
          </cell>
          <cell r="ET327" t="str">
            <v/>
          </cell>
          <cell r="EU327" t="str">
            <v/>
          </cell>
          <cell r="EV327" t="str">
            <v/>
          </cell>
          <cell r="EW327" t="str">
            <v/>
          </cell>
          <cell r="EX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  <cell r="BI328" t="str">
            <v/>
          </cell>
          <cell r="BJ328" t="str">
            <v/>
          </cell>
          <cell r="BK328" t="str">
            <v/>
          </cell>
          <cell r="BL328" t="str">
            <v/>
          </cell>
          <cell r="BM328" t="str">
            <v/>
          </cell>
          <cell r="BN328" t="str">
            <v/>
          </cell>
          <cell r="BO328" t="str">
            <v/>
          </cell>
          <cell r="BP328" t="str">
            <v/>
          </cell>
          <cell r="BQ328" t="str">
            <v/>
          </cell>
          <cell r="BR328" t="str">
            <v/>
          </cell>
          <cell r="BS328" t="str">
            <v/>
          </cell>
          <cell r="BT328" t="str">
            <v/>
          </cell>
          <cell r="BU328" t="str">
            <v/>
          </cell>
          <cell r="BV328" t="str">
            <v/>
          </cell>
          <cell r="BW328" t="str">
            <v/>
          </cell>
          <cell r="BX328" t="str">
            <v/>
          </cell>
          <cell r="BY328" t="str">
            <v/>
          </cell>
          <cell r="CA328" t="str">
            <v/>
          </cell>
          <cell r="CB328" t="str">
            <v/>
          </cell>
          <cell r="CC328" t="str">
            <v/>
          </cell>
          <cell r="CD328" t="str">
            <v/>
          </cell>
          <cell r="CE328" t="str">
            <v/>
          </cell>
          <cell r="CF328" t="str">
            <v/>
          </cell>
          <cell r="CG328" t="str">
            <v/>
          </cell>
          <cell r="CH328" t="str">
            <v/>
          </cell>
          <cell r="CI328" t="str">
            <v/>
          </cell>
          <cell r="CJ328" t="str">
            <v/>
          </cell>
          <cell r="CK328" t="str">
            <v/>
          </cell>
          <cell r="CL328" t="str">
            <v/>
          </cell>
          <cell r="CM328" t="str">
            <v/>
          </cell>
          <cell r="CN328" t="str">
            <v/>
          </cell>
          <cell r="CO328" t="str">
            <v/>
          </cell>
          <cell r="CP328" t="str">
            <v/>
          </cell>
          <cell r="CQ328" t="str">
            <v/>
          </cell>
          <cell r="CR328" t="str">
            <v/>
          </cell>
          <cell r="CS328" t="str">
            <v/>
          </cell>
          <cell r="CT328" t="str">
            <v/>
          </cell>
          <cell r="CU328" t="str">
            <v/>
          </cell>
          <cell r="CV328" t="str">
            <v/>
          </cell>
          <cell r="CW328" t="str">
            <v/>
          </cell>
          <cell r="CX328" t="str">
            <v/>
          </cell>
          <cell r="CY328" t="str">
            <v/>
          </cell>
          <cell r="CZ328" t="str">
            <v/>
          </cell>
          <cell r="DA328" t="str">
            <v/>
          </cell>
          <cell r="DB328" t="str">
            <v/>
          </cell>
          <cell r="DC328" t="str">
            <v/>
          </cell>
          <cell r="DD328" t="str">
            <v/>
          </cell>
          <cell r="DE328" t="str">
            <v/>
          </cell>
          <cell r="DF328" t="str">
            <v/>
          </cell>
          <cell r="DG328" t="str">
            <v/>
          </cell>
          <cell r="DH328" t="str">
            <v/>
          </cell>
          <cell r="DI328" t="str">
            <v/>
          </cell>
          <cell r="DJ328" t="str">
            <v/>
          </cell>
          <cell r="DK328" t="str">
            <v/>
          </cell>
          <cell r="DL328" t="str">
            <v/>
          </cell>
          <cell r="DM328" t="str">
            <v/>
          </cell>
          <cell r="DN328" t="str">
            <v/>
          </cell>
          <cell r="DO328" t="str">
            <v/>
          </cell>
          <cell r="DP328" t="str">
            <v/>
          </cell>
          <cell r="DQ328" t="str">
            <v/>
          </cell>
          <cell r="DR328" t="str">
            <v/>
          </cell>
          <cell r="DS328" t="str">
            <v/>
          </cell>
          <cell r="DT328" t="str">
            <v/>
          </cell>
          <cell r="DU328" t="str">
            <v/>
          </cell>
          <cell r="DV328" t="str">
            <v/>
          </cell>
          <cell r="DW328" t="str">
            <v/>
          </cell>
          <cell r="DX328" t="str">
            <v/>
          </cell>
          <cell r="DY328" t="str">
            <v/>
          </cell>
          <cell r="DZ328" t="str">
            <v/>
          </cell>
          <cell r="EA328" t="str">
            <v/>
          </cell>
          <cell r="EB328" t="str">
            <v/>
          </cell>
          <cell r="EC328" t="str">
            <v/>
          </cell>
          <cell r="ED328" t="str">
            <v/>
          </cell>
          <cell r="EE328" t="str">
            <v/>
          </cell>
          <cell r="EF328" t="str">
            <v/>
          </cell>
          <cell r="EG328" t="str">
            <v/>
          </cell>
          <cell r="EH328" t="str">
            <v/>
          </cell>
          <cell r="EI328" t="str">
            <v/>
          </cell>
          <cell r="EJ328" t="str">
            <v/>
          </cell>
          <cell r="EK328" t="str">
            <v/>
          </cell>
          <cell r="EL328" t="str">
            <v/>
          </cell>
          <cell r="EM328" t="str">
            <v/>
          </cell>
          <cell r="EN328" t="str">
            <v/>
          </cell>
          <cell r="EO328" t="str">
            <v/>
          </cell>
          <cell r="EP328" t="str">
            <v/>
          </cell>
          <cell r="EQ328" t="str">
            <v/>
          </cell>
          <cell r="ER328" t="str">
            <v/>
          </cell>
          <cell r="ES328" t="str">
            <v/>
          </cell>
          <cell r="ET328" t="str">
            <v/>
          </cell>
          <cell r="EU328" t="str">
            <v/>
          </cell>
          <cell r="EV328" t="str">
            <v/>
          </cell>
          <cell r="EW328" t="str">
            <v/>
          </cell>
          <cell r="EX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  <cell r="BI329" t="str">
            <v/>
          </cell>
          <cell r="BJ329" t="str">
            <v/>
          </cell>
          <cell r="BK329" t="str">
            <v/>
          </cell>
          <cell r="BL329" t="str">
            <v/>
          </cell>
          <cell r="BM329" t="str">
            <v/>
          </cell>
          <cell r="BN329" t="str">
            <v/>
          </cell>
          <cell r="BO329" t="str">
            <v/>
          </cell>
          <cell r="BP329" t="str">
            <v/>
          </cell>
          <cell r="BQ329" t="str">
            <v/>
          </cell>
          <cell r="BR329" t="str">
            <v/>
          </cell>
          <cell r="BS329" t="str">
            <v/>
          </cell>
          <cell r="BT329" t="str">
            <v/>
          </cell>
          <cell r="BU329" t="str">
            <v/>
          </cell>
          <cell r="BV329" t="str">
            <v/>
          </cell>
          <cell r="BW329" t="str">
            <v/>
          </cell>
          <cell r="BX329" t="str">
            <v/>
          </cell>
          <cell r="BY329" t="str">
            <v/>
          </cell>
          <cell r="CA329" t="str">
            <v/>
          </cell>
          <cell r="CB329" t="str">
            <v/>
          </cell>
          <cell r="CC329" t="str">
            <v/>
          </cell>
          <cell r="CD329" t="str">
            <v/>
          </cell>
          <cell r="CE329" t="str">
            <v/>
          </cell>
          <cell r="CF329" t="str">
            <v/>
          </cell>
          <cell r="CG329" t="str">
            <v/>
          </cell>
          <cell r="CH329" t="str">
            <v/>
          </cell>
          <cell r="CI329" t="str">
            <v/>
          </cell>
          <cell r="CJ329" t="str">
            <v/>
          </cell>
          <cell r="CK329" t="str">
            <v/>
          </cell>
          <cell r="CL329" t="str">
            <v/>
          </cell>
          <cell r="CM329" t="str">
            <v/>
          </cell>
          <cell r="CN329" t="str">
            <v/>
          </cell>
          <cell r="CO329" t="str">
            <v/>
          </cell>
          <cell r="CP329" t="str">
            <v/>
          </cell>
          <cell r="CQ329" t="str">
            <v/>
          </cell>
          <cell r="CR329" t="str">
            <v/>
          </cell>
          <cell r="CS329" t="str">
            <v/>
          </cell>
          <cell r="CT329" t="str">
            <v/>
          </cell>
          <cell r="CU329" t="str">
            <v/>
          </cell>
          <cell r="CV329" t="str">
            <v/>
          </cell>
          <cell r="CW329" t="str">
            <v/>
          </cell>
          <cell r="CX329" t="str">
            <v/>
          </cell>
          <cell r="CY329" t="str">
            <v/>
          </cell>
          <cell r="CZ329" t="str">
            <v/>
          </cell>
          <cell r="DA329" t="str">
            <v/>
          </cell>
          <cell r="DB329" t="str">
            <v/>
          </cell>
          <cell r="DC329" t="str">
            <v/>
          </cell>
          <cell r="DD329" t="str">
            <v/>
          </cell>
          <cell r="DE329" t="str">
            <v/>
          </cell>
          <cell r="DF329" t="str">
            <v/>
          </cell>
          <cell r="DG329" t="str">
            <v/>
          </cell>
          <cell r="DH329" t="str">
            <v/>
          </cell>
          <cell r="DI329" t="str">
            <v/>
          </cell>
          <cell r="DJ329" t="str">
            <v/>
          </cell>
          <cell r="DK329" t="str">
            <v/>
          </cell>
          <cell r="DL329" t="str">
            <v/>
          </cell>
          <cell r="DM329" t="str">
            <v/>
          </cell>
          <cell r="DN329" t="str">
            <v/>
          </cell>
          <cell r="DO329" t="str">
            <v/>
          </cell>
          <cell r="DP329" t="str">
            <v/>
          </cell>
          <cell r="DQ329" t="str">
            <v/>
          </cell>
          <cell r="DR329" t="str">
            <v/>
          </cell>
          <cell r="DS329" t="str">
            <v/>
          </cell>
          <cell r="DT329" t="str">
            <v/>
          </cell>
          <cell r="DU329" t="str">
            <v/>
          </cell>
          <cell r="DV329" t="str">
            <v/>
          </cell>
          <cell r="DW329" t="str">
            <v/>
          </cell>
          <cell r="DX329" t="str">
            <v/>
          </cell>
          <cell r="DY329" t="str">
            <v/>
          </cell>
          <cell r="DZ329" t="str">
            <v/>
          </cell>
          <cell r="EA329" t="str">
            <v/>
          </cell>
          <cell r="EB329" t="str">
            <v/>
          </cell>
          <cell r="EC329" t="str">
            <v/>
          </cell>
          <cell r="ED329" t="str">
            <v/>
          </cell>
          <cell r="EE329" t="str">
            <v/>
          </cell>
          <cell r="EF329" t="str">
            <v/>
          </cell>
          <cell r="EG329" t="str">
            <v/>
          </cell>
          <cell r="EH329" t="str">
            <v/>
          </cell>
          <cell r="EI329" t="str">
            <v/>
          </cell>
          <cell r="EJ329" t="str">
            <v/>
          </cell>
          <cell r="EK329" t="str">
            <v/>
          </cell>
          <cell r="EL329" t="str">
            <v/>
          </cell>
          <cell r="EM329" t="str">
            <v/>
          </cell>
          <cell r="EN329" t="str">
            <v/>
          </cell>
          <cell r="EO329" t="str">
            <v/>
          </cell>
          <cell r="EP329" t="str">
            <v/>
          </cell>
          <cell r="EQ329" t="str">
            <v/>
          </cell>
          <cell r="ER329" t="str">
            <v/>
          </cell>
          <cell r="ES329" t="str">
            <v/>
          </cell>
          <cell r="ET329" t="str">
            <v/>
          </cell>
          <cell r="EU329" t="str">
            <v/>
          </cell>
          <cell r="EV329" t="str">
            <v/>
          </cell>
          <cell r="EW329" t="str">
            <v/>
          </cell>
          <cell r="EX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  <cell r="BI330" t="str">
            <v/>
          </cell>
          <cell r="BJ330" t="str">
            <v/>
          </cell>
          <cell r="BK330" t="str">
            <v/>
          </cell>
          <cell r="BL330" t="str">
            <v/>
          </cell>
          <cell r="BM330" t="str">
            <v/>
          </cell>
          <cell r="BN330" t="str">
            <v/>
          </cell>
          <cell r="BO330" t="str">
            <v/>
          </cell>
          <cell r="BP330" t="str">
            <v/>
          </cell>
          <cell r="BQ330" t="str">
            <v/>
          </cell>
          <cell r="BR330" t="str">
            <v/>
          </cell>
          <cell r="BS330" t="str">
            <v/>
          </cell>
          <cell r="BT330" t="str">
            <v/>
          </cell>
          <cell r="BU330" t="str">
            <v/>
          </cell>
          <cell r="BV330" t="str">
            <v/>
          </cell>
          <cell r="BW330" t="str">
            <v/>
          </cell>
          <cell r="BX330" t="str">
            <v/>
          </cell>
          <cell r="BY330" t="str">
            <v/>
          </cell>
          <cell r="CA330" t="str">
            <v/>
          </cell>
          <cell r="CB330" t="str">
            <v/>
          </cell>
          <cell r="CC330" t="str">
            <v/>
          </cell>
          <cell r="CD330" t="str">
            <v/>
          </cell>
          <cell r="CE330" t="str">
            <v/>
          </cell>
          <cell r="CF330" t="str">
            <v/>
          </cell>
          <cell r="CG330" t="str">
            <v/>
          </cell>
          <cell r="CH330" t="str">
            <v/>
          </cell>
          <cell r="CI330" t="str">
            <v/>
          </cell>
          <cell r="CJ330" t="str">
            <v/>
          </cell>
          <cell r="CK330" t="str">
            <v/>
          </cell>
          <cell r="CL330" t="str">
            <v/>
          </cell>
          <cell r="CM330" t="str">
            <v/>
          </cell>
          <cell r="CN330" t="str">
            <v/>
          </cell>
          <cell r="CO330" t="str">
            <v/>
          </cell>
          <cell r="CP330" t="str">
            <v/>
          </cell>
          <cell r="CQ330" t="str">
            <v/>
          </cell>
          <cell r="CR330" t="str">
            <v/>
          </cell>
          <cell r="CS330" t="str">
            <v/>
          </cell>
          <cell r="CT330" t="str">
            <v/>
          </cell>
          <cell r="CU330" t="str">
            <v/>
          </cell>
          <cell r="CV330" t="str">
            <v/>
          </cell>
          <cell r="CW330" t="str">
            <v/>
          </cell>
          <cell r="CX330" t="str">
            <v/>
          </cell>
          <cell r="CY330" t="str">
            <v/>
          </cell>
          <cell r="CZ330" t="str">
            <v/>
          </cell>
          <cell r="DA330" t="str">
            <v/>
          </cell>
          <cell r="DB330" t="str">
            <v/>
          </cell>
          <cell r="DC330" t="str">
            <v/>
          </cell>
          <cell r="DD330" t="str">
            <v/>
          </cell>
          <cell r="DE330" t="str">
            <v/>
          </cell>
          <cell r="DF330" t="str">
            <v/>
          </cell>
          <cell r="DG330" t="str">
            <v/>
          </cell>
          <cell r="DH330" t="str">
            <v/>
          </cell>
          <cell r="DI330" t="str">
            <v/>
          </cell>
          <cell r="DJ330" t="str">
            <v/>
          </cell>
          <cell r="DK330" t="str">
            <v/>
          </cell>
          <cell r="DL330" t="str">
            <v/>
          </cell>
          <cell r="DM330" t="str">
            <v/>
          </cell>
          <cell r="DN330" t="str">
            <v/>
          </cell>
          <cell r="DO330" t="str">
            <v/>
          </cell>
          <cell r="DP330" t="str">
            <v/>
          </cell>
          <cell r="DQ330" t="str">
            <v/>
          </cell>
          <cell r="DR330" t="str">
            <v/>
          </cell>
          <cell r="DS330" t="str">
            <v/>
          </cell>
          <cell r="DT330" t="str">
            <v/>
          </cell>
          <cell r="DU330" t="str">
            <v/>
          </cell>
          <cell r="DV330" t="str">
            <v/>
          </cell>
          <cell r="DW330" t="str">
            <v/>
          </cell>
          <cell r="DX330" t="str">
            <v/>
          </cell>
          <cell r="DY330" t="str">
            <v/>
          </cell>
          <cell r="DZ330" t="str">
            <v/>
          </cell>
          <cell r="EA330" t="str">
            <v/>
          </cell>
          <cell r="EB330" t="str">
            <v/>
          </cell>
          <cell r="EC330" t="str">
            <v/>
          </cell>
          <cell r="ED330" t="str">
            <v/>
          </cell>
          <cell r="EE330" t="str">
            <v/>
          </cell>
          <cell r="EF330" t="str">
            <v/>
          </cell>
          <cell r="EG330" t="str">
            <v/>
          </cell>
          <cell r="EH330" t="str">
            <v/>
          </cell>
          <cell r="EI330" t="str">
            <v/>
          </cell>
          <cell r="EJ330" t="str">
            <v/>
          </cell>
          <cell r="EK330" t="str">
            <v/>
          </cell>
          <cell r="EL330" t="str">
            <v/>
          </cell>
          <cell r="EM330" t="str">
            <v/>
          </cell>
          <cell r="EN330" t="str">
            <v/>
          </cell>
          <cell r="EO330" t="str">
            <v/>
          </cell>
          <cell r="EP330" t="str">
            <v/>
          </cell>
          <cell r="EQ330" t="str">
            <v/>
          </cell>
          <cell r="ER330" t="str">
            <v/>
          </cell>
          <cell r="ES330" t="str">
            <v/>
          </cell>
          <cell r="ET330" t="str">
            <v/>
          </cell>
          <cell r="EU330" t="str">
            <v/>
          </cell>
          <cell r="EV330" t="str">
            <v/>
          </cell>
          <cell r="EW330" t="str">
            <v/>
          </cell>
          <cell r="EX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  <cell r="BI331" t="str">
            <v/>
          </cell>
          <cell r="BJ331" t="str">
            <v/>
          </cell>
          <cell r="BK331" t="str">
            <v/>
          </cell>
          <cell r="BL331" t="str">
            <v/>
          </cell>
          <cell r="BM331" t="str">
            <v/>
          </cell>
          <cell r="BN331" t="str">
            <v/>
          </cell>
          <cell r="BO331" t="str">
            <v/>
          </cell>
          <cell r="BP331" t="str">
            <v/>
          </cell>
          <cell r="BQ331" t="str">
            <v/>
          </cell>
          <cell r="BR331" t="str">
            <v/>
          </cell>
          <cell r="BS331" t="str">
            <v/>
          </cell>
          <cell r="BT331" t="str">
            <v/>
          </cell>
          <cell r="BU331" t="str">
            <v/>
          </cell>
          <cell r="BV331" t="str">
            <v/>
          </cell>
          <cell r="BW331" t="str">
            <v/>
          </cell>
          <cell r="BX331" t="str">
            <v/>
          </cell>
          <cell r="BY331" t="str">
            <v/>
          </cell>
          <cell r="CA331" t="str">
            <v/>
          </cell>
          <cell r="CB331" t="str">
            <v/>
          </cell>
          <cell r="CC331" t="str">
            <v/>
          </cell>
          <cell r="CD331" t="str">
            <v/>
          </cell>
          <cell r="CE331" t="str">
            <v/>
          </cell>
          <cell r="CF331" t="str">
            <v/>
          </cell>
          <cell r="CG331" t="str">
            <v/>
          </cell>
          <cell r="CH331" t="str">
            <v/>
          </cell>
          <cell r="CI331" t="str">
            <v/>
          </cell>
          <cell r="CJ331" t="str">
            <v/>
          </cell>
          <cell r="CK331" t="str">
            <v/>
          </cell>
          <cell r="CL331" t="str">
            <v/>
          </cell>
          <cell r="CM331" t="str">
            <v/>
          </cell>
          <cell r="CN331" t="str">
            <v/>
          </cell>
          <cell r="CO331" t="str">
            <v/>
          </cell>
          <cell r="CP331" t="str">
            <v/>
          </cell>
          <cell r="CQ331" t="str">
            <v/>
          </cell>
          <cell r="CR331" t="str">
            <v/>
          </cell>
          <cell r="CS331" t="str">
            <v/>
          </cell>
          <cell r="CT331" t="str">
            <v/>
          </cell>
          <cell r="CU331" t="str">
            <v/>
          </cell>
          <cell r="CV331" t="str">
            <v/>
          </cell>
          <cell r="CW331" t="str">
            <v/>
          </cell>
          <cell r="CX331" t="str">
            <v/>
          </cell>
          <cell r="CY331" t="str">
            <v/>
          </cell>
          <cell r="CZ331" t="str">
            <v/>
          </cell>
          <cell r="DA331" t="str">
            <v/>
          </cell>
          <cell r="DB331" t="str">
            <v/>
          </cell>
          <cell r="DC331" t="str">
            <v/>
          </cell>
          <cell r="DD331" t="str">
            <v/>
          </cell>
          <cell r="DE331" t="str">
            <v/>
          </cell>
          <cell r="DF331" t="str">
            <v/>
          </cell>
          <cell r="DG331" t="str">
            <v/>
          </cell>
          <cell r="DH331" t="str">
            <v/>
          </cell>
          <cell r="DI331" t="str">
            <v/>
          </cell>
          <cell r="DJ331" t="str">
            <v/>
          </cell>
          <cell r="DK331" t="str">
            <v/>
          </cell>
          <cell r="DL331" t="str">
            <v/>
          </cell>
          <cell r="DM331" t="str">
            <v/>
          </cell>
          <cell r="DN331" t="str">
            <v/>
          </cell>
          <cell r="DO331" t="str">
            <v/>
          </cell>
          <cell r="DP331" t="str">
            <v/>
          </cell>
          <cell r="DQ331" t="str">
            <v/>
          </cell>
          <cell r="DR331" t="str">
            <v/>
          </cell>
          <cell r="DS331" t="str">
            <v/>
          </cell>
          <cell r="DT331" t="str">
            <v/>
          </cell>
          <cell r="DU331" t="str">
            <v/>
          </cell>
          <cell r="DV331" t="str">
            <v/>
          </cell>
          <cell r="DW331" t="str">
            <v/>
          </cell>
          <cell r="DX331" t="str">
            <v/>
          </cell>
          <cell r="DY331" t="str">
            <v/>
          </cell>
          <cell r="DZ331" t="str">
            <v/>
          </cell>
          <cell r="EA331" t="str">
            <v/>
          </cell>
          <cell r="EB331" t="str">
            <v/>
          </cell>
          <cell r="EC331" t="str">
            <v/>
          </cell>
          <cell r="ED331" t="str">
            <v/>
          </cell>
          <cell r="EE331" t="str">
            <v/>
          </cell>
          <cell r="EF331" t="str">
            <v/>
          </cell>
          <cell r="EG331" t="str">
            <v/>
          </cell>
          <cell r="EH331" t="str">
            <v/>
          </cell>
          <cell r="EI331" t="str">
            <v/>
          </cell>
          <cell r="EJ331" t="str">
            <v/>
          </cell>
          <cell r="EK331" t="str">
            <v/>
          </cell>
          <cell r="EL331" t="str">
            <v/>
          </cell>
          <cell r="EM331" t="str">
            <v/>
          </cell>
          <cell r="EN331" t="str">
            <v/>
          </cell>
          <cell r="EO331" t="str">
            <v/>
          </cell>
          <cell r="EP331" t="str">
            <v/>
          </cell>
          <cell r="EQ331" t="str">
            <v/>
          </cell>
          <cell r="ER331" t="str">
            <v/>
          </cell>
          <cell r="ES331" t="str">
            <v/>
          </cell>
          <cell r="ET331" t="str">
            <v/>
          </cell>
          <cell r="EU331" t="str">
            <v/>
          </cell>
          <cell r="EV331" t="str">
            <v/>
          </cell>
          <cell r="EW331" t="str">
            <v/>
          </cell>
          <cell r="EX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  <cell r="BI332" t="str">
            <v/>
          </cell>
          <cell r="BJ332" t="str">
            <v/>
          </cell>
          <cell r="BK332" t="str">
            <v/>
          </cell>
          <cell r="BL332" t="str">
            <v/>
          </cell>
          <cell r="BM332" t="str">
            <v/>
          </cell>
          <cell r="BN332" t="str">
            <v/>
          </cell>
          <cell r="BO332" t="str">
            <v/>
          </cell>
          <cell r="BP332" t="str">
            <v/>
          </cell>
          <cell r="BQ332" t="str">
            <v/>
          </cell>
          <cell r="BR332" t="str">
            <v/>
          </cell>
          <cell r="BS332" t="str">
            <v/>
          </cell>
          <cell r="BT332" t="str">
            <v/>
          </cell>
          <cell r="BU332" t="str">
            <v/>
          </cell>
          <cell r="BV332" t="str">
            <v/>
          </cell>
          <cell r="BW332" t="str">
            <v/>
          </cell>
          <cell r="BX332" t="str">
            <v/>
          </cell>
          <cell r="BY332" t="str">
            <v/>
          </cell>
          <cell r="CA332" t="str">
            <v/>
          </cell>
          <cell r="CB332" t="str">
            <v/>
          </cell>
          <cell r="CC332" t="str">
            <v/>
          </cell>
          <cell r="CD332" t="str">
            <v/>
          </cell>
          <cell r="CE332" t="str">
            <v/>
          </cell>
          <cell r="CF332" t="str">
            <v/>
          </cell>
          <cell r="CG332" t="str">
            <v/>
          </cell>
          <cell r="CH332" t="str">
            <v/>
          </cell>
          <cell r="CI332" t="str">
            <v/>
          </cell>
          <cell r="CJ332" t="str">
            <v/>
          </cell>
          <cell r="CK332" t="str">
            <v/>
          </cell>
          <cell r="CL332" t="str">
            <v/>
          </cell>
          <cell r="CM332" t="str">
            <v/>
          </cell>
          <cell r="CN332" t="str">
            <v/>
          </cell>
          <cell r="CO332" t="str">
            <v/>
          </cell>
          <cell r="CP332" t="str">
            <v/>
          </cell>
          <cell r="CQ332" t="str">
            <v/>
          </cell>
          <cell r="CR332" t="str">
            <v/>
          </cell>
          <cell r="CS332" t="str">
            <v/>
          </cell>
          <cell r="CT332" t="str">
            <v/>
          </cell>
          <cell r="CU332" t="str">
            <v/>
          </cell>
          <cell r="CV332" t="str">
            <v/>
          </cell>
          <cell r="CW332" t="str">
            <v/>
          </cell>
          <cell r="CX332" t="str">
            <v/>
          </cell>
          <cell r="CY332" t="str">
            <v/>
          </cell>
          <cell r="CZ332" t="str">
            <v/>
          </cell>
          <cell r="DA332" t="str">
            <v/>
          </cell>
          <cell r="DB332" t="str">
            <v/>
          </cell>
          <cell r="DC332" t="str">
            <v/>
          </cell>
          <cell r="DD332" t="str">
            <v/>
          </cell>
          <cell r="DE332" t="str">
            <v/>
          </cell>
          <cell r="DF332" t="str">
            <v/>
          </cell>
          <cell r="DG332" t="str">
            <v/>
          </cell>
          <cell r="DH332" t="str">
            <v/>
          </cell>
          <cell r="DI332" t="str">
            <v/>
          </cell>
          <cell r="DJ332" t="str">
            <v/>
          </cell>
          <cell r="DK332" t="str">
            <v/>
          </cell>
          <cell r="DL332" t="str">
            <v/>
          </cell>
          <cell r="DM332" t="str">
            <v/>
          </cell>
          <cell r="DN332" t="str">
            <v/>
          </cell>
          <cell r="DO332" t="str">
            <v/>
          </cell>
          <cell r="DP332" t="str">
            <v/>
          </cell>
          <cell r="DQ332" t="str">
            <v/>
          </cell>
          <cell r="DR332" t="str">
            <v/>
          </cell>
          <cell r="DS332" t="str">
            <v/>
          </cell>
          <cell r="DT332" t="str">
            <v/>
          </cell>
          <cell r="DU332" t="str">
            <v/>
          </cell>
          <cell r="DV332" t="str">
            <v/>
          </cell>
          <cell r="DW332" t="str">
            <v/>
          </cell>
          <cell r="DX332" t="str">
            <v/>
          </cell>
          <cell r="DY332" t="str">
            <v/>
          </cell>
          <cell r="DZ332" t="str">
            <v/>
          </cell>
          <cell r="EA332" t="str">
            <v/>
          </cell>
          <cell r="EB332" t="str">
            <v/>
          </cell>
          <cell r="EC332" t="str">
            <v/>
          </cell>
          <cell r="ED332" t="str">
            <v/>
          </cell>
          <cell r="EE332" t="str">
            <v/>
          </cell>
          <cell r="EF332" t="str">
            <v/>
          </cell>
          <cell r="EG332" t="str">
            <v/>
          </cell>
          <cell r="EH332" t="str">
            <v/>
          </cell>
          <cell r="EI332" t="str">
            <v/>
          </cell>
          <cell r="EJ332" t="str">
            <v/>
          </cell>
          <cell r="EK332" t="str">
            <v/>
          </cell>
          <cell r="EL332" t="str">
            <v/>
          </cell>
          <cell r="EM332" t="str">
            <v/>
          </cell>
          <cell r="EN332" t="str">
            <v/>
          </cell>
          <cell r="EO332" t="str">
            <v/>
          </cell>
          <cell r="EP332" t="str">
            <v/>
          </cell>
          <cell r="EQ332" t="str">
            <v/>
          </cell>
          <cell r="ER332" t="str">
            <v/>
          </cell>
          <cell r="ES332" t="str">
            <v/>
          </cell>
          <cell r="ET332" t="str">
            <v/>
          </cell>
          <cell r="EU332" t="str">
            <v/>
          </cell>
          <cell r="EV332" t="str">
            <v/>
          </cell>
          <cell r="EW332" t="str">
            <v/>
          </cell>
          <cell r="EX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  <cell r="BI333" t="str">
            <v/>
          </cell>
          <cell r="BJ333" t="str">
            <v/>
          </cell>
          <cell r="BK333" t="str">
            <v/>
          </cell>
          <cell r="BL333" t="str">
            <v/>
          </cell>
          <cell r="BM333" t="str">
            <v/>
          </cell>
          <cell r="BN333" t="str">
            <v/>
          </cell>
          <cell r="BO333" t="str">
            <v/>
          </cell>
          <cell r="BP333" t="str">
            <v/>
          </cell>
          <cell r="BQ333" t="str">
            <v/>
          </cell>
          <cell r="BR333" t="str">
            <v/>
          </cell>
          <cell r="BS333" t="str">
            <v/>
          </cell>
          <cell r="BT333" t="str">
            <v/>
          </cell>
          <cell r="BU333" t="str">
            <v/>
          </cell>
          <cell r="BV333" t="str">
            <v/>
          </cell>
          <cell r="BW333" t="str">
            <v/>
          </cell>
          <cell r="BX333" t="str">
            <v/>
          </cell>
          <cell r="BY333" t="str">
            <v/>
          </cell>
          <cell r="CA333" t="str">
            <v/>
          </cell>
          <cell r="CB333" t="str">
            <v/>
          </cell>
          <cell r="CC333" t="str">
            <v/>
          </cell>
          <cell r="CD333" t="str">
            <v/>
          </cell>
          <cell r="CE333" t="str">
            <v/>
          </cell>
          <cell r="CF333" t="str">
            <v/>
          </cell>
          <cell r="CG333" t="str">
            <v/>
          </cell>
          <cell r="CH333" t="str">
            <v/>
          </cell>
          <cell r="CI333" t="str">
            <v/>
          </cell>
          <cell r="CJ333" t="str">
            <v/>
          </cell>
          <cell r="CK333" t="str">
            <v/>
          </cell>
          <cell r="CL333" t="str">
            <v/>
          </cell>
          <cell r="CM333" t="str">
            <v/>
          </cell>
          <cell r="CN333" t="str">
            <v/>
          </cell>
          <cell r="CO333" t="str">
            <v/>
          </cell>
          <cell r="CP333" t="str">
            <v/>
          </cell>
          <cell r="CQ333" t="str">
            <v/>
          </cell>
          <cell r="CR333" t="str">
            <v/>
          </cell>
          <cell r="CS333" t="str">
            <v/>
          </cell>
          <cell r="CT333" t="str">
            <v/>
          </cell>
          <cell r="CU333" t="str">
            <v/>
          </cell>
          <cell r="CV333" t="str">
            <v/>
          </cell>
          <cell r="CW333" t="str">
            <v/>
          </cell>
          <cell r="CX333" t="str">
            <v/>
          </cell>
          <cell r="CY333" t="str">
            <v/>
          </cell>
          <cell r="CZ333" t="str">
            <v/>
          </cell>
          <cell r="DA333" t="str">
            <v/>
          </cell>
          <cell r="DB333" t="str">
            <v/>
          </cell>
          <cell r="DC333" t="str">
            <v/>
          </cell>
          <cell r="DD333" t="str">
            <v/>
          </cell>
          <cell r="DE333" t="str">
            <v/>
          </cell>
          <cell r="DF333" t="str">
            <v/>
          </cell>
          <cell r="DG333" t="str">
            <v/>
          </cell>
          <cell r="DH333" t="str">
            <v/>
          </cell>
          <cell r="DI333" t="str">
            <v/>
          </cell>
          <cell r="DJ333" t="str">
            <v/>
          </cell>
          <cell r="DK333" t="str">
            <v/>
          </cell>
          <cell r="DL333" t="str">
            <v/>
          </cell>
          <cell r="DM333" t="str">
            <v/>
          </cell>
          <cell r="DN333" t="str">
            <v/>
          </cell>
          <cell r="DO333" t="str">
            <v/>
          </cell>
          <cell r="DP333" t="str">
            <v/>
          </cell>
          <cell r="DQ333" t="str">
            <v/>
          </cell>
          <cell r="DR333" t="str">
            <v/>
          </cell>
          <cell r="DS333" t="str">
            <v/>
          </cell>
          <cell r="DT333" t="str">
            <v/>
          </cell>
          <cell r="DU333" t="str">
            <v/>
          </cell>
          <cell r="DV333" t="str">
            <v/>
          </cell>
          <cell r="DW333" t="str">
            <v/>
          </cell>
          <cell r="DX333" t="str">
            <v/>
          </cell>
          <cell r="DY333" t="str">
            <v/>
          </cell>
          <cell r="DZ333" t="str">
            <v/>
          </cell>
          <cell r="EA333" t="str">
            <v/>
          </cell>
          <cell r="EB333" t="str">
            <v/>
          </cell>
          <cell r="EC333" t="str">
            <v/>
          </cell>
          <cell r="ED333" t="str">
            <v/>
          </cell>
          <cell r="EE333" t="str">
            <v/>
          </cell>
          <cell r="EF333" t="str">
            <v/>
          </cell>
          <cell r="EG333" t="str">
            <v/>
          </cell>
          <cell r="EH333" t="str">
            <v/>
          </cell>
          <cell r="EI333" t="str">
            <v/>
          </cell>
          <cell r="EJ333" t="str">
            <v/>
          </cell>
          <cell r="EK333" t="str">
            <v/>
          </cell>
          <cell r="EL333" t="str">
            <v/>
          </cell>
          <cell r="EM333" t="str">
            <v/>
          </cell>
          <cell r="EN333" t="str">
            <v/>
          </cell>
          <cell r="EO333" t="str">
            <v/>
          </cell>
          <cell r="EP333" t="str">
            <v/>
          </cell>
          <cell r="EQ333" t="str">
            <v/>
          </cell>
          <cell r="ER333" t="str">
            <v/>
          </cell>
          <cell r="ES333" t="str">
            <v/>
          </cell>
          <cell r="ET333" t="str">
            <v/>
          </cell>
          <cell r="EU333" t="str">
            <v/>
          </cell>
          <cell r="EV333" t="str">
            <v/>
          </cell>
          <cell r="EW333" t="str">
            <v/>
          </cell>
          <cell r="EX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  <cell r="BI334" t="str">
            <v/>
          </cell>
          <cell r="BJ334" t="str">
            <v/>
          </cell>
          <cell r="BK334" t="str">
            <v/>
          </cell>
          <cell r="BL334" t="str">
            <v/>
          </cell>
          <cell r="BM334" t="str">
            <v/>
          </cell>
          <cell r="BN334" t="str">
            <v/>
          </cell>
          <cell r="BO334" t="str">
            <v/>
          </cell>
          <cell r="BP334" t="str">
            <v/>
          </cell>
          <cell r="BQ334" t="str">
            <v/>
          </cell>
          <cell r="BR334" t="str">
            <v/>
          </cell>
          <cell r="BS334" t="str">
            <v/>
          </cell>
          <cell r="BT334" t="str">
            <v/>
          </cell>
          <cell r="BU334" t="str">
            <v/>
          </cell>
          <cell r="BV334" t="str">
            <v/>
          </cell>
          <cell r="BW334" t="str">
            <v/>
          </cell>
          <cell r="BX334" t="str">
            <v/>
          </cell>
          <cell r="BY334" t="str">
            <v/>
          </cell>
          <cell r="CA334" t="str">
            <v/>
          </cell>
          <cell r="CB334" t="str">
            <v/>
          </cell>
          <cell r="CC334" t="str">
            <v/>
          </cell>
          <cell r="CD334" t="str">
            <v/>
          </cell>
          <cell r="CE334" t="str">
            <v/>
          </cell>
          <cell r="CF334" t="str">
            <v/>
          </cell>
          <cell r="CG334" t="str">
            <v/>
          </cell>
          <cell r="CH334" t="str">
            <v/>
          </cell>
          <cell r="CI334" t="str">
            <v/>
          </cell>
          <cell r="CJ334" t="str">
            <v/>
          </cell>
          <cell r="CK334" t="str">
            <v/>
          </cell>
          <cell r="CL334" t="str">
            <v/>
          </cell>
          <cell r="CM334" t="str">
            <v/>
          </cell>
          <cell r="CN334" t="str">
            <v/>
          </cell>
          <cell r="CO334" t="str">
            <v/>
          </cell>
          <cell r="CP334" t="str">
            <v/>
          </cell>
          <cell r="CQ334" t="str">
            <v/>
          </cell>
          <cell r="CR334" t="str">
            <v/>
          </cell>
          <cell r="CS334" t="str">
            <v/>
          </cell>
          <cell r="CT334" t="str">
            <v/>
          </cell>
          <cell r="CU334" t="str">
            <v/>
          </cell>
          <cell r="CV334" t="str">
            <v/>
          </cell>
          <cell r="CW334" t="str">
            <v/>
          </cell>
          <cell r="CX334" t="str">
            <v/>
          </cell>
          <cell r="CY334" t="str">
            <v/>
          </cell>
          <cell r="CZ334" t="str">
            <v/>
          </cell>
          <cell r="DA334" t="str">
            <v/>
          </cell>
          <cell r="DB334" t="str">
            <v/>
          </cell>
          <cell r="DC334" t="str">
            <v/>
          </cell>
          <cell r="DD334" t="str">
            <v/>
          </cell>
          <cell r="DE334" t="str">
            <v/>
          </cell>
          <cell r="DF334" t="str">
            <v/>
          </cell>
          <cell r="DG334" t="str">
            <v/>
          </cell>
          <cell r="DH334" t="str">
            <v/>
          </cell>
          <cell r="DI334" t="str">
            <v/>
          </cell>
          <cell r="DJ334" t="str">
            <v/>
          </cell>
          <cell r="DK334" t="str">
            <v/>
          </cell>
          <cell r="DL334" t="str">
            <v/>
          </cell>
          <cell r="DM334" t="str">
            <v/>
          </cell>
          <cell r="DN334" t="str">
            <v/>
          </cell>
          <cell r="DO334" t="str">
            <v/>
          </cell>
          <cell r="DP334" t="str">
            <v/>
          </cell>
          <cell r="DQ334" t="str">
            <v/>
          </cell>
          <cell r="DR334" t="str">
            <v/>
          </cell>
          <cell r="DS334" t="str">
            <v/>
          </cell>
          <cell r="DT334" t="str">
            <v/>
          </cell>
          <cell r="DU334" t="str">
            <v/>
          </cell>
          <cell r="DV334" t="str">
            <v/>
          </cell>
          <cell r="DW334" t="str">
            <v/>
          </cell>
          <cell r="DX334" t="str">
            <v/>
          </cell>
          <cell r="DY334" t="str">
            <v/>
          </cell>
          <cell r="DZ334" t="str">
            <v/>
          </cell>
          <cell r="EA334" t="str">
            <v/>
          </cell>
          <cell r="EB334" t="str">
            <v/>
          </cell>
          <cell r="EC334" t="str">
            <v/>
          </cell>
          <cell r="ED334" t="str">
            <v/>
          </cell>
          <cell r="EE334" t="str">
            <v/>
          </cell>
          <cell r="EF334" t="str">
            <v/>
          </cell>
          <cell r="EG334" t="str">
            <v/>
          </cell>
          <cell r="EH334" t="str">
            <v/>
          </cell>
          <cell r="EI334" t="str">
            <v/>
          </cell>
          <cell r="EJ334" t="str">
            <v/>
          </cell>
          <cell r="EK334" t="str">
            <v/>
          </cell>
          <cell r="EL334" t="str">
            <v/>
          </cell>
          <cell r="EM334" t="str">
            <v/>
          </cell>
          <cell r="EN334" t="str">
            <v/>
          </cell>
          <cell r="EO334" t="str">
            <v/>
          </cell>
          <cell r="EP334" t="str">
            <v/>
          </cell>
          <cell r="EQ334" t="str">
            <v/>
          </cell>
          <cell r="ER334" t="str">
            <v/>
          </cell>
          <cell r="ES334" t="str">
            <v/>
          </cell>
          <cell r="ET334" t="str">
            <v/>
          </cell>
          <cell r="EU334" t="str">
            <v/>
          </cell>
          <cell r="EV334" t="str">
            <v/>
          </cell>
          <cell r="EW334" t="str">
            <v/>
          </cell>
          <cell r="EX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L335" t="str">
            <v/>
          </cell>
          <cell r="BM335" t="str">
            <v/>
          </cell>
          <cell r="BN335" t="str">
            <v/>
          </cell>
          <cell r="BO335" t="str">
            <v/>
          </cell>
          <cell r="BP335" t="str">
            <v/>
          </cell>
          <cell r="BQ335" t="str">
            <v/>
          </cell>
          <cell r="BR335" t="str">
            <v/>
          </cell>
          <cell r="BS335" t="str">
            <v/>
          </cell>
          <cell r="BT335" t="str">
            <v/>
          </cell>
          <cell r="BU335" t="str">
            <v/>
          </cell>
          <cell r="BV335" t="str">
            <v/>
          </cell>
          <cell r="BW335" t="str">
            <v/>
          </cell>
          <cell r="BX335" t="str">
            <v/>
          </cell>
          <cell r="BY335" t="str">
            <v/>
          </cell>
          <cell r="CA335" t="str">
            <v/>
          </cell>
          <cell r="CB335" t="str">
            <v/>
          </cell>
          <cell r="CC335" t="str">
            <v/>
          </cell>
          <cell r="CD335" t="str">
            <v/>
          </cell>
          <cell r="CE335" t="str">
            <v/>
          </cell>
          <cell r="CF335" t="str">
            <v/>
          </cell>
          <cell r="CG335" t="str">
            <v/>
          </cell>
          <cell r="CH335" t="str">
            <v/>
          </cell>
          <cell r="CI335" t="str">
            <v/>
          </cell>
          <cell r="CJ335" t="str">
            <v/>
          </cell>
          <cell r="CK335" t="str">
            <v/>
          </cell>
          <cell r="CL335" t="str">
            <v/>
          </cell>
          <cell r="CM335" t="str">
            <v/>
          </cell>
          <cell r="CN335" t="str">
            <v/>
          </cell>
          <cell r="CO335" t="str">
            <v/>
          </cell>
          <cell r="CP335" t="str">
            <v/>
          </cell>
          <cell r="CQ335" t="str">
            <v/>
          </cell>
          <cell r="CR335" t="str">
            <v/>
          </cell>
          <cell r="CS335" t="str">
            <v/>
          </cell>
          <cell r="CT335" t="str">
            <v/>
          </cell>
          <cell r="CU335" t="str">
            <v/>
          </cell>
          <cell r="CV335" t="str">
            <v/>
          </cell>
          <cell r="CW335" t="str">
            <v/>
          </cell>
          <cell r="CX335" t="str">
            <v/>
          </cell>
          <cell r="CY335" t="str">
            <v/>
          </cell>
          <cell r="CZ335" t="str">
            <v/>
          </cell>
          <cell r="DA335" t="str">
            <v/>
          </cell>
          <cell r="DB335" t="str">
            <v/>
          </cell>
          <cell r="DC335" t="str">
            <v/>
          </cell>
          <cell r="DD335" t="str">
            <v/>
          </cell>
          <cell r="DE335" t="str">
            <v/>
          </cell>
          <cell r="DF335" t="str">
            <v/>
          </cell>
          <cell r="DG335" t="str">
            <v/>
          </cell>
          <cell r="DH335" t="str">
            <v/>
          </cell>
          <cell r="DI335" t="str">
            <v/>
          </cell>
          <cell r="DJ335" t="str">
            <v/>
          </cell>
          <cell r="DK335" t="str">
            <v/>
          </cell>
          <cell r="DL335" t="str">
            <v/>
          </cell>
          <cell r="DM335" t="str">
            <v/>
          </cell>
          <cell r="DN335" t="str">
            <v/>
          </cell>
          <cell r="DO335" t="str">
            <v/>
          </cell>
          <cell r="DP335" t="str">
            <v/>
          </cell>
          <cell r="DQ335" t="str">
            <v/>
          </cell>
          <cell r="DR335" t="str">
            <v/>
          </cell>
          <cell r="DS335" t="str">
            <v/>
          </cell>
          <cell r="DT335" t="str">
            <v/>
          </cell>
          <cell r="DU335" t="str">
            <v/>
          </cell>
          <cell r="DV335" t="str">
            <v/>
          </cell>
          <cell r="DW335" t="str">
            <v/>
          </cell>
          <cell r="DX335" t="str">
            <v/>
          </cell>
          <cell r="DY335" t="str">
            <v/>
          </cell>
          <cell r="DZ335" t="str">
            <v/>
          </cell>
          <cell r="EA335" t="str">
            <v/>
          </cell>
          <cell r="EB335" t="str">
            <v/>
          </cell>
          <cell r="EC335" t="str">
            <v/>
          </cell>
          <cell r="ED335" t="str">
            <v/>
          </cell>
          <cell r="EE335" t="str">
            <v/>
          </cell>
          <cell r="EF335" t="str">
            <v/>
          </cell>
          <cell r="EG335" t="str">
            <v/>
          </cell>
          <cell r="EH335" t="str">
            <v/>
          </cell>
          <cell r="EI335" t="str">
            <v/>
          </cell>
          <cell r="EJ335" t="str">
            <v/>
          </cell>
          <cell r="EK335" t="str">
            <v/>
          </cell>
          <cell r="EL335" t="str">
            <v/>
          </cell>
          <cell r="EM335" t="str">
            <v/>
          </cell>
          <cell r="EN335" t="str">
            <v/>
          </cell>
          <cell r="EO335" t="str">
            <v/>
          </cell>
          <cell r="EP335" t="str">
            <v/>
          </cell>
          <cell r="EQ335" t="str">
            <v/>
          </cell>
          <cell r="ER335" t="str">
            <v/>
          </cell>
          <cell r="ES335" t="str">
            <v/>
          </cell>
          <cell r="ET335" t="str">
            <v/>
          </cell>
          <cell r="EU335" t="str">
            <v/>
          </cell>
          <cell r="EV335" t="str">
            <v/>
          </cell>
          <cell r="EW335" t="str">
            <v/>
          </cell>
          <cell r="EX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L336" t="str">
            <v/>
          </cell>
          <cell r="BM336" t="str">
            <v/>
          </cell>
          <cell r="BN336" t="str">
            <v/>
          </cell>
          <cell r="BO336" t="str">
            <v/>
          </cell>
          <cell r="BP336" t="str">
            <v/>
          </cell>
          <cell r="BQ336" t="str">
            <v/>
          </cell>
          <cell r="BR336" t="str">
            <v/>
          </cell>
          <cell r="BS336" t="str">
            <v/>
          </cell>
          <cell r="BT336" t="str">
            <v/>
          </cell>
          <cell r="BU336" t="str">
            <v/>
          </cell>
          <cell r="BV336" t="str">
            <v/>
          </cell>
          <cell r="BW336" t="str">
            <v/>
          </cell>
          <cell r="BX336" t="str">
            <v/>
          </cell>
          <cell r="BY336" t="str">
            <v/>
          </cell>
          <cell r="CA336" t="str">
            <v/>
          </cell>
          <cell r="CB336" t="str">
            <v/>
          </cell>
          <cell r="CC336" t="str">
            <v/>
          </cell>
          <cell r="CD336" t="str">
            <v/>
          </cell>
          <cell r="CE336" t="str">
            <v/>
          </cell>
          <cell r="CF336" t="str">
            <v/>
          </cell>
          <cell r="CG336" t="str">
            <v/>
          </cell>
          <cell r="CH336" t="str">
            <v/>
          </cell>
          <cell r="CI336" t="str">
            <v/>
          </cell>
          <cell r="CJ336" t="str">
            <v/>
          </cell>
          <cell r="CK336" t="str">
            <v/>
          </cell>
          <cell r="CL336" t="str">
            <v/>
          </cell>
          <cell r="CM336" t="str">
            <v/>
          </cell>
          <cell r="CN336" t="str">
            <v/>
          </cell>
          <cell r="CO336" t="str">
            <v/>
          </cell>
          <cell r="CP336" t="str">
            <v/>
          </cell>
          <cell r="CQ336" t="str">
            <v/>
          </cell>
          <cell r="CR336" t="str">
            <v/>
          </cell>
          <cell r="CS336" t="str">
            <v/>
          </cell>
          <cell r="CT336" t="str">
            <v/>
          </cell>
          <cell r="CU336" t="str">
            <v/>
          </cell>
          <cell r="CV336" t="str">
            <v/>
          </cell>
          <cell r="CW336" t="str">
            <v/>
          </cell>
          <cell r="CX336" t="str">
            <v/>
          </cell>
          <cell r="CY336" t="str">
            <v/>
          </cell>
          <cell r="CZ336" t="str">
            <v/>
          </cell>
          <cell r="DA336" t="str">
            <v/>
          </cell>
          <cell r="DB336" t="str">
            <v/>
          </cell>
          <cell r="DC336" t="str">
            <v/>
          </cell>
          <cell r="DD336" t="str">
            <v/>
          </cell>
          <cell r="DE336" t="str">
            <v/>
          </cell>
          <cell r="DF336" t="str">
            <v/>
          </cell>
          <cell r="DG336" t="str">
            <v/>
          </cell>
          <cell r="DH336" t="str">
            <v/>
          </cell>
          <cell r="DI336" t="str">
            <v/>
          </cell>
          <cell r="DJ336" t="str">
            <v/>
          </cell>
          <cell r="DK336" t="str">
            <v/>
          </cell>
          <cell r="DL336" t="str">
            <v/>
          </cell>
          <cell r="DM336" t="str">
            <v/>
          </cell>
          <cell r="DN336" t="str">
            <v/>
          </cell>
          <cell r="DO336" t="str">
            <v/>
          </cell>
          <cell r="DP336" t="str">
            <v/>
          </cell>
          <cell r="DQ336" t="str">
            <v/>
          </cell>
          <cell r="DR336" t="str">
            <v/>
          </cell>
          <cell r="DS336" t="str">
            <v/>
          </cell>
          <cell r="DT336" t="str">
            <v/>
          </cell>
          <cell r="DU336" t="str">
            <v/>
          </cell>
          <cell r="DV336" t="str">
            <v/>
          </cell>
          <cell r="DW336" t="str">
            <v/>
          </cell>
          <cell r="DX336" t="str">
            <v/>
          </cell>
          <cell r="DY336" t="str">
            <v/>
          </cell>
          <cell r="DZ336" t="str">
            <v/>
          </cell>
          <cell r="EA336" t="str">
            <v/>
          </cell>
          <cell r="EB336" t="str">
            <v/>
          </cell>
          <cell r="EC336" t="str">
            <v/>
          </cell>
          <cell r="ED336" t="str">
            <v/>
          </cell>
          <cell r="EE336" t="str">
            <v/>
          </cell>
          <cell r="EF336" t="str">
            <v/>
          </cell>
          <cell r="EG336" t="str">
            <v/>
          </cell>
          <cell r="EH336" t="str">
            <v/>
          </cell>
          <cell r="EI336" t="str">
            <v/>
          </cell>
          <cell r="EJ336" t="str">
            <v/>
          </cell>
          <cell r="EK336" t="str">
            <v/>
          </cell>
          <cell r="EL336" t="str">
            <v/>
          </cell>
          <cell r="EM336" t="str">
            <v/>
          </cell>
          <cell r="EN336" t="str">
            <v/>
          </cell>
          <cell r="EO336" t="str">
            <v/>
          </cell>
          <cell r="EP336" t="str">
            <v/>
          </cell>
          <cell r="EQ336" t="str">
            <v/>
          </cell>
          <cell r="ER336" t="str">
            <v/>
          </cell>
          <cell r="ES336" t="str">
            <v/>
          </cell>
          <cell r="ET336" t="str">
            <v/>
          </cell>
          <cell r="EU336" t="str">
            <v/>
          </cell>
          <cell r="EV336" t="str">
            <v/>
          </cell>
          <cell r="EW336" t="str">
            <v/>
          </cell>
          <cell r="EX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  <cell r="BI337" t="str">
            <v/>
          </cell>
          <cell r="BJ337" t="str">
            <v/>
          </cell>
          <cell r="BK337" t="str">
            <v/>
          </cell>
          <cell r="BL337" t="str">
            <v/>
          </cell>
          <cell r="BM337" t="str">
            <v/>
          </cell>
          <cell r="BN337" t="str">
            <v/>
          </cell>
          <cell r="BO337" t="str">
            <v/>
          </cell>
          <cell r="BP337" t="str">
            <v/>
          </cell>
          <cell r="BQ337" t="str">
            <v/>
          </cell>
          <cell r="BR337" t="str">
            <v/>
          </cell>
          <cell r="BS337" t="str">
            <v/>
          </cell>
          <cell r="BT337" t="str">
            <v/>
          </cell>
          <cell r="BU337" t="str">
            <v/>
          </cell>
          <cell r="BV337" t="str">
            <v/>
          </cell>
          <cell r="BW337" t="str">
            <v/>
          </cell>
          <cell r="BX337" t="str">
            <v/>
          </cell>
          <cell r="BY337" t="str">
            <v/>
          </cell>
          <cell r="CA337" t="str">
            <v/>
          </cell>
          <cell r="CB337" t="str">
            <v/>
          </cell>
          <cell r="CC337" t="str">
            <v/>
          </cell>
          <cell r="CD337" t="str">
            <v/>
          </cell>
          <cell r="CE337" t="str">
            <v/>
          </cell>
          <cell r="CF337" t="str">
            <v/>
          </cell>
          <cell r="CG337" t="str">
            <v/>
          </cell>
          <cell r="CH337" t="str">
            <v/>
          </cell>
          <cell r="CI337" t="str">
            <v/>
          </cell>
          <cell r="CJ337" t="str">
            <v/>
          </cell>
          <cell r="CK337" t="str">
            <v/>
          </cell>
          <cell r="CL337" t="str">
            <v/>
          </cell>
          <cell r="CM337" t="str">
            <v/>
          </cell>
          <cell r="CN337" t="str">
            <v/>
          </cell>
          <cell r="CO337" t="str">
            <v/>
          </cell>
          <cell r="CP337" t="str">
            <v/>
          </cell>
          <cell r="CQ337" t="str">
            <v/>
          </cell>
          <cell r="CR337" t="str">
            <v/>
          </cell>
          <cell r="CS337" t="str">
            <v/>
          </cell>
          <cell r="CT337" t="str">
            <v/>
          </cell>
          <cell r="CU337" t="str">
            <v/>
          </cell>
          <cell r="CV337" t="str">
            <v/>
          </cell>
          <cell r="CW337" t="str">
            <v/>
          </cell>
          <cell r="CX337" t="str">
            <v/>
          </cell>
          <cell r="CY337" t="str">
            <v/>
          </cell>
          <cell r="CZ337" t="str">
            <v/>
          </cell>
          <cell r="DA337" t="str">
            <v/>
          </cell>
          <cell r="DB337" t="str">
            <v/>
          </cell>
          <cell r="DC337" t="str">
            <v/>
          </cell>
          <cell r="DD337" t="str">
            <v/>
          </cell>
          <cell r="DE337" t="str">
            <v/>
          </cell>
          <cell r="DF337" t="str">
            <v/>
          </cell>
          <cell r="DG337" t="str">
            <v/>
          </cell>
          <cell r="DH337" t="str">
            <v/>
          </cell>
          <cell r="DI337" t="str">
            <v/>
          </cell>
          <cell r="DJ337" t="str">
            <v/>
          </cell>
          <cell r="DK337" t="str">
            <v/>
          </cell>
          <cell r="DL337" t="str">
            <v/>
          </cell>
          <cell r="DM337" t="str">
            <v/>
          </cell>
          <cell r="DN337" t="str">
            <v/>
          </cell>
          <cell r="DO337" t="str">
            <v/>
          </cell>
          <cell r="DP337" t="str">
            <v/>
          </cell>
          <cell r="DQ337" t="str">
            <v/>
          </cell>
          <cell r="DR337" t="str">
            <v/>
          </cell>
          <cell r="DS337" t="str">
            <v/>
          </cell>
          <cell r="DT337" t="str">
            <v/>
          </cell>
          <cell r="DU337" t="str">
            <v/>
          </cell>
          <cell r="DV337" t="str">
            <v/>
          </cell>
          <cell r="DW337" t="str">
            <v/>
          </cell>
          <cell r="DX337" t="str">
            <v/>
          </cell>
          <cell r="DY337" t="str">
            <v/>
          </cell>
          <cell r="DZ337" t="str">
            <v/>
          </cell>
          <cell r="EA337" t="str">
            <v/>
          </cell>
          <cell r="EB337" t="str">
            <v/>
          </cell>
          <cell r="EC337" t="str">
            <v/>
          </cell>
          <cell r="ED337" t="str">
            <v/>
          </cell>
          <cell r="EE337" t="str">
            <v/>
          </cell>
          <cell r="EF337" t="str">
            <v/>
          </cell>
          <cell r="EG337" t="str">
            <v/>
          </cell>
          <cell r="EH337" t="str">
            <v/>
          </cell>
          <cell r="EI337" t="str">
            <v/>
          </cell>
          <cell r="EJ337" t="str">
            <v/>
          </cell>
          <cell r="EK337" t="str">
            <v/>
          </cell>
          <cell r="EL337" t="str">
            <v/>
          </cell>
          <cell r="EM337" t="str">
            <v/>
          </cell>
          <cell r="EN337" t="str">
            <v/>
          </cell>
          <cell r="EO337" t="str">
            <v/>
          </cell>
          <cell r="EP337" t="str">
            <v/>
          </cell>
          <cell r="EQ337" t="str">
            <v/>
          </cell>
          <cell r="ER337" t="str">
            <v/>
          </cell>
          <cell r="ES337" t="str">
            <v/>
          </cell>
          <cell r="ET337" t="str">
            <v/>
          </cell>
          <cell r="EU337" t="str">
            <v/>
          </cell>
          <cell r="EV337" t="str">
            <v/>
          </cell>
          <cell r="EW337" t="str">
            <v/>
          </cell>
          <cell r="EX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L338" t="str">
            <v/>
          </cell>
          <cell r="BM338" t="str">
            <v/>
          </cell>
          <cell r="BN338" t="str">
            <v/>
          </cell>
          <cell r="BO338" t="str">
            <v/>
          </cell>
          <cell r="BP338" t="str">
            <v/>
          </cell>
          <cell r="BQ338" t="str">
            <v/>
          </cell>
          <cell r="BR338" t="str">
            <v/>
          </cell>
          <cell r="BS338" t="str">
            <v/>
          </cell>
          <cell r="BT338" t="str">
            <v/>
          </cell>
          <cell r="BU338" t="str">
            <v/>
          </cell>
          <cell r="BV338" t="str">
            <v/>
          </cell>
          <cell r="BW338" t="str">
            <v/>
          </cell>
          <cell r="BX338" t="str">
            <v/>
          </cell>
          <cell r="BY338" t="str">
            <v/>
          </cell>
          <cell r="CA338" t="str">
            <v/>
          </cell>
          <cell r="CB338" t="str">
            <v/>
          </cell>
          <cell r="CC338" t="str">
            <v/>
          </cell>
          <cell r="CD338" t="str">
            <v/>
          </cell>
          <cell r="CE338" t="str">
            <v/>
          </cell>
          <cell r="CF338" t="str">
            <v/>
          </cell>
          <cell r="CG338" t="str">
            <v/>
          </cell>
          <cell r="CH338" t="str">
            <v/>
          </cell>
          <cell r="CI338" t="str">
            <v/>
          </cell>
          <cell r="CJ338" t="str">
            <v/>
          </cell>
          <cell r="CK338" t="str">
            <v/>
          </cell>
          <cell r="CL338" t="str">
            <v/>
          </cell>
          <cell r="CM338" t="str">
            <v/>
          </cell>
          <cell r="CN338" t="str">
            <v/>
          </cell>
          <cell r="CO338" t="str">
            <v/>
          </cell>
          <cell r="CP338" t="str">
            <v/>
          </cell>
          <cell r="CQ338" t="str">
            <v/>
          </cell>
          <cell r="CR338" t="str">
            <v/>
          </cell>
          <cell r="CS338" t="str">
            <v/>
          </cell>
          <cell r="CT338" t="str">
            <v/>
          </cell>
          <cell r="CU338" t="str">
            <v/>
          </cell>
          <cell r="CV338" t="str">
            <v/>
          </cell>
          <cell r="CW338" t="str">
            <v/>
          </cell>
          <cell r="CX338" t="str">
            <v/>
          </cell>
          <cell r="CY338" t="str">
            <v/>
          </cell>
          <cell r="CZ338" t="str">
            <v/>
          </cell>
          <cell r="DA338" t="str">
            <v/>
          </cell>
          <cell r="DB338" t="str">
            <v/>
          </cell>
          <cell r="DC338" t="str">
            <v/>
          </cell>
          <cell r="DD338" t="str">
            <v/>
          </cell>
          <cell r="DE338" t="str">
            <v/>
          </cell>
          <cell r="DF338" t="str">
            <v/>
          </cell>
          <cell r="DG338" t="str">
            <v/>
          </cell>
          <cell r="DH338" t="str">
            <v/>
          </cell>
          <cell r="DI338" t="str">
            <v/>
          </cell>
          <cell r="DJ338" t="str">
            <v/>
          </cell>
          <cell r="DK338" t="str">
            <v/>
          </cell>
          <cell r="DL338" t="str">
            <v/>
          </cell>
          <cell r="DM338" t="str">
            <v/>
          </cell>
          <cell r="DN338" t="str">
            <v/>
          </cell>
          <cell r="DO338" t="str">
            <v/>
          </cell>
          <cell r="DP338" t="str">
            <v/>
          </cell>
          <cell r="DQ338" t="str">
            <v/>
          </cell>
          <cell r="DR338" t="str">
            <v/>
          </cell>
          <cell r="DS338" t="str">
            <v/>
          </cell>
          <cell r="DT338" t="str">
            <v/>
          </cell>
          <cell r="DU338" t="str">
            <v/>
          </cell>
          <cell r="DV338" t="str">
            <v/>
          </cell>
          <cell r="DW338" t="str">
            <v/>
          </cell>
          <cell r="DX338" t="str">
            <v/>
          </cell>
          <cell r="DY338" t="str">
            <v/>
          </cell>
          <cell r="DZ338" t="str">
            <v/>
          </cell>
          <cell r="EA338" t="str">
            <v/>
          </cell>
          <cell r="EB338" t="str">
            <v/>
          </cell>
          <cell r="EC338" t="str">
            <v/>
          </cell>
          <cell r="ED338" t="str">
            <v/>
          </cell>
          <cell r="EE338" t="str">
            <v/>
          </cell>
          <cell r="EF338" t="str">
            <v/>
          </cell>
          <cell r="EG338" t="str">
            <v/>
          </cell>
          <cell r="EH338" t="str">
            <v/>
          </cell>
          <cell r="EI338" t="str">
            <v/>
          </cell>
          <cell r="EJ338" t="str">
            <v/>
          </cell>
          <cell r="EK338" t="str">
            <v/>
          </cell>
          <cell r="EL338" t="str">
            <v/>
          </cell>
          <cell r="EM338" t="str">
            <v/>
          </cell>
          <cell r="EN338" t="str">
            <v/>
          </cell>
          <cell r="EO338" t="str">
            <v/>
          </cell>
          <cell r="EP338" t="str">
            <v/>
          </cell>
          <cell r="EQ338" t="str">
            <v/>
          </cell>
          <cell r="ER338" t="str">
            <v/>
          </cell>
          <cell r="ES338" t="str">
            <v/>
          </cell>
          <cell r="ET338" t="str">
            <v/>
          </cell>
          <cell r="EU338" t="str">
            <v/>
          </cell>
          <cell r="EV338" t="str">
            <v/>
          </cell>
          <cell r="EW338" t="str">
            <v/>
          </cell>
          <cell r="EX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L339" t="str">
            <v/>
          </cell>
          <cell r="BM339" t="str">
            <v/>
          </cell>
          <cell r="BN339" t="str">
            <v/>
          </cell>
          <cell r="BO339" t="str">
            <v/>
          </cell>
          <cell r="BP339" t="str">
            <v/>
          </cell>
          <cell r="BQ339" t="str">
            <v/>
          </cell>
          <cell r="BR339" t="str">
            <v/>
          </cell>
          <cell r="BS339" t="str">
            <v/>
          </cell>
          <cell r="BT339" t="str">
            <v/>
          </cell>
          <cell r="BU339" t="str">
            <v/>
          </cell>
          <cell r="BV339" t="str">
            <v/>
          </cell>
          <cell r="BW339" t="str">
            <v/>
          </cell>
          <cell r="BX339" t="str">
            <v/>
          </cell>
          <cell r="BY339" t="str">
            <v/>
          </cell>
          <cell r="CA339" t="str">
            <v/>
          </cell>
          <cell r="CB339" t="str">
            <v/>
          </cell>
          <cell r="CC339" t="str">
            <v/>
          </cell>
          <cell r="CD339" t="str">
            <v/>
          </cell>
          <cell r="CE339" t="str">
            <v/>
          </cell>
          <cell r="CF339" t="str">
            <v/>
          </cell>
          <cell r="CG339" t="str">
            <v/>
          </cell>
          <cell r="CH339" t="str">
            <v/>
          </cell>
          <cell r="CI339" t="str">
            <v/>
          </cell>
          <cell r="CJ339" t="str">
            <v/>
          </cell>
          <cell r="CK339" t="str">
            <v/>
          </cell>
          <cell r="CL339" t="str">
            <v/>
          </cell>
          <cell r="CM339" t="str">
            <v/>
          </cell>
          <cell r="CN339" t="str">
            <v/>
          </cell>
          <cell r="CO339" t="str">
            <v/>
          </cell>
          <cell r="CP339" t="str">
            <v/>
          </cell>
          <cell r="CQ339" t="str">
            <v/>
          </cell>
          <cell r="CR339" t="str">
            <v/>
          </cell>
          <cell r="CS339" t="str">
            <v/>
          </cell>
          <cell r="CT339" t="str">
            <v/>
          </cell>
          <cell r="CU339" t="str">
            <v/>
          </cell>
          <cell r="CV339" t="str">
            <v/>
          </cell>
          <cell r="CW339" t="str">
            <v/>
          </cell>
          <cell r="CX339" t="str">
            <v/>
          </cell>
          <cell r="CY339" t="str">
            <v/>
          </cell>
          <cell r="CZ339" t="str">
            <v/>
          </cell>
          <cell r="DA339" t="str">
            <v/>
          </cell>
          <cell r="DB339" t="str">
            <v/>
          </cell>
          <cell r="DC339" t="str">
            <v/>
          </cell>
          <cell r="DD339" t="str">
            <v/>
          </cell>
          <cell r="DE339" t="str">
            <v/>
          </cell>
          <cell r="DF339" t="str">
            <v/>
          </cell>
          <cell r="DG339" t="str">
            <v/>
          </cell>
          <cell r="DH339" t="str">
            <v/>
          </cell>
          <cell r="DI339" t="str">
            <v/>
          </cell>
          <cell r="DJ339" t="str">
            <v/>
          </cell>
          <cell r="DK339" t="str">
            <v/>
          </cell>
          <cell r="DL339" t="str">
            <v/>
          </cell>
          <cell r="DM339" t="str">
            <v/>
          </cell>
          <cell r="DN339" t="str">
            <v/>
          </cell>
          <cell r="DO339" t="str">
            <v/>
          </cell>
          <cell r="DP339" t="str">
            <v/>
          </cell>
          <cell r="DQ339" t="str">
            <v/>
          </cell>
          <cell r="DR339" t="str">
            <v/>
          </cell>
          <cell r="DS339" t="str">
            <v/>
          </cell>
          <cell r="DT339" t="str">
            <v/>
          </cell>
          <cell r="DU339" t="str">
            <v/>
          </cell>
          <cell r="DV339" t="str">
            <v/>
          </cell>
          <cell r="DW339" t="str">
            <v/>
          </cell>
          <cell r="DX339" t="str">
            <v/>
          </cell>
          <cell r="DY339" t="str">
            <v/>
          </cell>
          <cell r="DZ339" t="str">
            <v/>
          </cell>
          <cell r="EA339" t="str">
            <v/>
          </cell>
          <cell r="EB339" t="str">
            <v/>
          </cell>
          <cell r="EC339" t="str">
            <v/>
          </cell>
          <cell r="ED339" t="str">
            <v/>
          </cell>
          <cell r="EE339" t="str">
            <v/>
          </cell>
          <cell r="EF339" t="str">
            <v/>
          </cell>
          <cell r="EG339" t="str">
            <v/>
          </cell>
          <cell r="EH339" t="str">
            <v/>
          </cell>
          <cell r="EI339" t="str">
            <v/>
          </cell>
          <cell r="EJ339" t="str">
            <v/>
          </cell>
          <cell r="EK339" t="str">
            <v/>
          </cell>
          <cell r="EL339" t="str">
            <v/>
          </cell>
          <cell r="EM339" t="str">
            <v/>
          </cell>
          <cell r="EN339" t="str">
            <v/>
          </cell>
          <cell r="EO339" t="str">
            <v/>
          </cell>
          <cell r="EP339" t="str">
            <v/>
          </cell>
          <cell r="EQ339" t="str">
            <v/>
          </cell>
          <cell r="ER339" t="str">
            <v/>
          </cell>
          <cell r="ES339" t="str">
            <v/>
          </cell>
          <cell r="ET339" t="str">
            <v/>
          </cell>
          <cell r="EU339" t="str">
            <v/>
          </cell>
          <cell r="EV339" t="str">
            <v/>
          </cell>
          <cell r="EW339" t="str">
            <v/>
          </cell>
          <cell r="EX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L340" t="str">
            <v/>
          </cell>
          <cell r="BM340" t="str">
            <v/>
          </cell>
          <cell r="BN340" t="str">
            <v/>
          </cell>
          <cell r="BO340" t="str">
            <v/>
          </cell>
          <cell r="BP340" t="str">
            <v/>
          </cell>
          <cell r="BQ340" t="str">
            <v/>
          </cell>
          <cell r="BR340" t="str">
            <v/>
          </cell>
          <cell r="BS340" t="str">
            <v/>
          </cell>
          <cell r="BT340" t="str">
            <v/>
          </cell>
          <cell r="BU340" t="str">
            <v/>
          </cell>
          <cell r="BV340" t="str">
            <v/>
          </cell>
          <cell r="BW340" t="str">
            <v/>
          </cell>
          <cell r="BX340" t="str">
            <v/>
          </cell>
          <cell r="BY340" t="str">
            <v/>
          </cell>
          <cell r="CA340" t="str">
            <v/>
          </cell>
          <cell r="CB340" t="str">
            <v/>
          </cell>
          <cell r="CC340" t="str">
            <v/>
          </cell>
          <cell r="CD340" t="str">
            <v/>
          </cell>
          <cell r="CE340" t="str">
            <v/>
          </cell>
          <cell r="CF340" t="str">
            <v/>
          </cell>
          <cell r="CG340" t="str">
            <v/>
          </cell>
          <cell r="CH340" t="str">
            <v/>
          </cell>
          <cell r="CI340" t="str">
            <v/>
          </cell>
          <cell r="CJ340" t="str">
            <v/>
          </cell>
          <cell r="CK340" t="str">
            <v/>
          </cell>
          <cell r="CL340" t="str">
            <v/>
          </cell>
          <cell r="CM340" t="str">
            <v/>
          </cell>
          <cell r="CN340" t="str">
            <v/>
          </cell>
          <cell r="CO340" t="str">
            <v/>
          </cell>
          <cell r="CP340" t="str">
            <v/>
          </cell>
          <cell r="CQ340" t="str">
            <v/>
          </cell>
          <cell r="CR340" t="str">
            <v/>
          </cell>
          <cell r="CS340" t="str">
            <v/>
          </cell>
          <cell r="CT340" t="str">
            <v/>
          </cell>
          <cell r="CU340" t="str">
            <v/>
          </cell>
          <cell r="CV340" t="str">
            <v/>
          </cell>
          <cell r="CW340" t="str">
            <v/>
          </cell>
          <cell r="CX340" t="str">
            <v/>
          </cell>
          <cell r="CY340" t="str">
            <v/>
          </cell>
          <cell r="CZ340" t="str">
            <v/>
          </cell>
          <cell r="DA340" t="str">
            <v/>
          </cell>
          <cell r="DB340" t="str">
            <v/>
          </cell>
          <cell r="DC340" t="str">
            <v/>
          </cell>
          <cell r="DD340" t="str">
            <v/>
          </cell>
          <cell r="DE340" t="str">
            <v/>
          </cell>
          <cell r="DF340" t="str">
            <v/>
          </cell>
          <cell r="DG340" t="str">
            <v/>
          </cell>
          <cell r="DH340" t="str">
            <v/>
          </cell>
          <cell r="DI340" t="str">
            <v/>
          </cell>
          <cell r="DJ340" t="str">
            <v/>
          </cell>
          <cell r="DK340" t="str">
            <v/>
          </cell>
          <cell r="DL340" t="str">
            <v/>
          </cell>
          <cell r="DM340" t="str">
            <v/>
          </cell>
          <cell r="DN340" t="str">
            <v/>
          </cell>
          <cell r="DO340" t="str">
            <v/>
          </cell>
          <cell r="DP340" t="str">
            <v/>
          </cell>
          <cell r="DQ340" t="str">
            <v/>
          </cell>
          <cell r="DR340" t="str">
            <v/>
          </cell>
          <cell r="DS340" t="str">
            <v/>
          </cell>
          <cell r="DT340" t="str">
            <v/>
          </cell>
          <cell r="DU340" t="str">
            <v/>
          </cell>
          <cell r="DV340" t="str">
            <v/>
          </cell>
          <cell r="DW340" t="str">
            <v/>
          </cell>
          <cell r="DX340" t="str">
            <v/>
          </cell>
          <cell r="DY340" t="str">
            <v/>
          </cell>
          <cell r="DZ340" t="str">
            <v/>
          </cell>
          <cell r="EA340" t="str">
            <v/>
          </cell>
          <cell r="EB340" t="str">
            <v/>
          </cell>
          <cell r="EC340" t="str">
            <v/>
          </cell>
          <cell r="ED340" t="str">
            <v/>
          </cell>
          <cell r="EE340" t="str">
            <v/>
          </cell>
          <cell r="EF340" t="str">
            <v/>
          </cell>
          <cell r="EG340" t="str">
            <v/>
          </cell>
          <cell r="EH340" t="str">
            <v/>
          </cell>
          <cell r="EI340" t="str">
            <v/>
          </cell>
          <cell r="EJ340" t="str">
            <v/>
          </cell>
          <cell r="EK340" t="str">
            <v/>
          </cell>
          <cell r="EL340" t="str">
            <v/>
          </cell>
          <cell r="EM340" t="str">
            <v/>
          </cell>
          <cell r="EN340" t="str">
            <v/>
          </cell>
          <cell r="EO340" t="str">
            <v/>
          </cell>
          <cell r="EP340" t="str">
            <v/>
          </cell>
          <cell r="EQ340" t="str">
            <v/>
          </cell>
          <cell r="ER340" t="str">
            <v/>
          </cell>
          <cell r="ES340" t="str">
            <v/>
          </cell>
          <cell r="ET340" t="str">
            <v/>
          </cell>
          <cell r="EU340" t="str">
            <v/>
          </cell>
          <cell r="EV340" t="str">
            <v/>
          </cell>
          <cell r="EW340" t="str">
            <v/>
          </cell>
          <cell r="EX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L341" t="str">
            <v/>
          </cell>
          <cell r="BM341" t="str">
            <v/>
          </cell>
          <cell r="BN341" t="str">
            <v/>
          </cell>
          <cell r="BO341" t="str">
            <v/>
          </cell>
          <cell r="BP341" t="str">
            <v/>
          </cell>
          <cell r="BQ341" t="str">
            <v/>
          </cell>
          <cell r="BR341" t="str">
            <v/>
          </cell>
          <cell r="BS341" t="str">
            <v/>
          </cell>
          <cell r="BT341" t="str">
            <v/>
          </cell>
          <cell r="BU341" t="str">
            <v/>
          </cell>
          <cell r="BV341" t="str">
            <v/>
          </cell>
          <cell r="BW341" t="str">
            <v/>
          </cell>
          <cell r="BX341" t="str">
            <v/>
          </cell>
          <cell r="BY341" t="str">
            <v/>
          </cell>
          <cell r="CA341" t="str">
            <v/>
          </cell>
          <cell r="CB341" t="str">
            <v/>
          </cell>
          <cell r="CC341" t="str">
            <v/>
          </cell>
          <cell r="CD341" t="str">
            <v/>
          </cell>
          <cell r="CE341" t="str">
            <v/>
          </cell>
          <cell r="CF341" t="str">
            <v/>
          </cell>
          <cell r="CG341" t="str">
            <v/>
          </cell>
          <cell r="CH341" t="str">
            <v/>
          </cell>
          <cell r="CI341" t="str">
            <v/>
          </cell>
          <cell r="CJ341" t="str">
            <v/>
          </cell>
          <cell r="CK341" t="str">
            <v/>
          </cell>
          <cell r="CL341" t="str">
            <v/>
          </cell>
          <cell r="CM341" t="str">
            <v/>
          </cell>
          <cell r="CN341" t="str">
            <v/>
          </cell>
          <cell r="CO341" t="str">
            <v/>
          </cell>
          <cell r="CP341" t="str">
            <v/>
          </cell>
          <cell r="CQ341" t="str">
            <v/>
          </cell>
          <cell r="CR341" t="str">
            <v/>
          </cell>
          <cell r="CS341" t="str">
            <v/>
          </cell>
          <cell r="CT341" t="str">
            <v/>
          </cell>
          <cell r="CU341" t="str">
            <v/>
          </cell>
          <cell r="CV341" t="str">
            <v/>
          </cell>
          <cell r="CW341" t="str">
            <v/>
          </cell>
          <cell r="CX341" t="str">
            <v/>
          </cell>
          <cell r="CY341" t="str">
            <v/>
          </cell>
          <cell r="CZ341" t="str">
            <v/>
          </cell>
          <cell r="DA341" t="str">
            <v/>
          </cell>
          <cell r="DB341" t="str">
            <v/>
          </cell>
          <cell r="DC341" t="str">
            <v/>
          </cell>
          <cell r="DD341" t="str">
            <v/>
          </cell>
          <cell r="DE341" t="str">
            <v/>
          </cell>
          <cell r="DF341" t="str">
            <v/>
          </cell>
          <cell r="DG341" t="str">
            <v/>
          </cell>
          <cell r="DH341" t="str">
            <v/>
          </cell>
          <cell r="DI341" t="str">
            <v/>
          </cell>
          <cell r="DJ341" t="str">
            <v/>
          </cell>
          <cell r="DK341" t="str">
            <v/>
          </cell>
          <cell r="DL341" t="str">
            <v/>
          </cell>
          <cell r="DM341" t="str">
            <v/>
          </cell>
          <cell r="DN341" t="str">
            <v/>
          </cell>
          <cell r="DO341" t="str">
            <v/>
          </cell>
          <cell r="DP341" t="str">
            <v/>
          </cell>
          <cell r="DQ341" t="str">
            <v/>
          </cell>
          <cell r="DR341" t="str">
            <v/>
          </cell>
          <cell r="DS341" t="str">
            <v/>
          </cell>
          <cell r="DT341" t="str">
            <v/>
          </cell>
          <cell r="DU341" t="str">
            <v/>
          </cell>
          <cell r="DV341" t="str">
            <v/>
          </cell>
          <cell r="DW341" t="str">
            <v/>
          </cell>
          <cell r="DX341" t="str">
            <v/>
          </cell>
          <cell r="DY341" t="str">
            <v/>
          </cell>
          <cell r="DZ341" t="str">
            <v/>
          </cell>
          <cell r="EA341" t="str">
            <v/>
          </cell>
          <cell r="EB341" t="str">
            <v/>
          </cell>
          <cell r="EC341" t="str">
            <v/>
          </cell>
          <cell r="ED341" t="str">
            <v/>
          </cell>
          <cell r="EE341" t="str">
            <v/>
          </cell>
          <cell r="EF341" t="str">
            <v/>
          </cell>
          <cell r="EG341" t="str">
            <v/>
          </cell>
          <cell r="EH341" t="str">
            <v/>
          </cell>
          <cell r="EI341" t="str">
            <v/>
          </cell>
          <cell r="EJ341" t="str">
            <v/>
          </cell>
          <cell r="EK341" t="str">
            <v/>
          </cell>
          <cell r="EL341" t="str">
            <v/>
          </cell>
          <cell r="EM341" t="str">
            <v/>
          </cell>
          <cell r="EN341" t="str">
            <v/>
          </cell>
          <cell r="EO341" t="str">
            <v/>
          </cell>
          <cell r="EP341" t="str">
            <v/>
          </cell>
          <cell r="EQ341" t="str">
            <v/>
          </cell>
          <cell r="ER341" t="str">
            <v/>
          </cell>
          <cell r="ES341" t="str">
            <v/>
          </cell>
          <cell r="ET341" t="str">
            <v/>
          </cell>
          <cell r="EU341" t="str">
            <v/>
          </cell>
          <cell r="EV341" t="str">
            <v/>
          </cell>
          <cell r="EW341" t="str">
            <v/>
          </cell>
          <cell r="EX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L342" t="str">
            <v/>
          </cell>
          <cell r="BM342" t="str">
            <v/>
          </cell>
          <cell r="BN342" t="str">
            <v/>
          </cell>
          <cell r="BO342" t="str">
            <v/>
          </cell>
          <cell r="BP342" t="str">
            <v/>
          </cell>
          <cell r="BQ342" t="str">
            <v/>
          </cell>
          <cell r="BR342" t="str">
            <v/>
          </cell>
          <cell r="BS342" t="str">
            <v/>
          </cell>
          <cell r="BT342" t="str">
            <v/>
          </cell>
          <cell r="BU342" t="str">
            <v/>
          </cell>
          <cell r="BV342" t="str">
            <v/>
          </cell>
          <cell r="BW342" t="str">
            <v/>
          </cell>
          <cell r="BX342" t="str">
            <v/>
          </cell>
          <cell r="BY342" t="str">
            <v/>
          </cell>
          <cell r="CA342" t="str">
            <v/>
          </cell>
          <cell r="CB342" t="str">
            <v/>
          </cell>
          <cell r="CC342" t="str">
            <v/>
          </cell>
          <cell r="CD342" t="str">
            <v/>
          </cell>
          <cell r="CE342" t="str">
            <v/>
          </cell>
          <cell r="CF342" t="str">
            <v/>
          </cell>
          <cell r="CG342" t="str">
            <v/>
          </cell>
          <cell r="CH342" t="str">
            <v/>
          </cell>
          <cell r="CI342" t="str">
            <v/>
          </cell>
          <cell r="CJ342" t="str">
            <v/>
          </cell>
          <cell r="CK342" t="str">
            <v/>
          </cell>
          <cell r="CL342" t="str">
            <v/>
          </cell>
          <cell r="CM342" t="str">
            <v/>
          </cell>
          <cell r="CN342" t="str">
            <v/>
          </cell>
          <cell r="CO342" t="str">
            <v/>
          </cell>
          <cell r="CP342" t="str">
            <v/>
          </cell>
          <cell r="CQ342" t="str">
            <v/>
          </cell>
          <cell r="CR342" t="str">
            <v/>
          </cell>
          <cell r="CS342" t="str">
            <v/>
          </cell>
          <cell r="CT342" t="str">
            <v/>
          </cell>
          <cell r="CU342" t="str">
            <v/>
          </cell>
          <cell r="CV342" t="str">
            <v/>
          </cell>
          <cell r="CW342" t="str">
            <v/>
          </cell>
          <cell r="CX342" t="str">
            <v/>
          </cell>
          <cell r="CY342" t="str">
            <v/>
          </cell>
          <cell r="CZ342" t="str">
            <v/>
          </cell>
          <cell r="DA342" t="str">
            <v/>
          </cell>
          <cell r="DB342" t="str">
            <v/>
          </cell>
          <cell r="DC342" t="str">
            <v/>
          </cell>
          <cell r="DD342" t="str">
            <v/>
          </cell>
          <cell r="DE342" t="str">
            <v/>
          </cell>
          <cell r="DF342" t="str">
            <v/>
          </cell>
          <cell r="DG342" t="str">
            <v/>
          </cell>
          <cell r="DH342" t="str">
            <v/>
          </cell>
          <cell r="DI342" t="str">
            <v/>
          </cell>
          <cell r="DJ342" t="str">
            <v/>
          </cell>
          <cell r="DK342" t="str">
            <v/>
          </cell>
          <cell r="DL342" t="str">
            <v/>
          </cell>
          <cell r="DM342" t="str">
            <v/>
          </cell>
          <cell r="DN342" t="str">
            <v/>
          </cell>
          <cell r="DO342" t="str">
            <v/>
          </cell>
          <cell r="DP342" t="str">
            <v/>
          </cell>
          <cell r="DQ342" t="str">
            <v/>
          </cell>
          <cell r="DR342" t="str">
            <v/>
          </cell>
          <cell r="DS342" t="str">
            <v/>
          </cell>
          <cell r="DT342" t="str">
            <v/>
          </cell>
          <cell r="DU342" t="str">
            <v/>
          </cell>
          <cell r="DV342" t="str">
            <v/>
          </cell>
          <cell r="DW342" t="str">
            <v/>
          </cell>
          <cell r="DX342" t="str">
            <v/>
          </cell>
          <cell r="DY342" t="str">
            <v/>
          </cell>
          <cell r="DZ342" t="str">
            <v/>
          </cell>
          <cell r="EA342" t="str">
            <v/>
          </cell>
          <cell r="EB342" t="str">
            <v/>
          </cell>
          <cell r="EC342" t="str">
            <v/>
          </cell>
          <cell r="ED342" t="str">
            <v/>
          </cell>
          <cell r="EE342" t="str">
            <v/>
          </cell>
          <cell r="EF342" t="str">
            <v/>
          </cell>
          <cell r="EG342" t="str">
            <v/>
          </cell>
          <cell r="EH342" t="str">
            <v/>
          </cell>
          <cell r="EI342" t="str">
            <v/>
          </cell>
          <cell r="EJ342" t="str">
            <v/>
          </cell>
          <cell r="EK342" t="str">
            <v/>
          </cell>
          <cell r="EL342" t="str">
            <v/>
          </cell>
          <cell r="EM342" t="str">
            <v/>
          </cell>
          <cell r="EN342" t="str">
            <v/>
          </cell>
          <cell r="EO342" t="str">
            <v/>
          </cell>
          <cell r="EP342" t="str">
            <v/>
          </cell>
          <cell r="EQ342" t="str">
            <v/>
          </cell>
          <cell r="ER342" t="str">
            <v/>
          </cell>
          <cell r="ES342" t="str">
            <v/>
          </cell>
          <cell r="ET342" t="str">
            <v/>
          </cell>
          <cell r="EU342" t="str">
            <v/>
          </cell>
          <cell r="EV342" t="str">
            <v/>
          </cell>
          <cell r="EW342" t="str">
            <v/>
          </cell>
          <cell r="EX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L343" t="str">
            <v/>
          </cell>
          <cell r="BM343" t="str">
            <v/>
          </cell>
          <cell r="BN343" t="str">
            <v/>
          </cell>
          <cell r="BO343" t="str">
            <v/>
          </cell>
          <cell r="BP343" t="str">
            <v/>
          </cell>
          <cell r="BQ343" t="str">
            <v/>
          </cell>
          <cell r="BR343" t="str">
            <v/>
          </cell>
          <cell r="BS343" t="str">
            <v/>
          </cell>
          <cell r="BT343" t="str">
            <v/>
          </cell>
          <cell r="BU343" t="str">
            <v/>
          </cell>
          <cell r="BV343" t="str">
            <v/>
          </cell>
          <cell r="BW343" t="str">
            <v/>
          </cell>
          <cell r="BX343" t="str">
            <v/>
          </cell>
          <cell r="BY343" t="str">
            <v/>
          </cell>
          <cell r="CA343" t="str">
            <v/>
          </cell>
          <cell r="CB343" t="str">
            <v/>
          </cell>
          <cell r="CC343" t="str">
            <v/>
          </cell>
          <cell r="CD343" t="str">
            <v/>
          </cell>
          <cell r="CE343" t="str">
            <v/>
          </cell>
          <cell r="CF343" t="str">
            <v/>
          </cell>
          <cell r="CG343" t="str">
            <v/>
          </cell>
          <cell r="CH343" t="str">
            <v/>
          </cell>
          <cell r="CI343" t="str">
            <v/>
          </cell>
          <cell r="CJ343" t="str">
            <v/>
          </cell>
          <cell r="CK343" t="str">
            <v/>
          </cell>
          <cell r="CL343" t="str">
            <v/>
          </cell>
          <cell r="CM343" t="str">
            <v/>
          </cell>
          <cell r="CN343" t="str">
            <v/>
          </cell>
          <cell r="CO343" t="str">
            <v/>
          </cell>
          <cell r="CP343" t="str">
            <v/>
          </cell>
          <cell r="CQ343" t="str">
            <v/>
          </cell>
          <cell r="CR343" t="str">
            <v/>
          </cell>
          <cell r="CS343" t="str">
            <v/>
          </cell>
          <cell r="CT343" t="str">
            <v/>
          </cell>
          <cell r="CU343" t="str">
            <v/>
          </cell>
          <cell r="CV343" t="str">
            <v/>
          </cell>
          <cell r="CW343" t="str">
            <v/>
          </cell>
          <cell r="CX343" t="str">
            <v/>
          </cell>
          <cell r="CY343" t="str">
            <v/>
          </cell>
          <cell r="CZ343" t="str">
            <v/>
          </cell>
          <cell r="DA343" t="str">
            <v/>
          </cell>
          <cell r="DB343" t="str">
            <v/>
          </cell>
          <cell r="DC343" t="str">
            <v/>
          </cell>
          <cell r="DD343" t="str">
            <v/>
          </cell>
          <cell r="DE343" t="str">
            <v/>
          </cell>
          <cell r="DF343" t="str">
            <v/>
          </cell>
          <cell r="DG343" t="str">
            <v/>
          </cell>
          <cell r="DH343" t="str">
            <v/>
          </cell>
          <cell r="DI343" t="str">
            <v/>
          </cell>
          <cell r="DJ343" t="str">
            <v/>
          </cell>
          <cell r="DK343" t="str">
            <v/>
          </cell>
          <cell r="DL343" t="str">
            <v/>
          </cell>
          <cell r="DM343" t="str">
            <v/>
          </cell>
          <cell r="DN343" t="str">
            <v/>
          </cell>
          <cell r="DO343" t="str">
            <v/>
          </cell>
          <cell r="DP343" t="str">
            <v/>
          </cell>
          <cell r="DQ343" t="str">
            <v/>
          </cell>
          <cell r="DR343" t="str">
            <v/>
          </cell>
          <cell r="DS343" t="str">
            <v/>
          </cell>
          <cell r="DT343" t="str">
            <v/>
          </cell>
          <cell r="DU343" t="str">
            <v/>
          </cell>
          <cell r="DV343" t="str">
            <v/>
          </cell>
          <cell r="DW343" t="str">
            <v/>
          </cell>
          <cell r="DX343" t="str">
            <v/>
          </cell>
          <cell r="DY343" t="str">
            <v/>
          </cell>
          <cell r="DZ343" t="str">
            <v/>
          </cell>
          <cell r="EA343" t="str">
            <v/>
          </cell>
          <cell r="EB343" t="str">
            <v/>
          </cell>
          <cell r="EC343" t="str">
            <v/>
          </cell>
          <cell r="ED343" t="str">
            <v/>
          </cell>
          <cell r="EE343" t="str">
            <v/>
          </cell>
          <cell r="EF343" t="str">
            <v/>
          </cell>
          <cell r="EG343" t="str">
            <v/>
          </cell>
          <cell r="EH343" t="str">
            <v/>
          </cell>
          <cell r="EI343" t="str">
            <v/>
          </cell>
          <cell r="EJ343" t="str">
            <v/>
          </cell>
          <cell r="EK343" t="str">
            <v/>
          </cell>
          <cell r="EL343" t="str">
            <v/>
          </cell>
          <cell r="EM343" t="str">
            <v/>
          </cell>
          <cell r="EN343" t="str">
            <v/>
          </cell>
          <cell r="EO343" t="str">
            <v/>
          </cell>
          <cell r="EP343" t="str">
            <v/>
          </cell>
          <cell r="EQ343" t="str">
            <v/>
          </cell>
          <cell r="ER343" t="str">
            <v/>
          </cell>
          <cell r="ES343" t="str">
            <v/>
          </cell>
          <cell r="ET343" t="str">
            <v/>
          </cell>
          <cell r="EU343" t="str">
            <v/>
          </cell>
          <cell r="EV343" t="str">
            <v/>
          </cell>
          <cell r="EW343" t="str">
            <v/>
          </cell>
          <cell r="EX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L344" t="str">
            <v/>
          </cell>
          <cell r="BM344" t="str">
            <v/>
          </cell>
          <cell r="BN344" t="str">
            <v/>
          </cell>
          <cell r="BO344" t="str">
            <v/>
          </cell>
          <cell r="BP344" t="str">
            <v/>
          </cell>
          <cell r="BQ344" t="str">
            <v/>
          </cell>
          <cell r="BR344" t="str">
            <v/>
          </cell>
          <cell r="BS344" t="str">
            <v/>
          </cell>
          <cell r="BT344" t="str">
            <v/>
          </cell>
          <cell r="BU344" t="str">
            <v/>
          </cell>
          <cell r="BV344" t="str">
            <v/>
          </cell>
          <cell r="BW344" t="str">
            <v/>
          </cell>
          <cell r="BX344" t="str">
            <v/>
          </cell>
          <cell r="BY344" t="str">
            <v/>
          </cell>
          <cell r="CA344" t="str">
            <v/>
          </cell>
          <cell r="CB344" t="str">
            <v/>
          </cell>
          <cell r="CC344" t="str">
            <v/>
          </cell>
          <cell r="CD344" t="str">
            <v/>
          </cell>
          <cell r="CE344" t="str">
            <v/>
          </cell>
          <cell r="CF344" t="str">
            <v/>
          </cell>
          <cell r="CG344" t="str">
            <v/>
          </cell>
          <cell r="CH344" t="str">
            <v/>
          </cell>
          <cell r="CI344" t="str">
            <v/>
          </cell>
          <cell r="CJ344" t="str">
            <v/>
          </cell>
          <cell r="CK344" t="str">
            <v/>
          </cell>
          <cell r="CL344" t="str">
            <v/>
          </cell>
          <cell r="CM344" t="str">
            <v/>
          </cell>
          <cell r="CN344" t="str">
            <v/>
          </cell>
          <cell r="CO344" t="str">
            <v/>
          </cell>
          <cell r="CP344" t="str">
            <v/>
          </cell>
          <cell r="CQ344" t="str">
            <v/>
          </cell>
          <cell r="CR344" t="str">
            <v/>
          </cell>
          <cell r="CS344" t="str">
            <v/>
          </cell>
          <cell r="CT344" t="str">
            <v/>
          </cell>
          <cell r="CU344" t="str">
            <v/>
          </cell>
          <cell r="CV344" t="str">
            <v/>
          </cell>
          <cell r="CW344" t="str">
            <v/>
          </cell>
          <cell r="CX344" t="str">
            <v/>
          </cell>
          <cell r="CY344" t="str">
            <v/>
          </cell>
          <cell r="CZ344" t="str">
            <v/>
          </cell>
          <cell r="DA344" t="str">
            <v/>
          </cell>
          <cell r="DB344" t="str">
            <v/>
          </cell>
          <cell r="DC344" t="str">
            <v/>
          </cell>
          <cell r="DD344" t="str">
            <v/>
          </cell>
          <cell r="DE344" t="str">
            <v/>
          </cell>
          <cell r="DF344" t="str">
            <v/>
          </cell>
          <cell r="DG344" t="str">
            <v/>
          </cell>
          <cell r="DH344" t="str">
            <v/>
          </cell>
          <cell r="DI344" t="str">
            <v/>
          </cell>
          <cell r="DJ344" t="str">
            <v/>
          </cell>
          <cell r="DK344" t="str">
            <v/>
          </cell>
          <cell r="DL344" t="str">
            <v/>
          </cell>
          <cell r="DM344" t="str">
            <v/>
          </cell>
          <cell r="DN344" t="str">
            <v/>
          </cell>
          <cell r="DO344" t="str">
            <v/>
          </cell>
          <cell r="DP344" t="str">
            <v/>
          </cell>
          <cell r="DQ344" t="str">
            <v/>
          </cell>
          <cell r="DR344" t="str">
            <v/>
          </cell>
          <cell r="DS344" t="str">
            <v/>
          </cell>
          <cell r="DT344" t="str">
            <v/>
          </cell>
          <cell r="DU344" t="str">
            <v/>
          </cell>
          <cell r="DV344" t="str">
            <v/>
          </cell>
          <cell r="DW344" t="str">
            <v/>
          </cell>
          <cell r="DX344" t="str">
            <v/>
          </cell>
          <cell r="DY344" t="str">
            <v/>
          </cell>
          <cell r="DZ344" t="str">
            <v/>
          </cell>
          <cell r="EA344" t="str">
            <v/>
          </cell>
          <cell r="EB344" t="str">
            <v/>
          </cell>
          <cell r="EC344" t="str">
            <v/>
          </cell>
          <cell r="ED344" t="str">
            <v/>
          </cell>
          <cell r="EE344" t="str">
            <v/>
          </cell>
          <cell r="EF344" t="str">
            <v/>
          </cell>
          <cell r="EG344" t="str">
            <v/>
          </cell>
          <cell r="EH344" t="str">
            <v/>
          </cell>
          <cell r="EI344" t="str">
            <v/>
          </cell>
          <cell r="EJ344" t="str">
            <v/>
          </cell>
          <cell r="EK344" t="str">
            <v/>
          </cell>
          <cell r="EL344" t="str">
            <v/>
          </cell>
          <cell r="EM344" t="str">
            <v/>
          </cell>
          <cell r="EN344" t="str">
            <v/>
          </cell>
          <cell r="EO344" t="str">
            <v/>
          </cell>
          <cell r="EP344" t="str">
            <v/>
          </cell>
          <cell r="EQ344" t="str">
            <v/>
          </cell>
          <cell r="ER344" t="str">
            <v/>
          </cell>
          <cell r="ES344" t="str">
            <v/>
          </cell>
          <cell r="ET344" t="str">
            <v/>
          </cell>
          <cell r="EU344" t="str">
            <v/>
          </cell>
          <cell r="EV344" t="str">
            <v/>
          </cell>
          <cell r="EW344" t="str">
            <v/>
          </cell>
          <cell r="EX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L345" t="str">
            <v/>
          </cell>
          <cell r="BM345" t="str">
            <v/>
          </cell>
          <cell r="BN345" t="str">
            <v/>
          </cell>
          <cell r="BO345" t="str">
            <v/>
          </cell>
          <cell r="BP345" t="str">
            <v/>
          </cell>
          <cell r="BQ345" t="str">
            <v/>
          </cell>
          <cell r="BR345" t="str">
            <v/>
          </cell>
          <cell r="BS345" t="str">
            <v/>
          </cell>
          <cell r="BT345" t="str">
            <v/>
          </cell>
          <cell r="BU345" t="str">
            <v/>
          </cell>
          <cell r="BV345" t="str">
            <v/>
          </cell>
          <cell r="BW345" t="str">
            <v/>
          </cell>
          <cell r="BX345" t="str">
            <v/>
          </cell>
          <cell r="BY345" t="str">
            <v/>
          </cell>
          <cell r="CA345" t="str">
            <v/>
          </cell>
          <cell r="CB345" t="str">
            <v/>
          </cell>
          <cell r="CC345" t="str">
            <v/>
          </cell>
          <cell r="CD345" t="str">
            <v/>
          </cell>
          <cell r="CE345" t="str">
            <v/>
          </cell>
          <cell r="CF345" t="str">
            <v/>
          </cell>
          <cell r="CG345" t="str">
            <v/>
          </cell>
          <cell r="CH345" t="str">
            <v/>
          </cell>
          <cell r="CI345" t="str">
            <v/>
          </cell>
          <cell r="CJ345" t="str">
            <v/>
          </cell>
          <cell r="CK345" t="str">
            <v/>
          </cell>
          <cell r="CL345" t="str">
            <v/>
          </cell>
          <cell r="CM345" t="str">
            <v/>
          </cell>
          <cell r="CN345" t="str">
            <v/>
          </cell>
          <cell r="CO345" t="str">
            <v/>
          </cell>
          <cell r="CP345" t="str">
            <v/>
          </cell>
          <cell r="CQ345" t="str">
            <v/>
          </cell>
          <cell r="CR345" t="str">
            <v/>
          </cell>
          <cell r="CS345" t="str">
            <v/>
          </cell>
          <cell r="CT345" t="str">
            <v/>
          </cell>
          <cell r="CU345" t="str">
            <v/>
          </cell>
          <cell r="CV345" t="str">
            <v/>
          </cell>
          <cell r="CW345" t="str">
            <v/>
          </cell>
          <cell r="CX345" t="str">
            <v/>
          </cell>
          <cell r="CY345" t="str">
            <v/>
          </cell>
          <cell r="CZ345" t="str">
            <v/>
          </cell>
          <cell r="DA345" t="str">
            <v/>
          </cell>
          <cell r="DB345" t="str">
            <v/>
          </cell>
          <cell r="DC345" t="str">
            <v/>
          </cell>
          <cell r="DD345" t="str">
            <v/>
          </cell>
          <cell r="DE345" t="str">
            <v/>
          </cell>
          <cell r="DF345" t="str">
            <v/>
          </cell>
          <cell r="DG345" t="str">
            <v/>
          </cell>
          <cell r="DH345" t="str">
            <v/>
          </cell>
          <cell r="DI345" t="str">
            <v/>
          </cell>
          <cell r="DJ345" t="str">
            <v/>
          </cell>
          <cell r="DK345" t="str">
            <v/>
          </cell>
          <cell r="DL345" t="str">
            <v/>
          </cell>
          <cell r="DM345" t="str">
            <v/>
          </cell>
          <cell r="DN345" t="str">
            <v/>
          </cell>
          <cell r="DO345" t="str">
            <v/>
          </cell>
          <cell r="DP345" t="str">
            <v/>
          </cell>
          <cell r="DQ345" t="str">
            <v/>
          </cell>
          <cell r="DR345" t="str">
            <v/>
          </cell>
          <cell r="DS345" t="str">
            <v/>
          </cell>
          <cell r="DT345" t="str">
            <v/>
          </cell>
          <cell r="DU345" t="str">
            <v/>
          </cell>
          <cell r="DV345" t="str">
            <v/>
          </cell>
          <cell r="DW345" t="str">
            <v/>
          </cell>
          <cell r="DX345" t="str">
            <v/>
          </cell>
          <cell r="DY345" t="str">
            <v/>
          </cell>
          <cell r="DZ345" t="str">
            <v/>
          </cell>
          <cell r="EA345" t="str">
            <v/>
          </cell>
          <cell r="EB345" t="str">
            <v/>
          </cell>
          <cell r="EC345" t="str">
            <v/>
          </cell>
          <cell r="ED345" t="str">
            <v/>
          </cell>
          <cell r="EE345" t="str">
            <v/>
          </cell>
          <cell r="EF345" t="str">
            <v/>
          </cell>
          <cell r="EG345" t="str">
            <v/>
          </cell>
          <cell r="EH345" t="str">
            <v/>
          </cell>
          <cell r="EI345" t="str">
            <v/>
          </cell>
          <cell r="EJ345" t="str">
            <v/>
          </cell>
          <cell r="EK345" t="str">
            <v/>
          </cell>
          <cell r="EL345" t="str">
            <v/>
          </cell>
          <cell r="EM345" t="str">
            <v/>
          </cell>
          <cell r="EN345" t="str">
            <v/>
          </cell>
          <cell r="EO345" t="str">
            <v/>
          </cell>
          <cell r="EP345" t="str">
            <v/>
          </cell>
          <cell r="EQ345" t="str">
            <v/>
          </cell>
          <cell r="ER345" t="str">
            <v/>
          </cell>
          <cell r="ES345" t="str">
            <v/>
          </cell>
          <cell r="ET345" t="str">
            <v/>
          </cell>
          <cell r="EU345" t="str">
            <v/>
          </cell>
          <cell r="EV345" t="str">
            <v/>
          </cell>
          <cell r="EW345" t="str">
            <v/>
          </cell>
          <cell r="EX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L346" t="str">
            <v/>
          </cell>
          <cell r="BM346" t="str">
            <v/>
          </cell>
          <cell r="BN346" t="str">
            <v/>
          </cell>
          <cell r="BO346" t="str">
            <v/>
          </cell>
          <cell r="BP346" t="str">
            <v/>
          </cell>
          <cell r="BQ346" t="str">
            <v/>
          </cell>
          <cell r="BR346" t="str">
            <v/>
          </cell>
          <cell r="BS346" t="str">
            <v/>
          </cell>
          <cell r="BT346" t="str">
            <v/>
          </cell>
          <cell r="BU346" t="str">
            <v/>
          </cell>
          <cell r="BV346" t="str">
            <v/>
          </cell>
          <cell r="BW346" t="str">
            <v/>
          </cell>
          <cell r="BX346" t="str">
            <v/>
          </cell>
          <cell r="BY346" t="str">
            <v/>
          </cell>
          <cell r="CA346" t="str">
            <v/>
          </cell>
          <cell r="CB346" t="str">
            <v/>
          </cell>
          <cell r="CC346" t="str">
            <v/>
          </cell>
          <cell r="CD346" t="str">
            <v/>
          </cell>
          <cell r="CE346" t="str">
            <v/>
          </cell>
          <cell r="CF346" t="str">
            <v/>
          </cell>
          <cell r="CG346" t="str">
            <v/>
          </cell>
          <cell r="CH346" t="str">
            <v/>
          </cell>
          <cell r="CI346" t="str">
            <v/>
          </cell>
          <cell r="CJ346" t="str">
            <v/>
          </cell>
          <cell r="CK346" t="str">
            <v/>
          </cell>
          <cell r="CL346" t="str">
            <v/>
          </cell>
          <cell r="CM346" t="str">
            <v/>
          </cell>
          <cell r="CN346" t="str">
            <v/>
          </cell>
          <cell r="CO346" t="str">
            <v/>
          </cell>
          <cell r="CP346" t="str">
            <v/>
          </cell>
          <cell r="CQ346" t="str">
            <v/>
          </cell>
          <cell r="CR346" t="str">
            <v/>
          </cell>
          <cell r="CS346" t="str">
            <v/>
          </cell>
          <cell r="CT346" t="str">
            <v/>
          </cell>
          <cell r="CU346" t="str">
            <v/>
          </cell>
          <cell r="CV346" t="str">
            <v/>
          </cell>
          <cell r="CW346" t="str">
            <v/>
          </cell>
          <cell r="CX346" t="str">
            <v/>
          </cell>
          <cell r="CY346" t="str">
            <v/>
          </cell>
          <cell r="CZ346" t="str">
            <v/>
          </cell>
          <cell r="DA346" t="str">
            <v/>
          </cell>
          <cell r="DB346" t="str">
            <v/>
          </cell>
          <cell r="DC346" t="str">
            <v/>
          </cell>
          <cell r="DD346" t="str">
            <v/>
          </cell>
          <cell r="DE346" t="str">
            <v/>
          </cell>
          <cell r="DF346" t="str">
            <v/>
          </cell>
          <cell r="DG346" t="str">
            <v/>
          </cell>
          <cell r="DH346" t="str">
            <v/>
          </cell>
          <cell r="DI346" t="str">
            <v/>
          </cell>
          <cell r="DJ346" t="str">
            <v/>
          </cell>
          <cell r="DK346" t="str">
            <v/>
          </cell>
          <cell r="DL346" t="str">
            <v/>
          </cell>
          <cell r="DM346" t="str">
            <v/>
          </cell>
          <cell r="DN346" t="str">
            <v/>
          </cell>
          <cell r="DO346" t="str">
            <v/>
          </cell>
          <cell r="DP346" t="str">
            <v/>
          </cell>
          <cell r="DQ346" t="str">
            <v/>
          </cell>
          <cell r="DR346" t="str">
            <v/>
          </cell>
          <cell r="DS346" t="str">
            <v/>
          </cell>
          <cell r="DT346" t="str">
            <v/>
          </cell>
          <cell r="DU346" t="str">
            <v/>
          </cell>
          <cell r="DV346" t="str">
            <v/>
          </cell>
          <cell r="DW346" t="str">
            <v/>
          </cell>
          <cell r="DX346" t="str">
            <v/>
          </cell>
          <cell r="DY346" t="str">
            <v/>
          </cell>
          <cell r="DZ346" t="str">
            <v/>
          </cell>
          <cell r="EA346" t="str">
            <v/>
          </cell>
          <cell r="EB346" t="str">
            <v/>
          </cell>
          <cell r="EC346" t="str">
            <v/>
          </cell>
          <cell r="ED346" t="str">
            <v/>
          </cell>
          <cell r="EE346" t="str">
            <v/>
          </cell>
          <cell r="EF346" t="str">
            <v/>
          </cell>
          <cell r="EG346" t="str">
            <v/>
          </cell>
          <cell r="EH346" t="str">
            <v/>
          </cell>
          <cell r="EI346" t="str">
            <v/>
          </cell>
          <cell r="EJ346" t="str">
            <v/>
          </cell>
          <cell r="EK346" t="str">
            <v/>
          </cell>
          <cell r="EL346" t="str">
            <v/>
          </cell>
          <cell r="EM346" t="str">
            <v/>
          </cell>
          <cell r="EN346" t="str">
            <v/>
          </cell>
          <cell r="EO346" t="str">
            <v/>
          </cell>
          <cell r="EP346" t="str">
            <v/>
          </cell>
          <cell r="EQ346" t="str">
            <v/>
          </cell>
          <cell r="ER346" t="str">
            <v/>
          </cell>
          <cell r="ES346" t="str">
            <v/>
          </cell>
          <cell r="ET346" t="str">
            <v/>
          </cell>
          <cell r="EU346" t="str">
            <v/>
          </cell>
          <cell r="EV346" t="str">
            <v/>
          </cell>
          <cell r="EW346" t="str">
            <v/>
          </cell>
          <cell r="EX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L347" t="str">
            <v/>
          </cell>
          <cell r="BM347" t="str">
            <v/>
          </cell>
          <cell r="BN347" t="str">
            <v/>
          </cell>
          <cell r="BO347" t="str">
            <v/>
          </cell>
          <cell r="BP347" t="str">
            <v/>
          </cell>
          <cell r="BQ347" t="str">
            <v/>
          </cell>
          <cell r="BR347" t="str">
            <v/>
          </cell>
          <cell r="BS347" t="str">
            <v/>
          </cell>
          <cell r="BT347" t="str">
            <v/>
          </cell>
          <cell r="BU347" t="str">
            <v/>
          </cell>
          <cell r="BV347" t="str">
            <v/>
          </cell>
          <cell r="BW347" t="str">
            <v/>
          </cell>
          <cell r="BX347" t="str">
            <v/>
          </cell>
          <cell r="BY347" t="str">
            <v/>
          </cell>
          <cell r="CA347" t="str">
            <v/>
          </cell>
          <cell r="CB347" t="str">
            <v/>
          </cell>
          <cell r="CC347" t="str">
            <v/>
          </cell>
          <cell r="CD347" t="str">
            <v/>
          </cell>
          <cell r="CE347" t="str">
            <v/>
          </cell>
          <cell r="CF347" t="str">
            <v/>
          </cell>
          <cell r="CG347" t="str">
            <v/>
          </cell>
          <cell r="CH347" t="str">
            <v/>
          </cell>
          <cell r="CI347" t="str">
            <v/>
          </cell>
          <cell r="CJ347" t="str">
            <v/>
          </cell>
          <cell r="CK347" t="str">
            <v/>
          </cell>
          <cell r="CL347" t="str">
            <v/>
          </cell>
          <cell r="CM347" t="str">
            <v/>
          </cell>
          <cell r="CN347" t="str">
            <v/>
          </cell>
          <cell r="CO347" t="str">
            <v/>
          </cell>
          <cell r="CP347" t="str">
            <v/>
          </cell>
          <cell r="CQ347" t="str">
            <v/>
          </cell>
          <cell r="CR347" t="str">
            <v/>
          </cell>
          <cell r="CS347" t="str">
            <v/>
          </cell>
          <cell r="CT347" t="str">
            <v/>
          </cell>
          <cell r="CU347" t="str">
            <v/>
          </cell>
          <cell r="CV347" t="str">
            <v/>
          </cell>
          <cell r="CW347" t="str">
            <v/>
          </cell>
          <cell r="CX347" t="str">
            <v/>
          </cell>
          <cell r="CY347" t="str">
            <v/>
          </cell>
          <cell r="CZ347" t="str">
            <v/>
          </cell>
          <cell r="DA347" t="str">
            <v/>
          </cell>
          <cell r="DB347" t="str">
            <v/>
          </cell>
          <cell r="DC347" t="str">
            <v/>
          </cell>
          <cell r="DD347" t="str">
            <v/>
          </cell>
          <cell r="DE347" t="str">
            <v/>
          </cell>
          <cell r="DF347" t="str">
            <v/>
          </cell>
          <cell r="DG347" t="str">
            <v/>
          </cell>
          <cell r="DH347" t="str">
            <v/>
          </cell>
          <cell r="DI347" t="str">
            <v/>
          </cell>
          <cell r="DJ347" t="str">
            <v/>
          </cell>
          <cell r="DK347" t="str">
            <v/>
          </cell>
          <cell r="DL347" t="str">
            <v/>
          </cell>
          <cell r="DM347" t="str">
            <v/>
          </cell>
          <cell r="DN347" t="str">
            <v/>
          </cell>
          <cell r="DO347" t="str">
            <v/>
          </cell>
          <cell r="DP347" t="str">
            <v/>
          </cell>
          <cell r="DQ347" t="str">
            <v/>
          </cell>
          <cell r="DR347" t="str">
            <v/>
          </cell>
          <cell r="DS347" t="str">
            <v/>
          </cell>
          <cell r="DT347" t="str">
            <v/>
          </cell>
          <cell r="DU347" t="str">
            <v/>
          </cell>
          <cell r="DV347" t="str">
            <v/>
          </cell>
          <cell r="DW347" t="str">
            <v/>
          </cell>
          <cell r="DX347" t="str">
            <v/>
          </cell>
          <cell r="DY347" t="str">
            <v/>
          </cell>
          <cell r="DZ347" t="str">
            <v/>
          </cell>
          <cell r="EA347" t="str">
            <v/>
          </cell>
          <cell r="EB347" t="str">
            <v/>
          </cell>
          <cell r="EC347" t="str">
            <v/>
          </cell>
          <cell r="ED347" t="str">
            <v/>
          </cell>
          <cell r="EE347" t="str">
            <v/>
          </cell>
          <cell r="EF347" t="str">
            <v/>
          </cell>
          <cell r="EG347" t="str">
            <v/>
          </cell>
          <cell r="EH347" t="str">
            <v/>
          </cell>
          <cell r="EI347" t="str">
            <v/>
          </cell>
          <cell r="EJ347" t="str">
            <v/>
          </cell>
          <cell r="EK347" t="str">
            <v/>
          </cell>
          <cell r="EL347" t="str">
            <v/>
          </cell>
          <cell r="EM347" t="str">
            <v/>
          </cell>
          <cell r="EN347" t="str">
            <v/>
          </cell>
          <cell r="EO347" t="str">
            <v/>
          </cell>
          <cell r="EP347" t="str">
            <v/>
          </cell>
          <cell r="EQ347" t="str">
            <v/>
          </cell>
          <cell r="ER347" t="str">
            <v/>
          </cell>
          <cell r="ES347" t="str">
            <v/>
          </cell>
          <cell r="ET347" t="str">
            <v/>
          </cell>
          <cell r="EU347" t="str">
            <v/>
          </cell>
          <cell r="EV347" t="str">
            <v/>
          </cell>
          <cell r="EW347" t="str">
            <v/>
          </cell>
          <cell r="EX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L348" t="str">
            <v/>
          </cell>
          <cell r="BM348" t="str">
            <v/>
          </cell>
          <cell r="BN348" t="str">
            <v/>
          </cell>
          <cell r="BO348" t="str">
            <v/>
          </cell>
          <cell r="BP348" t="str">
            <v/>
          </cell>
          <cell r="BQ348" t="str">
            <v/>
          </cell>
          <cell r="BR348" t="str">
            <v/>
          </cell>
          <cell r="BS348" t="str">
            <v/>
          </cell>
          <cell r="BT348" t="str">
            <v/>
          </cell>
          <cell r="BU348" t="str">
            <v/>
          </cell>
          <cell r="BV348" t="str">
            <v/>
          </cell>
          <cell r="BW348" t="str">
            <v/>
          </cell>
          <cell r="BX348" t="str">
            <v/>
          </cell>
          <cell r="BY348" t="str">
            <v/>
          </cell>
          <cell r="CA348" t="str">
            <v/>
          </cell>
          <cell r="CB348" t="str">
            <v/>
          </cell>
          <cell r="CC348" t="str">
            <v/>
          </cell>
          <cell r="CD348" t="str">
            <v/>
          </cell>
          <cell r="CE348" t="str">
            <v/>
          </cell>
          <cell r="CF348" t="str">
            <v/>
          </cell>
          <cell r="CG348" t="str">
            <v/>
          </cell>
          <cell r="CH348" t="str">
            <v/>
          </cell>
          <cell r="CI348" t="str">
            <v/>
          </cell>
          <cell r="CJ348" t="str">
            <v/>
          </cell>
          <cell r="CK348" t="str">
            <v/>
          </cell>
          <cell r="CL348" t="str">
            <v/>
          </cell>
          <cell r="CM348" t="str">
            <v/>
          </cell>
          <cell r="CN348" t="str">
            <v/>
          </cell>
          <cell r="CO348" t="str">
            <v/>
          </cell>
          <cell r="CP348" t="str">
            <v/>
          </cell>
          <cell r="CQ348" t="str">
            <v/>
          </cell>
          <cell r="CR348" t="str">
            <v/>
          </cell>
          <cell r="CS348" t="str">
            <v/>
          </cell>
          <cell r="CT348" t="str">
            <v/>
          </cell>
          <cell r="CU348" t="str">
            <v/>
          </cell>
          <cell r="CV348" t="str">
            <v/>
          </cell>
          <cell r="CW348" t="str">
            <v/>
          </cell>
          <cell r="CX348" t="str">
            <v/>
          </cell>
          <cell r="CY348" t="str">
            <v/>
          </cell>
          <cell r="CZ348" t="str">
            <v/>
          </cell>
          <cell r="DA348" t="str">
            <v/>
          </cell>
          <cell r="DB348" t="str">
            <v/>
          </cell>
          <cell r="DC348" t="str">
            <v/>
          </cell>
          <cell r="DD348" t="str">
            <v/>
          </cell>
          <cell r="DE348" t="str">
            <v/>
          </cell>
          <cell r="DF348" t="str">
            <v/>
          </cell>
          <cell r="DG348" t="str">
            <v/>
          </cell>
          <cell r="DH348" t="str">
            <v/>
          </cell>
          <cell r="DI348" t="str">
            <v/>
          </cell>
          <cell r="DJ348" t="str">
            <v/>
          </cell>
          <cell r="DK348" t="str">
            <v/>
          </cell>
          <cell r="DL348" t="str">
            <v/>
          </cell>
          <cell r="DM348" t="str">
            <v/>
          </cell>
          <cell r="DN348" t="str">
            <v/>
          </cell>
          <cell r="DO348" t="str">
            <v/>
          </cell>
          <cell r="DP348" t="str">
            <v/>
          </cell>
          <cell r="DQ348" t="str">
            <v/>
          </cell>
          <cell r="DR348" t="str">
            <v/>
          </cell>
          <cell r="DS348" t="str">
            <v/>
          </cell>
          <cell r="DT348" t="str">
            <v/>
          </cell>
          <cell r="DU348" t="str">
            <v/>
          </cell>
          <cell r="DV348" t="str">
            <v/>
          </cell>
          <cell r="DW348" t="str">
            <v/>
          </cell>
          <cell r="DX348" t="str">
            <v/>
          </cell>
          <cell r="DY348" t="str">
            <v/>
          </cell>
          <cell r="DZ348" t="str">
            <v/>
          </cell>
          <cell r="EA348" t="str">
            <v/>
          </cell>
          <cell r="EB348" t="str">
            <v/>
          </cell>
          <cell r="EC348" t="str">
            <v/>
          </cell>
          <cell r="ED348" t="str">
            <v/>
          </cell>
          <cell r="EE348" t="str">
            <v/>
          </cell>
          <cell r="EF348" t="str">
            <v/>
          </cell>
          <cell r="EG348" t="str">
            <v/>
          </cell>
          <cell r="EH348" t="str">
            <v/>
          </cell>
          <cell r="EI348" t="str">
            <v/>
          </cell>
          <cell r="EJ348" t="str">
            <v/>
          </cell>
          <cell r="EK348" t="str">
            <v/>
          </cell>
          <cell r="EL348" t="str">
            <v/>
          </cell>
          <cell r="EM348" t="str">
            <v/>
          </cell>
          <cell r="EN348" t="str">
            <v/>
          </cell>
          <cell r="EO348" t="str">
            <v/>
          </cell>
          <cell r="EP348" t="str">
            <v/>
          </cell>
          <cell r="EQ348" t="str">
            <v/>
          </cell>
          <cell r="ER348" t="str">
            <v/>
          </cell>
          <cell r="ES348" t="str">
            <v/>
          </cell>
          <cell r="ET348" t="str">
            <v/>
          </cell>
          <cell r="EU348" t="str">
            <v/>
          </cell>
          <cell r="EV348" t="str">
            <v/>
          </cell>
          <cell r="EW348" t="str">
            <v/>
          </cell>
          <cell r="EX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L349" t="str">
            <v/>
          </cell>
          <cell r="BM349" t="str">
            <v/>
          </cell>
          <cell r="BN349" t="str">
            <v/>
          </cell>
          <cell r="BO349" t="str">
            <v/>
          </cell>
          <cell r="BP349" t="str">
            <v/>
          </cell>
          <cell r="BQ349" t="str">
            <v/>
          </cell>
          <cell r="BR349" t="str">
            <v/>
          </cell>
          <cell r="BS349" t="str">
            <v/>
          </cell>
          <cell r="BT349" t="str">
            <v/>
          </cell>
          <cell r="BU349" t="str">
            <v/>
          </cell>
          <cell r="BV349" t="str">
            <v/>
          </cell>
          <cell r="BW349" t="str">
            <v/>
          </cell>
          <cell r="BX349" t="str">
            <v/>
          </cell>
          <cell r="BY349" t="str">
            <v/>
          </cell>
          <cell r="CA349" t="str">
            <v/>
          </cell>
          <cell r="CB349" t="str">
            <v/>
          </cell>
          <cell r="CC349" t="str">
            <v/>
          </cell>
          <cell r="CD349" t="str">
            <v/>
          </cell>
          <cell r="CE349" t="str">
            <v/>
          </cell>
          <cell r="CF349" t="str">
            <v/>
          </cell>
          <cell r="CG349" t="str">
            <v/>
          </cell>
          <cell r="CH349" t="str">
            <v/>
          </cell>
          <cell r="CI349" t="str">
            <v/>
          </cell>
          <cell r="CJ349" t="str">
            <v/>
          </cell>
          <cell r="CK349" t="str">
            <v/>
          </cell>
          <cell r="CL349" t="str">
            <v/>
          </cell>
          <cell r="CM349" t="str">
            <v/>
          </cell>
          <cell r="CN349" t="str">
            <v/>
          </cell>
          <cell r="CO349" t="str">
            <v/>
          </cell>
          <cell r="CP349" t="str">
            <v/>
          </cell>
          <cell r="CQ349" t="str">
            <v/>
          </cell>
          <cell r="CR349" t="str">
            <v/>
          </cell>
          <cell r="CS349" t="str">
            <v/>
          </cell>
          <cell r="CT349" t="str">
            <v/>
          </cell>
          <cell r="CU349" t="str">
            <v/>
          </cell>
          <cell r="CV349" t="str">
            <v/>
          </cell>
          <cell r="CW349" t="str">
            <v/>
          </cell>
          <cell r="CX349" t="str">
            <v/>
          </cell>
          <cell r="CY349" t="str">
            <v/>
          </cell>
          <cell r="CZ349" t="str">
            <v/>
          </cell>
          <cell r="DA349" t="str">
            <v/>
          </cell>
          <cell r="DB349" t="str">
            <v/>
          </cell>
          <cell r="DC349" t="str">
            <v/>
          </cell>
          <cell r="DD349" t="str">
            <v/>
          </cell>
          <cell r="DE349" t="str">
            <v/>
          </cell>
          <cell r="DF349" t="str">
            <v/>
          </cell>
          <cell r="DG349" t="str">
            <v/>
          </cell>
          <cell r="DH349" t="str">
            <v/>
          </cell>
          <cell r="DI349" t="str">
            <v/>
          </cell>
          <cell r="DJ349" t="str">
            <v/>
          </cell>
          <cell r="DK349" t="str">
            <v/>
          </cell>
          <cell r="DL349" t="str">
            <v/>
          </cell>
          <cell r="DM349" t="str">
            <v/>
          </cell>
          <cell r="DN349" t="str">
            <v/>
          </cell>
          <cell r="DO349" t="str">
            <v/>
          </cell>
          <cell r="DP349" t="str">
            <v/>
          </cell>
          <cell r="DQ349" t="str">
            <v/>
          </cell>
          <cell r="DR349" t="str">
            <v/>
          </cell>
          <cell r="DS349" t="str">
            <v/>
          </cell>
          <cell r="DT349" t="str">
            <v/>
          </cell>
          <cell r="DU349" t="str">
            <v/>
          </cell>
          <cell r="DV349" t="str">
            <v/>
          </cell>
          <cell r="DW349" t="str">
            <v/>
          </cell>
          <cell r="DX349" t="str">
            <v/>
          </cell>
          <cell r="DY349" t="str">
            <v/>
          </cell>
          <cell r="DZ349" t="str">
            <v/>
          </cell>
          <cell r="EA349" t="str">
            <v/>
          </cell>
          <cell r="EB349" t="str">
            <v/>
          </cell>
          <cell r="EC349" t="str">
            <v/>
          </cell>
          <cell r="ED349" t="str">
            <v/>
          </cell>
          <cell r="EE349" t="str">
            <v/>
          </cell>
          <cell r="EF349" t="str">
            <v/>
          </cell>
          <cell r="EG349" t="str">
            <v/>
          </cell>
          <cell r="EH349" t="str">
            <v/>
          </cell>
          <cell r="EI349" t="str">
            <v/>
          </cell>
          <cell r="EJ349" t="str">
            <v/>
          </cell>
          <cell r="EK349" t="str">
            <v/>
          </cell>
          <cell r="EL349" t="str">
            <v/>
          </cell>
          <cell r="EM349" t="str">
            <v/>
          </cell>
          <cell r="EN349" t="str">
            <v/>
          </cell>
          <cell r="EO349" t="str">
            <v/>
          </cell>
          <cell r="EP349" t="str">
            <v/>
          </cell>
          <cell r="EQ349" t="str">
            <v/>
          </cell>
          <cell r="ER349" t="str">
            <v/>
          </cell>
          <cell r="ES349" t="str">
            <v/>
          </cell>
          <cell r="ET349" t="str">
            <v/>
          </cell>
          <cell r="EU349" t="str">
            <v/>
          </cell>
          <cell r="EV349" t="str">
            <v/>
          </cell>
          <cell r="EW349" t="str">
            <v/>
          </cell>
          <cell r="EX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L350" t="str">
            <v/>
          </cell>
          <cell r="BM350" t="str">
            <v/>
          </cell>
          <cell r="BN350" t="str">
            <v/>
          </cell>
          <cell r="BO350" t="str">
            <v/>
          </cell>
          <cell r="BP350" t="str">
            <v/>
          </cell>
          <cell r="BQ350" t="str">
            <v/>
          </cell>
          <cell r="BR350" t="str">
            <v/>
          </cell>
          <cell r="BS350" t="str">
            <v/>
          </cell>
          <cell r="BT350" t="str">
            <v/>
          </cell>
          <cell r="BU350" t="str">
            <v/>
          </cell>
          <cell r="BV350" t="str">
            <v/>
          </cell>
          <cell r="BW350" t="str">
            <v/>
          </cell>
          <cell r="BX350" t="str">
            <v/>
          </cell>
          <cell r="BY350" t="str">
            <v/>
          </cell>
          <cell r="CA350" t="str">
            <v/>
          </cell>
          <cell r="CB350" t="str">
            <v/>
          </cell>
          <cell r="CC350" t="str">
            <v/>
          </cell>
          <cell r="CD350" t="str">
            <v/>
          </cell>
          <cell r="CE350" t="str">
            <v/>
          </cell>
          <cell r="CF350" t="str">
            <v/>
          </cell>
          <cell r="CG350" t="str">
            <v/>
          </cell>
          <cell r="CH350" t="str">
            <v/>
          </cell>
          <cell r="CI350" t="str">
            <v/>
          </cell>
          <cell r="CJ350" t="str">
            <v/>
          </cell>
          <cell r="CK350" t="str">
            <v/>
          </cell>
          <cell r="CL350" t="str">
            <v/>
          </cell>
          <cell r="CM350" t="str">
            <v/>
          </cell>
          <cell r="CN350" t="str">
            <v/>
          </cell>
          <cell r="CO350" t="str">
            <v/>
          </cell>
          <cell r="CP350" t="str">
            <v/>
          </cell>
          <cell r="CQ350" t="str">
            <v/>
          </cell>
          <cell r="CR350" t="str">
            <v/>
          </cell>
          <cell r="CS350" t="str">
            <v/>
          </cell>
          <cell r="CT350" t="str">
            <v/>
          </cell>
          <cell r="CU350" t="str">
            <v/>
          </cell>
          <cell r="CV350" t="str">
            <v/>
          </cell>
          <cell r="CW350" t="str">
            <v/>
          </cell>
          <cell r="CX350" t="str">
            <v/>
          </cell>
          <cell r="CY350" t="str">
            <v/>
          </cell>
          <cell r="CZ350" t="str">
            <v/>
          </cell>
          <cell r="DA350" t="str">
            <v/>
          </cell>
          <cell r="DB350" t="str">
            <v/>
          </cell>
          <cell r="DC350" t="str">
            <v/>
          </cell>
          <cell r="DD350" t="str">
            <v/>
          </cell>
          <cell r="DE350" t="str">
            <v/>
          </cell>
          <cell r="DF350" t="str">
            <v/>
          </cell>
          <cell r="DG350" t="str">
            <v/>
          </cell>
          <cell r="DH350" t="str">
            <v/>
          </cell>
          <cell r="DI350" t="str">
            <v/>
          </cell>
          <cell r="DJ350" t="str">
            <v/>
          </cell>
          <cell r="DK350" t="str">
            <v/>
          </cell>
          <cell r="DL350" t="str">
            <v/>
          </cell>
          <cell r="DM350" t="str">
            <v/>
          </cell>
          <cell r="DN350" t="str">
            <v/>
          </cell>
          <cell r="DO350" t="str">
            <v/>
          </cell>
          <cell r="DP350" t="str">
            <v/>
          </cell>
          <cell r="DQ350" t="str">
            <v/>
          </cell>
          <cell r="DR350" t="str">
            <v/>
          </cell>
          <cell r="DS350" t="str">
            <v/>
          </cell>
          <cell r="DT350" t="str">
            <v/>
          </cell>
          <cell r="DU350" t="str">
            <v/>
          </cell>
          <cell r="DV350" t="str">
            <v/>
          </cell>
          <cell r="DW350" t="str">
            <v/>
          </cell>
          <cell r="DX350" t="str">
            <v/>
          </cell>
          <cell r="DY350" t="str">
            <v/>
          </cell>
          <cell r="DZ350" t="str">
            <v/>
          </cell>
          <cell r="EA350" t="str">
            <v/>
          </cell>
          <cell r="EB350" t="str">
            <v/>
          </cell>
          <cell r="EC350" t="str">
            <v/>
          </cell>
          <cell r="ED350" t="str">
            <v/>
          </cell>
          <cell r="EE350" t="str">
            <v/>
          </cell>
          <cell r="EF350" t="str">
            <v/>
          </cell>
          <cell r="EG350" t="str">
            <v/>
          </cell>
          <cell r="EH350" t="str">
            <v/>
          </cell>
          <cell r="EI350" t="str">
            <v/>
          </cell>
          <cell r="EJ350" t="str">
            <v/>
          </cell>
          <cell r="EK350" t="str">
            <v/>
          </cell>
          <cell r="EL350" t="str">
            <v/>
          </cell>
          <cell r="EM350" t="str">
            <v/>
          </cell>
          <cell r="EN350" t="str">
            <v/>
          </cell>
          <cell r="EO350" t="str">
            <v/>
          </cell>
          <cell r="EP350" t="str">
            <v/>
          </cell>
          <cell r="EQ350" t="str">
            <v/>
          </cell>
          <cell r="ER350" t="str">
            <v/>
          </cell>
          <cell r="ES350" t="str">
            <v/>
          </cell>
          <cell r="ET350" t="str">
            <v/>
          </cell>
          <cell r="EU350" t="str">
            <v/>
          </cell>
          <cell r="EV350" t="str">
            <v/>
          </cell>
          <cell r="EW350" t="str">
            <v/>
          </cell>
          <cell r="EX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L351" t="str">
            <v/>
          </cell>
          <cell r="BM351" t="str">
            <v/>
          </cell>
          <cell r="BN351" t="str">
            <v/>
          </cell>
          <cell r="BO351" t="str">
            <v/>
          </cell>
          <cell r="BP351" t="str">
            <v/>
          </cell>
          <cell r="BQ351" t="str">
            <v/>
          </cell>
          <cell r="BR351" t="str">
            <v/>
          </cell>
          <cell r="BS351" t="str">
            <v/>
          </cell>
          <cell r="BT351" t="str">
            <v/>
          </cell>
          <cell r="BU351" t="str">
            <v/>
          </cell>
          <cell r="BV351" t="str">
            <v/>
          </cell>
          <cell r="BW351" t="str">
            <v/>
          </cell>
          <cell r="BX351" t="str">
            <v/>
          </cell>
          <cell r="BY351" t="str">
            <v/>
          </cell>
          <cell r="CA351" t="str">
            <v/>
          </cell>
          <cell r="CB351" t="str">
            <v/>
          </cell>
          <cell r="CC351" t="str">
            <v/>
          </cell>
          <cell r="CD351" t="str">
            <v/>
          </cell>
          <cell r="CE351" t="str">
            <v/>
          </cell>
          <cell r="CF351" t="str">
            <v/>
          </cell>
          <cell r="CG351" t="str">
            <v/>
          </cell>
          <cell r="CH351" t="str">
            <v/>
          </cell>
          <cell r="CI351" t="str">
            <v/>
          </cell>
          <cell r="CJ351" t="str">
            <v/>
          </cell>
          <cell r="CK351" t="str">
            <v/>
          </cell>
          <cell r="CL351" t="str">
            <v/>
          </cell>
          <cell r="CM351" t="str">
            <v/>
          </cell>
          <cell r="CN351" t="str">
            <v/>
          </cell>
          <cell r="CO351" t="str">
            <v/>
          </cell>
          <cell r="CP351" t="str">
            <v/>
          </cell>
          <cell r="CQ351" t="str">
            <v/>
          </cell>
          <cell r="CR351" t="str">
            <v/>
          </cell>
          <cell r="CS351" t="str">
            <v/>
          </cell>
          <cell r="CT351" t="str">
            <v/>
          </cell>
          <cell r="CU351" t="str">
            <v/>
          </cell>
          <cell r="CV351" t="str">
            <v/>
          </cell>
          <cell r="CW351" t="str">
            <v/>
          </cell>
          <cell r="CX351" t="str">
            <v/>
          </cell>
          <cell r="CY351" t="str">
            <v/>
          </cell>
          <cell r="CZ351" t="str">
            <v/>
          </cell>
          <cell r="DA351" t="str">
            <v/>
          </cell>
          <cell r="DB351" t="str">
            <v/>
          </cell>
          <cell r="DC351" t="str">
            <v/>
          </cell>
          <cell r="DD351" t="str">
            <v/>
          </cell>
          <cell r="DE351" t="str">
            <v/>
          </cell>
          <cell r="DF351" t="str">
            <v/>
          </cell>
          <cell r="DG351" t="str">
            <v/>
          </cell>
          <cell r="DH351" t="str">
            <v/>
          </cell>
          <cell r="DI351" t="str">
            <v/>
          </cell>
          <cell r="DJ351" t="str">
            <v/>
          </cell>
          <cell r="DK351" t="str">
            <v/>
          </cell>
          <cell r="DL351" t="str">
            <v/>
          </cell>
          <cell r="DM351" t="str">
            <v/>
          </cell>
          <cell r="DN351" t="str">
            <v/>
          </cell>
          <cell r="DO351" t="str">
            <v/>
          </cell>
          <cell r="DP351" t="str">
            <v/>
          </cell>
          <cell r="DQ351" t="str">
            <v/>
          </cell>
          <cell r="DR351" t="str">
            <v/>
          </cell>
          <cell r="DS351" t="str">
            <v/>
          </cell>
          <cell r="DT351" t="str">
            <v/>
          </cell>
          <cell r="DU351" t="str">
            <v/>
          </cell>
          <cell r="DV351" t="str">
            <v/>
          </cell>
          <cell r="DW351" t="str">
            <v/>
          </cell>
          <cell r="DX351" t="str">
            <v/>
          </cell>
          <cell r="DY351" t="str">
            <v/>
          </cell>
          <cell r="DZ351" t="str">
            <v/>
          </cell>
          <cell r="EA351" t="str">
            <v/>
          </cell>
          <cell r="EB351" t="str">
            <v/>
          </cell>
          <cell r="EC351" t="str">
            <v/>
          </cell>
          <cell r="ED351" t="str">
            <v/>
          </cell>
          <cell r="EE351" t="str">
            <v/>
          </cell>
          <cell r="EF351" t="str">
            <v/>
          </cell>
          <cell r="EG351" t="str">
            <v/>
          </cell>
          <cell r="EH351" t="str">
            <v/>
          </cell>
          <cell r="EI351" t="str">
            <v/>
          </cell>
          <cell r="EJ351" t="str">
            <v/>
          </cell>
          <cell r="EK351" t="str">
            <v/>
          </cell>
          <cell r="EL351" t="str">
            <v/>
          </cell>
          <cell r="EM351" t="str">
            <v/>
          </cell>
          <cell r="EN351" t="str">
            <v/>
          </cell>
          <cell r="EO351" t="str">
            <v/>
          </cell>
          <cell r="EP351" t="str">
            <v/>
          </cell>
          <cell r="EQ351" t="str">
            <v/>
          </cell>
          <cell r="ER351" t="str">
            <v/>
          </cell>
          <cell r="ES351" t="str">
            <v/>
          </cell>
          <cell r="ET351" t="str">
            <v/>
          </cell>
          <cell r="EU351" t="str">
            <v/>
          </cell>
          <cell r="EV351" t="str">
            <v/>
          </cell>
          <cell r="EW351" t="str">
            <v/>
          </cell>
          <cell r="EX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L352" t="str">
            <v/>
          </cell>
          <cell r="BM352" t="str">
            <v/>
          </cell>
          <cell r="BN352" t="str">
            <v/>
          </cell>
          <cell r="BO352" t="str">
            <v/>
          </cell>
          <cell r="BP352" t="str">
            <v/>
          </cell>
          <cell r="BQ352" t="str">
            <v/>
          </cell>
          <cell r="BR352" t="str">
            <v/>
          </cell>
          <cell r="BS352" t="str">
            <v/>
          </cell>
          <cell r="BT352" t="str">
            <v/>
          </cell>
          <cell r="BU352" t="str">
            <v/>
          </cell>
          <cell r="BV352" t="str">
            <v/>
          </cell>
          <cell r="BW352" t="str">
            <v/>
          </cell>
          <cell r="BX352" t="str">
            <v/>
          </cell>
          <cell r="BY352" t="str">
            <v/>
          </cell>
          <cell r="CA352" t="str">
            <v/>
          </cell>
          <cell r="CB352" t="str">
            <v/>
          </cell>
          <cell r="CC352" t="str">
            <v/>
          </cell>
          <cell r="CD352" t="str">
            <v/>
          </cell>
          <cell r="CE352" t="str">
            <v/>
          </cell>
          <cell r="CF352" t="str">
            <v/>
          </cell>
          <cell r="CG352" t="str">
            <v/>
          </cell>
          <cell r="CH352" t="str">
            <v/>
          </cell>
          <cell r="CI352" t="str">
            <v/>
          </cell>
          <cell r="CJ352" t="str">
            <v/>
          </cell>
          <cell r="CK352" t="str">
            <v/>
          </cell>
          <cell r="CL352" t="str">
            <v/>
          </cell>
          <cell r="CM352" t="str">
            <v/>
          </cell>
          <cell r="CN352" t="str">
            <v/>
          </cell>
          <cell r="CO352" t="str">
            <v/>
          </cell>
          <cell r="CP352" t="str">
            <v/>
          </cell>
          <cell r="CQ352" t="str">
            <v/>
          </cell>
          <cell r="CR352" t="str">
            <v/>
          </cell>
          <cell r="CS352" t="str">
            <v/>
          </cell>
          <cell r="CT352" t="str">
            <v/>
          </cell>
          <cell r="CU352" t="str">
            <v/>
          </cell>
          <cell r="CV352" t="str">
            <v/>
          </cell>
          <cell r="CW352" t="str">
            <v/>
          </cell>
          <cell r="CX352" t="str">
            <v/>
          </cell>
          <cell r="CY352" t="str">
            <v/>
          </cell>
          <cell r="CZ352" t="str">
            <v/>
          </cell>
          <cell r="DA352" t="str">
            <v/>
          </cell>
          <cell r="DB352" t="str">
            <v/>
          </cell>
          <cell r="DC352" t="str">
            <v/>
          </cell>
          <cell r="DD352" t="str">
            <v/>
          </cell>
          <cell r="DE352" t="str">
            <v/>
          </cell>
          <cell r="DF352" t="str">
            <v/>
          </cell>
          <cell r="DG352" t="str">
            <v/>
          </cell>
          <cell r="DH352" t="str">
            <v/>
          </cell>
          <cell r="DI352" t="str">
            <v/>
          </cell>
          <cell r="DJ352" t="str">
            <v/>
          </cell>
          <cell r="DK352" t="str">
            <v/>
          </cell>
          <cell r="DL352" t="str">
            <v/>
          </cell>
          <cell r="DM352" t="str">
            <v/>
          </cell>
          <cell r="DN352" t="str">
            <v/>
          </cell>
          <cell r="DO352" t="str">
            <v/>
          </cell>
          <cell r="DP352" t="str">
            <v/>
          </cell>
          <cell r="DQ352" t="str">
            <v/>
          </cell>
          <cell r="DR352" t="str">
            <v/>
          </cell>
          <cell r="DS352" t="str">
            <v/>
          </cell>
          <cell r="DT352" t="str">
            <v/>
          </cell>
          <cell r="DU352" t="str">
            <v/>
          </cell>
          <cell r="DV352" t="str">
            <v/>
          </cell>
          <cell r="DW352" t="str">
            <v/>
          </cell>
          <cell r="DX352" t="str">
            <v/>
          </cell>
          <cell r="DY352" t="str">
            <v/>
          </cell>
          <cell r="DZ352" t="str">
            <v/>
          </cell>
          <cell r="EA352" t="str">
            <v/>
          </cell>
          <cell r="EB352" t="str">
            <v/>
          </cell>
          <cell r="EC352" t="str">
            <v/>
          </cell>
          <cell r="ED352" t="str">
            <v/>
          </cell>
          <cell r="EE352" t="str">
            <v/>
          </cell>
          <cell r="EF352" t="str">
            <v/>
          </cell>
          <cell r="EG352" t="str">
            <v/>
          </cell>
          <cell r="EH352" t="str">
            <v/>
          </cell>
          <cell r="EI352" t="str">
            <v/>
          </cell>
          <cell r="EJ352" t="str">
            <v/>
          </cell>
          <cell r="EK352" t="str">
            <v/>
          </cell>
          <cell r="EL352" t="str">
            <v/>
          </cell>
          <cell r="EM352" t="str">
            <v/>
          </cell>
          <cell r="EN352" t="str">
            <v/>
          </cell>
          <cell r="EO352" t="str">
            <v/>
          </cell>
          <cell r="EP352" t="str">
            <v/>
          </cell>
          <cell r="EQ352" t="str">
            <v/>
          </cell>
          <cell r="ER352" t="str">
            <v/>
          </cell>
          <cell r="ES352" t="str">
            <v/>
          </cell>
          <cell r="ET352" t="str">
            <v/>
          </cell>
          <cell r="EU352" t="str">
            <v/>
          </cell>
          <cell r="EV352" t="str">
            <v/>
          </cell>
          <cell r="EW352" t="str">
            <v/>
          </cell>
          <cell r="EX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L353" t="str">
            <v/>
          </cell>
          <cell r="BM353" t="str">
            <v/>
          </cell>
          <cell r="BN353" t="str">
            <v/>
          </cell>
          <cell r="BO353" t="str">
            <v/>
          </cell>
          <cell r="BP353" t="str">
            <v/>
          </cell>
          <cell r="BQ353" t="str">
            <v/>
          </cell>
          <cell r="BR353" t="str">
            <v/>
          </cell>
          <cell r="BS353" t="str">
            <v/>
          </cell>
          <cell r="BT353" t="str">
            <v/>
          </cell>
          <cell r="BU353" t="str">
            <v/>
          </cell>
          <cell r="BV353" t="str">
            <v/>
          </cell>
          <cell r="BW353" t="str">
            <v/>
          </cell>
          <cell r="BX353" t="str">
            <v/>
          </cell>
          <cell r="BY353" t="str">
            <v/>
          </cell>
          <cell r="CA353" t="str">
            <v/>
          </cell>
          <cell r="CB353" t="str">
            <v/>
          </cell>
          <cell r="CC353" t="str">
            <v/>
          </cell>
          <cell r="CD353" t="str">
            <v/>
          </cell>
          <cell r="CE353" t="str">
            <v/>
          </cell>
          <cell r="CF353" t="str">
            <v/>
          </cell>
          <cell r="CG353" t="str">
            <v/>
          </cell>
          <cell r="CH353" t="str">
            <v/>
          </cell>
          <cell r="CI353" t="str">
            <v/>
          </cell>
          <cell r="CJ353" t="str">
            <v/>
          </cell>
          <cell r="CK353" t="str">
            <v/>
          </cell>
          <cell r="CL353" t="str">
            <v/>
          </cell>
          <cell r="CM353" t="str">
            <v/>
          </cell>
          <cell r="CN353" t="str">
            <v/>
          </cell>
          <cell r="CO353" t="str">
            <v/>
          </cell>
          <cell r="CP353" t="str">
            <v/>
          </cell>
          <cell r="CQ353" t="str">
            <v/>
          </cell>
          <cell r="CR353" t="str">
            <v/>
          </cell>
          <cell r="CS353" t="str">
            <v/>
          </cell>
          <cell r="CT353" t="str">
            <v/>
          </cell>
          <cell r="CU353" t="str">
            <v/>
          </cell>
          <cell r="CV353" t="str">
            <v/>
          </cell>
          <cell r="CW353" t="str">
            <v/>
          </cell>
          <cell r="CX353" t="str">
            <v/>
          </cell>
          <cell r="CY353" t="str">
            <v/>
          </cell>
          <cell r="CZ353" t="str">
            <v/>
          </cell>
          <cell r="DA353" t="str">
            <v/>
          </cell>
          <cell r="DB353" t="str">
            <v/>
          </cell>
          <cell r="DC353" t="str">
            <v/>
          </cell>
          <cell r="DD353" t="str">
            <v/>
          </cell>
          <cell r="DE353" t="str">
            <v/>
          </cell>
          <cell r="DF353" t="str">
            <v/>
          </cell>
          <cell r="DG353" t="str">
            <v/>
          </cell>
          <cell r="DH353" t="str">
            <v/>
          </cell>
          <cell r="DI353" t="str">
            <v/>
          </cell>
          <cell r="DJ353" t="str">
            <v/>
          </cell>
          <cell r="DK353" t="str">
            <v/>
          </cell>
          <cell r="DL353" t="str">
            <v/>
          </cell>
          <cell r="DM353" t="str">
            <v/>
          </cell>
          <cell r="DN353" t="str">
            <v/>
          </cell>
          <cell r="DO353" t="str">
            <v/>
          </cell>
          <cell r="DP353" t="str">
            <v/>
          </cell>
          <cell r="DQ353" t="str">
            <v/>
          </cell>
          <cell r="DR353" t="str">
            <v/>
          </cell>
          <cell r="DS353" t="str">
            <v/>
          </cell>
          <cell r="DT353" t="str">
            <v/>
          </cell>
          <cell r="DU353" t="str">
            <v/>
          </cell>
          <cell r="DV353" t="str">
            <v/>
          </cell>
          <cell r="DW353" t="str">
            <v/>
          </cell>
          <cell r="DX353" t="str">
            <v/>
          </cell>
          <cell r="DY353" t="str">
            <v/>
          </cell>
          <cell r="DZ353" t="str">
            <v/>
          </cell>
          <cell r="EA353" t="str">
            <v/>
          </cell>
          <cell r="EB353" t="str">
            <v/>
          </cell>
          <cell r="EC353" t="str">
            <v/>
          </cell>
          <cell r="ED353" t="str">
            <v/>
          </cell>
          <cell r="EE353" t="str">
            <v/>
          </cell>
          <cell r="EF353" t="str">
            <v/>
          </cell>
          <cell r="EG353" t="str">
            <v/>
          </cell>
          <cell r="EH353" t="str">
            <v/>
          </cell>
          <cell r="EI353" t="str">
            <v/>
          </cell>
          <cell r="EJ353" t="str">
            <v/>
          </cell>
          <cell r="EK353" t="str">
            <v/>
          </cell>
          <cell r="EL353" t="str">
            <v/>
          </cell>
          <cell r="EM353" t="str">
            <v/>
          </cell>
          <cell r="EN353" t="str">
            <v/>
          </cell>
          <cell r="EO353" t="str">
            <v/>
          </cell>
          <cell r="EP353" t="str">
            <v/>
          </cell>
          <cell r="EQ353" t="str">
            <v/>
          </cell>
          <cell r="ER353" t="str">
            <v/>
          </cell>
          <cell r="ES353" t="str">
            <v/>
          </cell>
          <cell r="ET353" t="str">
            <v/>
          </cell>
          <cell r="EU353" t="str">
            <v/>
          </cell>
          <cell r="EV353" t="str">
            <v/>
          </cell>
          <cell r="EW353" t="str">
            <v/>
          </cell>
          <cell r="EX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L354" t="str">
            <v/>
          </cell>
          <cell r="BM354" t="str">
            <v/>
          </cell>
          <cell r="BN354" t="str">
            <v/>
          </cell>
          <cell r="BO354" t="str">
            <v/>
          </cell>
          <cell r="BP354" t="str">
            <v/>
          </cell>
          <cell r="BQ354" t="str">
            <v/>
          </cell>
          <cell r="BR354" t="str">
            <v/>
          </cell>
          <cell r="BS354" t="str">
            <v/>
          </cell>
          <cell r="BT354" t="str">
            <v/>
          </cell>
          <cell r="BU354" t="str">
            <v/>
          </cell>
          <cell r="BV354" t="str">
            <v/>
          </cell>
          <cell r="BW354" t="str">
            <v/>
          </cell>
          <cell r="BX354" t="str">
            <v/>
          </cell>
          <cell r="BY354" t="str">
            <v/>
          </cell>
          <cell r="CA354" t="str">
            <v/>
          </cell>
          <cell r="CB354" t="str">
            <v/>
          </cell>
          <cell r="CC354" t="str">
            <v/>
          </cell>
          <cell r="CD354" t="str">
            <v/>
          </cell>
          <cell r="CE354" t="str">
            <v/>
          </cell>
          <cell r="CF354" t="str">
            <v/>
          </cell>
          <cell r="CG354" t="str">
            <v/>
          </cell>
          <cell r="CH354" t="str">
            <v/>
          </cell>
          <cell r="CI354" t="str">
            <v/>
          </cell>
          <cell r="CJ354" t="str">
            <v/>
          </cell>
          <cell r="CK354" t="str">
            <v/>
          </cell>
          <cell r="CL354" t="str">
            <v/>
          </cell>
          <cell r="CM354" t="str">
            <v/>
          </cell>
          <cell r="CN354" t="str">
            <v/>
          </cell>
          <cell r="CO354" t="str">
            <v/>
          </cell>
          <cell r="CP354" t="str">
            <v/>
          </cell>
          <cell r="CQ354" t="str">
            <v/>
          </cell>
          <cell r="CR354" t="str">
            <v/>
          </cell>
          <cell r="CS354" t="str">
            <v/>
          </cell>
          <cell r="CT354" t="str">
            <v/>
          </cell>
          <cell r="CU354" t="str">
            <v/>
          </cell>
          <cell r="CV354" t="str">
            <v/>
          </cell>
          <cell r="CW354" t="str">
            <v/>
          </cell>
          <cell r="CX354" t="str">
            <v/>
          </cell>
          <cell r="CY354" t="str">
            <v/>
          </cell>
          <cell r="CZ354" t="str">
            <v/>
          </cell>
          <cell r="DA354" t="str">
            <v/>
          </cell>
          <cell r="DB354" t="str">
            <v/>
          </cell>
          <cell r="DC354" t="str">
            <v/>
          </cell>
          <cell r="DD354" t="str">
            <v/>
          </cell>
          <cell r="DE354" t="str">
            <v/>
          </cell>
          <cell r="DF354" t="str">
            <v/>
          </cell>
          <cell r="DG354" t="str">
            <v/>
          </cell>
          <cell r="DH354" t="str">
            <v/>
          </cell>
          <cell r="DI354" t="str">
            <v/>
          </cell>
          <cell r="DJ354" t="str">
            <v/>
          </cell>
          <cell r="DK354" t="str">
            <v/>
          </cell>
          <cell r="DL354" t="str">
            <v/>
          </cell>
          <cell r="DM354" t="str">
            <v/>
          </cell>
          <cell r="DN354" t="str">
            <v/>
          </cell>
          <cell r="DO354" t="str">
            <v/>
          </cell>
          <cell r="DP354" t="str">
            <v/>
          </cell>
          <cell r="DQ354" t="str">
            <v/>
          </cell>
          <cell r="DR354" t="str">
            <v/>
          </cell>
          <cell r="DS354" t="str">
            <v/>
          </cell>
          <cell r="DT354" t="str">
            <v/>
          </cell>
          <cell r="DU354" t="str">
            <v/>
          </cell>
          <cell r="DV354" t="str">
            <v/>
          </cell>
          <cell r="DW354" t="str">
            <v/>
          </cell>
          <cell r="DX354" t="str">
            <v/>
          </cell>
          <cell r="DY354" t="str">
            <v/>
          </cell>
          <cell r="DZ354" t="str">
            <v/>
          </cell>
          <cell r="EA354" t="str">
            <v/>
          </cell>
          <cell r="EB354" t="str">
            <v/>
          </cell>
          <cell r="EC354" t="str">
            <v/>
          </cell>
          <cell r="ED354" t="str">
            <v/>
          </cell>
          <cell r="EE354" t="str">
            <v/>
          </cell>
          <cell r="EF354" t="str">
            <v/>
          </cell>
          <cell r="EG354" t="str">
            <v/>
          </cell>
          <cell r="EH354" t="str">
            <v/>
          </cell>
          <cell r="EI354" t="str">
            <v/>
          </cell>
          <cell r="EJ354" t="str">
            <v/>
          </cell>
          <cell r="EK354" t="str">
            <v/>
          </cell>
          <cell r="EL354" t="str">
            <v/>
          </cell>
          <cell r="EM354" t="str">
            <v/>
          </cell>
          <cell r="EN354" t="str">
            <v/>
          </cell>
          <cell r="EO354" t="str">
            <v/>
          </cell>
          <cell r="EP354" t="str">
            <v/>
          </cell>
          <cell r="EQ354" t="str">
            <v/>
          </cell>
          <cell r="ER354" t="str">
            <v/>
          </cell>
          <cell r="ES354" t="str">
            <v/>
          </cell>
          <cell r="ET354" t="str">
            <v/>
          </cell>
          <cell r="EU354" t="str">
            <v/>
          </cell>
          <cell r="EV354" t="str">
            <v/>
          </cell>
          <cell r="EW354" t="str">
            <v/>
          </cell>
          <cell r="EX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L355" t="str">
            <v/>
          </cell>
          <cell r="BM355" t="str">
            <v/>
          </cell>
          <cell r="BN355" t="str">
            <v/>
          </cell>
          <cell r="BO355" t="str">
            <v/>
          </cell>
          <cell r="BP355" t="str">
            <v/>
          </cell>
          <cell r="BQ355" t="str">
            <v/>
          </cell>
          <cell r="BR355" t="str">
            <v/>
          </cell>
          <cell r="BS355" t="str">
            <v/>
          </cell>
          <cell r="BT355" t="str">
            <v/>
          </cell>
          <cell r="BU355" t="str">
            <v/>
          </cell>
          <cell r="BV355" t="str">
            <v/>
          </cell>
          <cell r="BW355" t="str">
            <v/>
          </cell>
          <cell r="BX355" t="str">
            <v/>
          </cell>
          <cell r="BY355" t="str">
            <v/>
          </cell>
          <cell r="CA355" t="str">
            <v/>
          </cell>
          <cell r="CB355" t="str">
            <v/>
          </cell>
          <cell r="CC355" t="str">
            <v/>
          </cell>
          <cell r="CD355" t="str">
            <v/>
          </cell>
          <cell r="CE355" t="str">
            <v/>
          </cell>
          <cell r="CF355" t="str">
            <v/>
          </cell>
          <cell r="CG355" t="str">
            <v/>
          </cell>
          <cell r="CH355" t="str">
            <v/>
          </cell>
          <cell r="CI355" t="str">
            <v/>
          </cell>
          <cell r="CJ355" t="str">
            <v/>
          </cell>
          <cell r="CK355" t="str">
            <v/>
          </cell>
          <cell r="CL355" t="str">
            <v/>
          </cell>
          <cell r="CM355" t="str">
            <v/>
          </cell>
          <cell r="CN355" t="str">
            <v/>
          </cell>
          <cell r="CO355" t="str">
            <v/>
          </cell>
          <cell r="CP355" t="str">
            <v/>
          </cell>
          <cell r="CQ355" t="str">
            <v/>
          </cell>
          <cell r="CR355" t="str">
            <v/>
          </cell>
          <cell r="CS355" t="str">
            <v/>
          </cell>
          <cell r="CT355" t="str">
            <v/>
          </cell>
          <cell r="CU355" t="str">
            <v/>
          </cell>
          <cell r="CV355" t="str">
            <v/>
          </cell>
          <cell r="CW355" t="str">
            <v/>
          </cell>
          <cell r="CX355" t="str">
            <v/>
          </cell>
          <cell r="CY355" t="str">
            <v/>
          </cell>
          <cell r="CZ355" t="str">
            <v/>
          </cell>
          <cell r="DA355" t="str">
            <v/>
          </cell>
          <cell r="DB355" t="str">
            <v/>
          </cell>
          <cell r="DC355" t="str">
            <v/>
          </cell>
          <cell r="DD355" t="str">
            <v/>
          </cell>
          <cell r="DE355" t="str">
            <v/>
          </cell>
          <cell r="DF355" t="str">
            <v/>
          </cell>
          <cell r="DG355" t="str">
            <v/>
          </cell>
          <cell r="DH355" t="str">
            <v/>
          </cell>
          <cell r="DI355" t="str">
            <v/>
          </cell>
          <cell r="DJ355" t="str">
            <v/>
          </cell>
          <cell r="DK355" t="str">
            <v/>
          </cell>
          <cell r="DL355" t="str">
            <v/>
          </cell>
          <cell r="DM355" t="str">
            <v/>
          </cell>
          <cell r="DN355" t="str">
            <v/>
          </cell>
          <cell r="DO355" t="str">
            <v/>
          </cell>
          <cell r="DP355" t="str">
            <v/>
          </cell>
          <cell r="DQ355" t="str">
            <v/>
          </cell>
          <cell r="DR355" t="str">
            <v/>
          </cell>
          <cell r="DS355" t="str">
            <v/>
          </cell>
          <cell r="DT355" t="str">
            <v/>
          </cell>
          <cell r="DU355" t="str">
            <v/>
          </cell>
          <cell r="DV355" t="str">
            <v/>
          </cell>
          <cell r="DW355" t="str">
            <v/>
          </cell>
          <cell r="DX355" t="str">
            <v/>
          </cell>
          <cell r="DY355" t="str">
            <v/>
          </cell>
          <cell r="DZ355" t="str">
            <v/>
          </cell>
          <cell r="EA355" t="str">
            <v/>
          </cell>
          <cell r="EB355" t="str">
            <v/>
          </cell>
          <cell r="EC355" t="str">
            <v/>
          </cell>
          <cell r="ED355" t="str">
            <v/>
          </cell>
          <cell r="EE355" t="str">
            <v/>
          </cell>
          <cell r="EF355" t="str">
            <v/>
          </cell>
          <cell r="EG355" t="str">
            <v/>
          </cell>
          <cell r="EH355" t="str">
            <v/>
          </cell>
          <cell r="EI355" t="str">
            <v/>
          </cell>
          <cell r="EJ355" t="str">
            <v/>
          </cell>
          <cell r="EK355" t="str">
            <v/>
          </cell>
          <cell r="EL355" t="str">
            <v/>
          </cell>
          <cell r="EM355" t="str">
            <v/>
          </cell>
          <cell r="EN355" t="str">
            <v/>
          </cell>
          <cell r="EO355" t="str">
            <v/>
          </cell>
          <cell r="EP355" t="str">
            <v/>
          </cell>
          <cell r="EQ355" t="str">
            <v/>
          </cell>
          <cell r="ER355" t="str">
            <v/>
          </cell>
          <cell r="ES355" t="str">
            <v/>
          </cell>
          <cell r="ET355" t="str">
            <v/>
          </cell>
          <cell r="EU355" t="str">
            <v/>
          </cell>
          <cell r="EV355" t="str">
            <v/>
          </cell>
          <cell r="EW355" t="str">
            <v/>
          </cell>
          <cell r="EX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L356" t="str">
            <v/>
          </cell>
          <cell r="BM356" t="str">
            <v/>
          </cell>
          <cell r="BN356" t="str">
            <v/>
          </cell>
          <cell r="BO356" t="str">
            <v/>
          </cell>
          <cell r="BP356" t="str">
            <v/>
          </cell>
          <cell r="BQ356" t="str">
            <v/>
          </cell>
          <cell r="BR356" t="str">
            <v/>
          </cell>
          <cell r="BS356" t="str">
            <v/>
          </cell>
          <cell r="BT356" t="str">
            <v/>
          </cell>
          <cell r="BU356" t="str">
            <v/>
          </cell>
          <cell r="BV356" t="str">
            <v/>
          </cell>
          <cell r="BW356" t="str">
            <v/>
          </cell>
          <cell r="BX356" t="str">
            <v/>
          </cell>
          <cell r="BY356" t="str">
            <v/>
          </cell>
          <cell r="CA356" t="str">
            <v/>
          </cell>
          <cell r="CB356" t="str">
            <v/>
          </cell>
          <cell r="CC356" t="str">
            <v/>
          </cell>
          <cell r="CD356" t="str">
            <v/>
          </cell>
          <cell r="CE356" t="str">
            <v/>
          </cell>
          <cell r="CF356" t="str">
            <v/>
          </cell>
          <cell r="CG356" t="str">
            <v/>
          </cell>
          <cell r="CH356" t="str">
            <v/>
          </cell>
          <cell r="CI356" t="str">
            <v/>
          </cell>
          <cell r="CJ356" t="str">
            <v/>
          </cell>
          <cell r="CK356" t="str">
            <v/>
          </cell>
          <cell r="CL356" t="str">
            <v/>
          </cell>
          <cell r="CM356" t="str">
            <v/>
          </cell>
          <cell r="CN356" t="str">
            <v/>
          </cell>
          <cell r="CO356" t="str">
            <v/>
          </cell>
          <cell r="CP356" t="str">
            <v/>
          </cell>
          <cell r="CQ356" t="str">
            <v/>
          </cell>
          <cell r="CR356" t="str">
            <v/>
          </cell>
          <cell r="CS356" t="str">
            <v/>
          </cell>
          <cell r="CT356" t="str">
            <v/>
          </cell>
          <cell r="CU356" t="str">
            <v/>
          </cell>
          <cell r="CV356" t="str">
            <v/>
          </cell>
          <cell r="CW356" t="str">
            <v/>
          </cell>
          <cell r="CX356" t="str">
            <v/>
          </cell>
          <cell r="CY356" t="str">
            <v/>
          </cell>
          <cell r="CZ356" t="str">
            <v/>
          </cell>
          <cell r="DA356" t="str">
            <v/>
          </cell>
          <cell r="DB356" t="str">
            <v/>
          </cell>
          <cell r="DC356" t="str">
            <v/>
          </cell>
          <cell r="DD356" t="str">
            <v/>
          </cell>
          <cell r="DE356" t="str">
            <v/>
          </cell>
          <cell r="DF356" t="str">
            <v/>
          </cell>
          <cell r="DG356" t="str">
            <v/>
          </cell>
          <cell r="DH356" t="str">
            <v/>
          </cell>
          <cell r="DI356" t="str">
            <v/>
          </cell>
          <cell r="DJ356" t="str">
            <v/>
          </cell>
          <cell r="DK356" t="str">
            <v/>
          </cell>
          <cell r="DL356" t="str">
            <v/>
          </cell>
          <cell r="DM356" t="str">
            <v/>
          </cell>
          <cell r="DN356" t="str">
            <v/>
          </cell>
          <cell r="DO356" t="str">
            <v/>
          </cell>
          <cell r="DP356" t="str">
            <v/>
          </cell>
          <cell r="DQ356" t="str">
            <v/>
          </cell>
          <cell r="DR356" t="str">
            <v/>
          </cell>
          <cell r="DS356" t="str">
            <v/>
          </cell>
          <cell r="DT356" t="str">
            <v/>
          </cell>
          <cell r="DU356" t="str">
            <v/>
          </cell>
          <cell r="DV356" t="str">
            <v/>
          </cell>
          <cell r="DW356" t="str">
            <v/>
          </cell>
          <cell r="DX356" t="str">
            <v/>
          </cell>
          <cell r="DY356" t="str">
            <v/>
          </cell>
          <cell r="DZ356" t="str">
            <v/>
          </cell>
          <cell r="EA356" t="str">
            <v/>
          </cell>
          <cell r="EB356" t="str">
            <v/>
          </cell>
          <cell r="EC356" t="str">
            <v/>
          </cell>
          <cell r="ED356" t="str">
            <v/>
          </cell>
          <cell r="EE356" t="str">
            <v/>
          </cell>
          <cell r="EF356" t="str">
            <v/>
          </cell>
          <cell r="EG356" t="str">
            <v/>
          </cell>
          <cell r="EH356" t="str">
            <v/>
          </cell>
          <cell r="EI356" t="str">
            <v/>
          </cell>
          <cell r="EJ356" t="str">
            <v/>
          </cell>
          <cell r="EK356" t="str">
            <v/>
          </cell>
          <cell r="EL356" t="str">
            <v/>
          </cell>
          <cell r="EM356" t="str">
            <v/>
          </cell>
          <cell r="EN356" t="str">
            <v/>
          </cell>
          <cell r="EO356" t="str">
            <v/>
          </cell>
          <cell r="EP356" t="str">
            <v/>
          </cell>
          <cell r="EQ356" t="str">
            <v/>
          </cell>
          <cell r="ER356" t="str">
            <v/>
          </cell>
          <cell r="ES356" t="str">
            <v/>
          </cell>
          <cell r="ET356" t="str">
            <v/>
          </cell>
          <cell r="EU356" t="str">
            <v/>
          </cell>
          <cell r="EV356" t="str">
            <v/>
          </cell>
          <cell r="EW356" t="str">
            <v/>
          </cell>
          <cell r="EX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L357" t="str">
            <v/>
          </cell>
          <cell r="BM357" t="str">
            <v/>
          </cell>
          <cell r="BN357" t="str">
            <v/>
          </cell>
          <cell r="BO357" t="str">
            <v/>
          </cell>
          <cell r="BP357" t="str">
            <v/>
          </cell>
          <cell r="BQ357" t="str">
            <v/>
          </cell>
          <cell r="BR357" t="str">
            <v/>
          </cell>
          <cell r="BS357" t="str">
            <v/>
          </cell>
          <cell r="BT357" t="str">
            <v/>
          </cell>
          <cell r="BU357" t="str">
            <v/>
          </cell>
          <cell r="BV357" t="str">
            <v/>
          </cell>
          <cell r="BW357" t="str">
            <v/>
          </cell>
          <cell r="BX357" t="str">
            <v/>
          </cell>
          <cell r="BY357" t="str">
            <v/>
          </cell>
          <cell r="CA357" t="str">
            <v/>
          </cell>
          <cell r="CB357" t="str">
            <v/>
          </cell>
          <cell r="CC357" t="str">
            <v/>
          </cell>
          <cell r="CD357" t="str">
            <v/>
          </cell>
          <cell r="CE357" t="str">
            <v/>
          </cell>
          <cell r="CF357" t="str">
            <v/>
          </cell>
          <cell r="CG357" t="str">
            <v/>
          </cell>
          <cell r="CH357" t="str">
            <v/>
          </cell>
          <cell r="CI357" t="str">
            <v/>
          </cell>
          <cell r="CJ357" t="str">
            <v/>
          </cell>
          <cell r="CK357" t="str">
            <v/>
          </cell>
          <cell r="CL357" t="str">
            <v/>
          </cell>
          <cell r="CM357" t="str">
            <v/>
          </cell>
          <cell r="CN357" t="str">
            <v/>
          </cell>
          <cell r="CO357" t="str">
            <v/>
          </cell>
          <cell r="CP357" t="str">
            <v/>
          </cell>
          <cell r="CQ357" t="str">
            <v/>
          </cell>
          <cell r="CR357" t="str">
            <v/>
          </cell>
          <cell r="CS357" t="str">
            <v/>
          </cell>
          <cell r="CT357" t="str">
            <v/>
          </cell>
          <cell r="CU357" t="str">
            <v/>
          </cell>
          <cell r="CV357" t="str">
            <v/>
          </cell>
          <cell r="CW357" t="str">
            <v/>
          </cell>
          <cell r="CX357" t="str">
            <v/>
          </cell>
          <cell r="CY357" t="str">
            <v/>
          </cell>
          <cell r="CZ357" t="str">
            <v/>
          </cell>
          <cell r="DA357" t="str">
            <v/>
          </cell>
          <cell r="DB357" t="str">
            <v/>
          </cell>
          <cell r="DC357" t="str">
            <v/>
          </cell>
          <cell r="DD357" t="str">
            <v/>
          </cell>
          <cell r="DE357" t="str">
            <v/>
          </cell>
          <cell r="DF357" t="str">
            <v/>
          </cell>
          <cell r="DG357" t="str">
            <v/>
          </cell>
          <cell r="DH357" t="str">
            <v/>
          </cell>
          <cell r="DI357" t="str">
            <v/>
          </cell>
          <cell r="DJ357" t="str">
            <v/>
          </cell>
          <cell r="DK357" t="str">
            <v/>
          </cell>
          <cell r="DL357" t="str">
            <v/>
          </cell>
          <cell r="DM357" t="str">
            <v/>
          </cell>
          <cell r="DN357" t="str">
            <v/>
          </cell>
          <cell r="DO357" t="str">
            <v/>
          </cell>
          <cell r="DP357" t="str">
            <v/>
          </cell>
          <cell r="DQ357" t="str">
            <v/>
          </cell>
          <cell r="DR357" t="str">
            <v/>
          </cell>
          <cell r="DS357" t="str">
            <v/>
          </cell>
          <cell r="DT357" t="str">
            <v/>
          </cell>
          <cell r="DU357" t="str">
            <v/>
          </cell>
          <cell r="DV357" t="str">
            <v/>
          </cell>
          <cell r="DW357" t="str">
            <v/>
          </cell>
          <cell r="DX357" t="str">
            <v/>
          </cell>
          <cell r="DY357" t="str">
            <v/>
          </cell>
          <cell r="DZ357" t="str">
            <v/>
          </cell>
          <cell r="EA357" t="str">
            <v/>
          </cell>
          <cell r="EB357" t="str">
            <v/>
          </cell>
          <cell r="EC357" t="str">
            <v/>
          </cell>
          <cell r="ED357" t="str">
            <v/>
          </cell>
          <cell r="EE357" t="str">
            <v/>
          </cell>
          <cell r="EF357" t="str">
            <v/>
          </cell>
          <cell r="EG357" t="str">
            <v/>
          </cell>
          <cell r="EH357" t="str">
            <v/>
          </cell>
          <cell r="EI357" t="str">
            <v/>
          </cell>
          <cell r="EJ357" t="str">
            <v/>
          </cell>
          <cell r="EK357" t="str">
            <v/>
          </cell>
          <cell r="EL357" t="str">
            <v/>
          </cell>
          <cell r="EM357" t="str">
            <v/>
          </cell>
          <cell r="EN357" t="str">
            <v/>
          </cell>
          <cell r="EO357" t="str">
            <v/>
          </cell>
          <cell r="EP357" t="str">
            <v/>
          </cell>
          <cell r="EQ357" t="str">
            <v/>
          </cell>
          <cell r="ER357" t="str">
            <v/>
          </cell>
          <cell r="ES357" t="str">
            <v/>
          </cell>
          <cell r="ET357" t="str">
            <v/>
          </cell>
          <cell r="EU357" t="str">
            <v/>
          </cell>
          <cell r="EV357" t="str">
            <v/>
          </cell>
          <cell r="EW357" t="str">
            <v/>
          </cell>
          <cell r="EX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O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U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  <cell r="CA358" t="str">
            <v/>
          </cell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  <cell r="CF358" t="str">
            <v/>
          </cell>
          <cell r="CG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M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  <cell r="CR358" t="str">
            <v/>
          </cell>
          <cell r="CS358" t="str">
            <v/>
          </cell>
          <cell r="CT358" t="str">
            <v/>
          </cell>
          <cell r="CU358" t="str">
            <v/>
          </cell>
          <cell r="CV358" t="str">
            <v/>
          </cell>
          <cell r="CW358" t="str">
            <v/>
          </cell>
          <cell r="CX358" t="str">
            <v/>
          </cell>
          <cell r="CY358" t="str">
            <v/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E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  <cell r="DJ358" t="str">
            <v/>
          </cell>
          <cell r="DK358" t="str">
            <v/>
          </cell>
          <cell r="DL358" t="str">
            <v/>
          </cell>
          <cell r="DM358" t="str">
            <v/>
          </cell>
          <cell r="DN358" t="str">
            <v/>
          </cell>
          <cell r="DO358" t="str">
            <v/>
          </cell>
          <cell r="DP358" t="str">
            <v/>
          </cell>
          <cell r="DQ358" t="str">
            <v/>
          </cell>
          <cell r="DR358" t="str">
            <v/>
          </cell>
          <cell r="DS358" t="str">
            <v/>
          </cell>
          <cell r="DT358" t="str">
            <v/>
          </cell>
          <cell r="DU358" t="str">
            <v/>
          </cell>
          <cell r="DV358" t="str">
            <v/>
          </cell>
          <cell r="DW358" t="str">
            <v/>
          </cell>
          <cell r="DX358" t="str">
            <v/>
          </cell>
          <cell r="DY358" t="str">
            <v/>
          </cell>
          <cell r="DZ358" t="str">
            <v/>
          </cell>
          <cell r="EA358" t="str">
            <v/>
          </cell>
          <cell r="EB358" t="str">
            <v/>
          </cell>
          <cell r="EC358" t="str">
            <v/>
          </cell>
          <cell r="ED358" t="str">
            <v/>
          </cell>
          <cell r="EE358" t="str">
            <v/>
          </cell>
          <cell r="EF358" t="str">
            <v/>
          </cell>
          <cell r="EG358" t="str">
            <v/>
          </cell>
          <cell r="EH358" t="str">
            <v/>
          </cell>
          <cell r="EI358" t="str">
            <v/>
          </cell>
          <cell r="EJ358" t="str">
            <v/>
          </cell>
          <cell r="EK358" t="str">
            <v/>
          </cell>
          <cell r="EL358" t="str">
            <v/>
          </cell>
          <cell r="EM358" t="str">
            <v/>
          </cell>
          <cell r="EN358" t="str">
            <v/>
          </cell>
          <cell r="EO358" t="str">
            <v/>
          </cell>
          <cell r="EP358" t="str">
            <v/>
          </cell>
          <cell r="EQ358" t="str">
            <v/>
          </cell>
          <cell r="ER358" t="str">
            <v/>
          </cell>
          <cell r="ES358" t="str">
            <v/>
          </cell>
          <cell r="ET358" t="str">
            <v/>
          </cell>
          <cell r="EU358" t="str">
            <v/>
          </cell>
          <cell r="EV358" t="str">
            <v/>
          </cell>
          <cell r="EW358" t="str">
            <v/>
          </cell>
          <cell r="EX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O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U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CA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G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M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  <cell r="CR359" t="str">
            <v/>
          </cell>
          <cell r="CS359" t="str">
            <v/>
          </cell>
          <cell r="CT359" t="str">
            <v/>
          </cell>
          <cell r="CU359" t="str">
            <v/>
          </cell>
          <cell r="CV359" t="str">
            <v/>
          </cell>
          <cell r="CW359" t="str">
            <v/>
          </cell>
          <cell r="CX359" t="str">
            <v/>
          </cell>
          <cell r="CY359" t="str">
            <v/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E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  <cell r="DJ359" t="str">
            <v/>
          </cell>
          <cell r="DK359" t="str">
            <v/>
          </cell>
          <cell r="DL359" t="str">
            <v/>
          </cell>
          <cell r="DM359" t="str">
            <v/>
          </cell>
          <cell r="DN359" t="str">
            <v/>
          </cell>
          <cell r="DO359" t="str">
            <v/>
          </cell>
          <cell r="DP359" t="str">
            <v/>
          </cell>
          <cell r="DQ359" t="str">
            <v/>
          </cell>
          <cell r="DR359" t="str">
            <v/>
          </cell>
          <cell r="DS359" t="str">
            <v/>
          </cell>
          <cell r="DT359" t="str">
            <v/>
          </cell>
          <cell r="DU359" t="str">
            <v/>
          </cell>
          <cell r="DV359" t="str">
            <v/>
          </cell>
          <cell r="DW359" t="str">
            <v/>
          </cell>
          <cell r="DX359" t="str">
            <v/>
          </cell>
          <cell r="DY359" t="str">
            <v/>
          </cell>
          <cell r="DZ359" t="str">
            <v/>
          </cell>
          <cell r="EA359" t="str">
            <v/>
          </cell>
          <cell r="EB359" t="str">
            <v/>
          </cell>
          <cell r="EC359" t="str">
            <v/>
          </cell>
          <cell r="ED359" t="str">
            <v/>
          </cell>
          <cell r="EE359" t="str">
            <v/>
          </cell>
          <cell r="EF359" t="str">
            <v/>
          </cell>
          <cell r="EG359" t="str">
            <v/>
          </cell>
          <cell r="EH359" t="str">
            <v/>
          </cell>
          <cell r="EI359" t="str">
            <v/>
          </cell>
          <cell r="EJ359" t="str">
            <v/>
          </cell>
          <cell r="EK359" t="str">
            <v/>
          </cell>
          <cell r="EL359" t="str">
            <v/>
          </cell>
          <cell r="EM359" t="str">
            <v/>
          </cell>
          <cell r="EN359" t="str">
            <v/>
          </cell>
          <cell r="EO359" t="str">
            <v/>
          </cell>
          <cell r="EP359" t="str">
            <v/>
          </cell>
          <cell r="EQ359" t="str">
            <v/>
          </cell>
          <cell r="ER359" t="str">
            <v/>
          </cell>
          <cell r="ES359" t="str">
            <v/>
          </cell>
          <cell r="ET359" t="str">
            <v/>
          </cell>
          <cell r="EU359" t="str">
            <v/>
          </cell>
          <cell r="EV359" t="str">
            <v/>
          </cell>
          <cell r="EW359" t="str">
            <v/>
          </cell>
          <cell r="EX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O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U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CA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G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M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  <cell r="CR360" t="str">
            <v/>
          </cell>
          <cell r="CS360" t="str">
            <v/>
          </cell>
          <cell r="CT360" t="str">
            <v/>
          </cell>
          <cell r="CU360" t="str">
            <v/>
          </cell>
          <cell r="CV360" t="str">
            <v/>
          </cell>
          <cell r="CW360" t="str">
            <v/>
          </cell>
          <cell r="CX360" t="str">
            <v/>
          </cell>
          <cell r="CY360" t="str">
            <v/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E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  <cell r="DJ360" t="str">
            <v/>
          </cell>
          <cell r="DK360" t="str">
            <v/>
          </cell>
          <cell r="DL360" t="str">
            <v/>
          </cell>
          <cell r="DM360" t="str">
            <v/>
          </cell>
          <cell r="DN360" t="str">
            <v/>
          </cell>
          <cell r="DO360" t="str">
            <v/>
          </cell>
          <cell r="DP360" t="str">
            <v/>
          </cell>
          <cell r="DQ360" t="str">
            <v/>
          </cell>
          <cell r="DR360" t="str">
            <v/>
          </cell>
          <cell r="DS360" t="str">
            <v/>
          </cell>
          <cell r="DT360" t="str">
            <v/>
          </cell>
          <cell r="DU360" t="str">
            <v/>
          </cell>
          <cell r="DV360" t="str">
            <v/>
          </cell>
          <cell r="DW360" t="str">
            <v/>
          </cell>
          <cell r="DX360" t="str">
            <v/>
          </cell>
          <cell r="DY360" t="str">
            <v/>
          </cell>
          <cell r="DZ360" t="str">
            <v/>
          </cell>
          <cell r="EA360" t="str">
            <v/>
          </cell>
          <cell r="EB360" t="str">
            <v/>
          </cell>
          <cell r="EC360" t="str">
            <v/>
          </cell>
          <cell r="ED360" t="str">
            <v/>
          </cell>
          <cell r="EE360" t="str">
            <v/>
          </cell>
          <cell r="EF360" t="str">
            <v/>
          </cell>
          <cell r="EG360" t="str">
            <v/>
          </cell>
          <cell r="EH360" t="str">
            <v/>
          </cell>
          <cell r="EI360" t="str">
            <v/>
          </cell>
          <cell r="EJ360" t="str">
            <v/>
          </cell>
          <cell r="EK360" t="str">
            <v/>
          </cell>
          <cell r="EL360" t="str">
            <v/>
          </cell>
          <cell r="EM360" t="str">
            <v/>
          </cell>
          <cell r="EN360" t="str">
            <v/>
          </cell>
          <cell r="EO360" t="str">
            <v/>
          </cell>
          <cell r="EP360" t="str">
            <v/>
          </cell>
          <cell r="EQ360" t="str">
            <v/>
          </cell>
          <cell r="ER360" t="str">
            <v/>
          </cell>
          <cell r="ES360" t="str">
            <v/>
          </cell>
          <cell r="ET360" t="str">
            <v/>
          </cell>
          <cell r="EU360" t="str">
            <v/>
          </cell>
          <cell r="EV360" t="str">
            <v/>
          </cell>
          <cell r="EW360" t="str">
            <v/>
          </cell>
          <cell r="EX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O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U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  <cell r="CA361" t="str">
            <v/>
          </cell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  <cell r="CF361" t="str">
            <v/>
          </cell>
          <cell r="CG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M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  <cell r="CR361" t="str">
            <v/>
          </cell>
          <cell r="CS361" t="str">
            <v/>
          </cell>
          <cell r="CT361" t="str">
            <v/>
          </cell>
          <cell r="CU361" t="str">
            <v/>
          </cell>
          <cell r="CV361" t="str">
            <v/>
          </cell>
          <cell r="CW361" t="str">
            <v/>
          </cell>
          <cell r="CX361" t="str">
            <v/>
          </cell>
          <cell r="CY361" t="str">
            <v/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E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  <cell r="DJ361" t="str">
            <v/>
          </cell>
          <cell r="DK361" t="str">
            <v/>
          </cell>
          <cell r="DL361" t="str">
            <v/>
          </cell>
          <cell r="DM361" t="str">
            <v/>
          </cell>
          <cell r="DN361" t="str">
            <v/>
          </cell>
          <cell r="DO361" t="str">
            <v/>
          </cell>
          <cell r="DP361" t="str">
            <v/>
          </cell>
          <cell r="DQ361" t="str">
            <v/>
          </cell>
          <cell r="DR361" t="str">
            <v/>
          </cell>
          <cell r="DS361" t="str">
            <v/>
          </cell>
          <cell r="DT361" t="str">
            <v/>
          </cell>
          <cell r="DU361" t="str">
            <v/>
          </cell>
          <cell r="DV361" t="str">
            <v/>
          </cell>
          <cell r="DW361" t="str">
            <v/>
          </cell>
          <cell r="DX361" t="str">
            <v/>
          </cell>
          <cell r="DY361" t="str">
            <v/>
          </cell>
          <cell r="DZ361" t="str">
            <v/>
          </cell>
          <cell r="EA361" t="str">
            <v/>
          </cell>
          <cell r="EB361" t="str">
            <v/>
          </cell>
          <cell r="EC361" t="str">
            <v/>
          </cell>
          <cell r="ED361" t="str">
            <v/>
          </cell>
          <cell r="EE361" t="str">
            <v/>
          </cell>
          <cell r="EF361" t="str">
            <v/>
          </cell>
          <cell r="EG361" t="str">
            <v/>
          </cell>
          <cell r="EH361" t="str">
            <v/>
          </cell>
          <cell r="EI361" t="str">
            <v/>
          </cell>
          <cell r="EJ361" t="str">
            <v/>
          </cell>
          <cell r="EK361" t="str">
            <v/>
          </cell>
          <cell r="EL361" t="str">
            <v/>
          </cell>
          <cell r="EM361" t="str">
            <v/>
          </cell>
          <cell r="EN361" t="str">
            <v/>
          </cell>
          <cell r="EO361" t="str">
            <v/>
          </cell>
          <cell r="EP361" t="str">
            <v/>
          </cell>
          <cell r="EQ361" t="str">
            <v/>
          </cell>
          <cell r="ER361" t="str">
            <v/>
          </cell>
          <cell r="ES361" t="str">
            <v/>
          </cell>
          <cell r="ET361" t="str">
            <v/>
          </cell>
          <cell r="EU361" t="str">
            <v/>
          </cell>
          <cell r="EV361" t="str">
            <v/>
          </cell>
          <cell r="EW361" t="str">
            <v/>
          </cell>
          <cell r="EX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O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U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  <cell r="CA362" t="str">
            <v/>
          </cell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  <cell r="CF362" t="str">
            <v/>
          </cell>
          <cell r="CG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M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  <cell r="CR362" t="str">
            <v/>
          </cell>
          <cell r="CS362" t="str">
            <v/>
          </cell>
          <cell r="CT362" t="str">
            <v/>
          </cell>
          <cell r="CU362" t="str">
            <v/>
          </cell>
          <cell r="CV362" t="str">
            <v/>
          </cell>
          <cell r="CW362" t="str">
            <v/>
          </cell>
          <cell r="CX362" t="str">
            <v/>
          </cell>
          <cell r="CY362" t="str">
            <v/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E362" t="str">
            <v/>
          </cell>
          <cell r="DF362" t="str">
            <v/>
          </cell>
          <cell r="DG362" t="str">
            <v/>
          </cell>
          <cell r="DH362" t="str">
            <v/>
          </cell>
          <cell r="DI362" t="str">
            <v/>
          </cell>
          <cell r="DJ362" t="str">
            <v/>
          </cell>
          <cell r="DK362" t="str">
            <v/>
          </cell>
          <cell r="DL362" t="str">
            <v/>
          </cell>
          <cell r="DM362" t="str">
            <v/>
          </cell>
          <cell r="DN362" t="str">
            <v/>
          </cell>
          <cell r="DO362" t="str">
            <v/>
          </cell>
          <cell r="DP362" t="str">
            <v/>
          </cell>
          <cell r="DQ362" t="str">
            <v/>
          </cell>
          <cell r="DR362" t="str">
            <v/>
          </cell>
          <cell r="DS362" t="str">
            <v/>
          </cell>
          <cell r="DT362" t="str">
            <v/>
          </cell>
          <cell r="DU362" t="str">
            <v/>
          </cell>
          <cell r="DV362" t="str">
            <v/>
          </cell>
          <cell r="DW362" t="str">
            <v/>
          </cell>
          <cell r="DX362" t="str">
            <v/>
          </cell>
          <cell r="DY362" t="str">
            <v/>
          </cell>
          <cell r="DZ362" t="str">
            <v/>
          </cell>
          <cell r="EA362" t="str">
            <v/>
          </cell>
          <cell r="EB362" t="str">
            <v/>
          </cell>
          <cell r="EC362" t="str">
            <v/>
          </cell>
          <cell r="ED362" t="str">
            <v/>
          </cell>
          <cell r="EE362" t="str">
            <v/>
          </cell>
          <cell r="EF362" t="str">
            <v/>
          </cell>
          <cell r="EG362" t="str">
            <v/>
          </cell>
          <cell r="EH362" t="str">
            <v/>
          </cell>
          <cell r="EI362" t="str">
            <v/>
          </cell>
          <cell r="EJ362" t="str">
            <v/>
          </cell>
          <cell r="EK362" t="str">
            <v/>
          </cell>
          <cell r="EL362" t="str">
            <v/>
          </cell>
          <cell r="EM362" t="str">
            <v/>
          </cell>
          <cell r="EN362" t="str">
            <v/>
          </cell>
          <cell r="EO362" t="str">
            <v/>
          </cell>
          <cell r="EP362" t="str">
            <v/>
          </cell>
          <cell r="EQ362" t="str">
            <v/>
          </cell>
          <cell r="ER362" t="str">
            <v/>
          </cell>
          <cell r="ES362" t="str">
            <v/>
          </cell>
          <cell r="ET362" t="str">
            <v/>
          </cell>
          <cell r="EU362" t="str">
            <v/>
          </cell>
          <cell r="EV362" t="str">
            <v/>
          </cell>
          <cell r="EW362" t="str">
            <v/>
          </cell>
          <cell r="EX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O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U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CA363" t="str">
            <v/>
          </cell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  <cell r="CF363" t="str">
            <v/>
          </cell>
          <cell r="CG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M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  <cell r="CR363" t="str">
            <v/>
          </cell>
          <cell r="CS363" t="str">
            <v/>
          </cell>
          <cell r="CT363" t="str">
            <v/>
          </cell>
          <cell r="CU363" t="str">
            <v/>
          </cell>
          <cell r="CV363" t="str">
            <v/>
          </cell>
          <cell r="CW363" t="str">
            <v/>
          </cell>
          <cell r="CX363" t="str">
            <v/>
          </cell>
          <cell r="CY363" t="str">
            <v/>
          </cell>
          <cell r="CZ363" t="str">
            <v/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E363" t="str">
            <v/>
          </cell>
          <cell r="DF363" t="str">
            <v/>
          </cell>
          <cell r="DG363" t="str">
            <v/>
          </cell>
          <cell r="DH363" t="str">
            <v/>
          </cell>
          <cell r="DI363" t="str">
            <v/>
          </cell>
          <cell r="DJ363" t="str">
            <v/>
          </cell>
          <cell r="DK363" t="str">
            <v/>
          </cell>
          <cell r="DL363" t="str">
            <v/>
          </cell>
          <cell r="DM363" t="str">
            <v/>
          </cell>
          <cell r="DN363" t="str">
            <v/>
          </cell>
          <cell r="DO363" t="str">
            <v/>
          </cell>
          <cell r="DP363" t="str">
            <v/>
          </cell>
          <cell r="DQ363" t="str">
            <v/>
          </cell>
          <cell r="DR363" t="str">
            <v/>
          </cell>
          <cell r="DS363" t="str">
            <v/>
          </cell>
          <cell r="DT363" t="str">
            <v/>
          </cell>
          <cell r="DU363" t="str">
            <v/>
          </cell>
          <cell r="DV363" t="str">
            <v/>
          </cell>
          <cell r="DW363" t="str">
            <v/>
          </cell>
          <cell r="DX363" t="str">
            <v/>
          </cell>
          <cell r="DY363" t="str">
            <v/>
          </cell>
          <cell r="DZ363" t="str">
            <v/>
          </cell>
          <cell r="EA363" t="str">
            <v/>
          </cell>
          <cell r="EB363" t="str">
            <v/>
          </cell>
          <cell r="EC363" t="str">
            <v/>
          </cell>
          <cell r="ED363" t="str">
            <v/>
          </cell>
          <cell r="EE363" t="str">
            <v/>
          </cell>
          <cell r="EF363" t="str">
            <v/>
          </cell>
          <cell r="EG363" t="str">
            <v/>
          </cell>
          <cell r="EH363" t="str">
            <v/>
          </cell>
          <cell r="EI363" t="str">
            <v/>
          </cell>
          <cell r="EJ363" t="str">
            <v/>
          </cell>
          <cell r="EK363" t="str">
            <v/>
          </cell>
          <cell r="EL363" t="str">
            <v/>
          </cell>
          <cell r="EM363" t="str">
            <v/>
          </cell>
          <cell r="EN363" t="str">
            <v/>
          </cell>
          <cell r="EO363" t="str">
            <v/>
          </cell>
          <cell r="EP363" t="str">
            <v/>
          </cell>
          <cell r="EQ363" t="str">
            <v/>
          </cell>
          <cell r="ER363" t="str">
            <v/>
          </cell>
          <cell r="ES363" t="str">
            <v/>
          </cell>
          <cell r="ET363" t="str">
            <v/>
          </cell>
          <cell r="EU363" t="str">
            <v/>
          </cell>
          <cell r="EV363" t="str">
            <v/>
          </cell>
          <cell r="EW363" t="str">
            <v/>
          </cell>
          <cell r="EX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O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U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  <cell r="CA364" t="str">
            <v/>
          </cell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  <cell r="CF364" t="str">
            <v/>
          </cell>
          <cell r="CG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M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  <cell r="CR364" t="str">
            <v/>
          </cell>
          <cell r="CS364" t="str">
            <v/>
          </cell>
          <cell r="CT364" t="str">
            <v/>
          </cell>
          <cell r="CU364" t="str">
            <v/>
          </cell>
          <cell r="CV364" t="str">
            <v/>
          </cell>
          <cell r="CW364" t="str">
            <v/>
          </cell>
          <cell r="CX364" t="str">
            <v/>
          </cell>
          <cell r="CY364" t="str">
            <v/>
          </cell>
          <cell r="CZ364" t="str">
            <v/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E364" t="str">
            <v/>
          </cell>
          <cell r="DF364" t="str">
            <v/>
          </cell>
          <cell r="DG364" t="str">
            <v/>
          </cell>
          <cell r="DH364" t="str">
            <v/>
          </cell>
          <cell r="DI364" t="str">
            <v/>
          </cell>
          <cell r="DJ364" t="str">
            <v/>
          </cell>
          <cell r="DK364" t="str">
            <v/>
          </cell>
          <cell r="DL364" t="str">
            <v/>
          </cell>
          <cell r="DM364" t="str">
            <v/>
          </cell>
          <cell r="DN364" t="str">
            <v/>
          </cell>
          <cell r="DO364" t="str">
            <v/>
          </cell>
          <cell r="DP364" t="str">
            <v/>
          </cell>
          <cell r="DQ364" t="str">
            <v/>
          </cell>
          <cell r="DR364" t="str">
            <v/>
          </cell>
          <cell r="DS364" t="str">
            <v/>
          </cell>
          <cell r="DT364" t="str">
            <v/>
          </cell>
          <cell r="DU364" t="str">
            <v/>
          </cell>
          <cell r="DV364" t="str">
            <v/>
          </cell>
          <cell r="DW364" t="str">
            <v/>
          </cell>
          <cell r="DX364" t="str">
            <v/>
          </cell>
          <cell r="DY364" t="str">
            <v/>
          </cell>
          <cell r="DZ364" t="str">
            <v/>
          </cell>
          <cell r="EA364" t="str">
            <v/>
          </cell>
          <cell r="EB364" t="str">
            <v/>
          </cell>
          <cell r="EC364" t="str">
            <v/>
          </cell>
          <cell r="ED364" t="str">
            <v/>
          </cell>
          <cell r="EE364" t="str">
            <v/>
          </cell>
          <cell r="EF364" t="str">
            <v/>
          </cell>
          <cell r="EG364" t="str">
            <v/>
          </cell>
          <cell r="EH364" t="str">
            <v/>
          </cell>
          <cell r="EI364" t="str">
            <v/>
          </cell>
          <cell r="EJ364" t="str">
            <v/>
          </cell>
          <cell r="EK364" t="str">
            <v/>
          </cell>
          <cell r="EL364" t="str">
            <v/>
          </cell>
          <cell r="EM364" t="str">
            <v/>
          </cell>
          <cell r="EN364" t="str">
            <v/>
          </cell>
          <cell r="EO364" t="str">
            <v/>
          </cell>
          <cell r="EP364" t="str">
            <v/>
          </cell>
          <cell r="EQ364" t="str">
            <v/>
          </cell>
          <cell r="ER364" t="str">
            <v/>
          </cell>
          <cell r="ES364" t="str">
            <v/>
          </cell>
          <cell r="ET364" t="str">
            <v/>
          </cell>
          <cell r="EU364" t="str">
            <v/>
          </cell>
          <cell r="EV364" t="str">
            <v/>
          </cell>
          <cell r="EW364" t="str">
            <v/>
          </cell>
          <cell r="EX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O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U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  <cell r="CA365" t="str">
            <v/>
          </cell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  <cell r="CF365" t="str">
            <v/>
          </cell>
          <cell r="CG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M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  <cell r="CR365" t="str">
            <v/>
          </cell>
          <cell r="CS365" t="str">
            <v/>
          </cell>
          <cell r="CT365" t="str">
            <v/>
          </cell>
          <cell r="CU365" t="str">
            <v/>
          </cell>
          <cell r="CV365" t="str">
            <v/>
          </cell>
          <cell r="CW365" t="str">
            <v/>
          </cell>
          <cell r="CX365" t="str">
            <v/>
          </cell>
          <cell r="CY365" t="str">
            <v/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E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  <cell r="DJ365" t="str">
            <v/>
          </cell>
          <cell r="DK365" t="str">
            <v/>
          </cell>
          <cell r="DL365" t="str">
            <v/>
          </cell>
          <cell r="DM365" t="str">
            <v/>
          </cell>
          <cell r="DN365" t="str">
            <v/>
          </cell>
          <cell r="DO365" t="str">
            <v/>
          </cell>
          <cell r="DP365" t="str">
            <v/>
          </cell>
          <cell r="DQ365" t="str">
            <v/>
          </cell>
          <cell r="DR365" t="str">
            <v/>
          </cell>
          <cell r="DS365" t="str">
            <v/>
          </cell>
          <cell r="DT365" t="str">
            <v/>
          </cell>
          <cell r="DU365" t="str">
            <v/>
          </cell>
          <cell r="DV365" t="str">
            <v/>
          </cell>
          <cell r="DW365" t="str">
            <v/>
          </cell>
          <cell r="DX365" t="str">
            <v/>
          </cell>
          <cell r="DY365" t="str">
            <v/>
          </cell>
          <cell r="DZ365" t="str">
            <v/>
          </cell>
          <cell r="EA365" t="str">
            <v/>
          </cell>
          <cell r="EB365" t="str">
            <v/>
          </cell>
          <cell r="EC365" t="str">
            <v/>
          </cell>
          <cell r="ED365" t="str">
            <v/>
          </cell>
          <cell r="EE365" t="str">
            <v/>
          </cell>
          <cell r="EF365" t="str">
            <v/>
          </cell>
          <cell r="EG365" t="str">
            <v/>
          </cell>
          <cell r="EH365" t="str">
            <v/>
          </cell>
          <cell r="EI365" t="str">
            <v/>
          </cell>
          <cell r="EJ365" t="str">
            <v/>
          </cell>
          <cell r="EK365" t="str">
            <v/>
          </cell>
          <cell r="EL365" t="str">
            <v/>
          </cell>
          <cell r="EM365" t="str">
            <v/>
          </cell>
          <cell r="EN365" t="str">
            <v/>
          </cell>
          <cell r="EO365" t="str">
            <v/>
          </cell>
          <cell r="EP365" t="str">
            <v/>
          </cell>
          <cell r="EQ365" t="str">
            <v/>
          </cell>
          <cell r="ER365" t="str">
            <v/>
          </cell>
          <cell r="ES365" t="str">
            <v/>
          </cell>
          <cell r="ET365" t="str">
            <v/>
          </cell>
          <cell r="EU365" t="str">
            <v/>
          </cell>
          <cell r="EV365" t="str">
            <v/>
          </cell>
          <cell r="EW365" t="str">
            <v/>
          </cell>
          <cell r="EX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O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U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CA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G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M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  <cell r="CR366" t="str">
            <v/>
          </cell>
          <cell r="CS366" t="str">
            <v/>
          </cell>
          <cell r="CT366" t="str">
            <v/>
          </cell>
          <cell r="CU366" t="str">
            <v/>
          </cell>
          <cell r="CV366" t="str">
            <v/>
          </cell>
          <cell r="CW366" t="str">
            <v/>
          </cell>
          <cell r="CX366" t="str">
            <v/>
          </cell>
          <cell r="CY366" t="str">
            <v/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E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  <cell r="DJ366" t="str">
            <v/>
          </cell>
          <cell r="DK366" t="str">
            <v/>
          </cell>
          <cell r="DL366" t="str">
            <v/>
          </cell>
          <cell r="DM366" t="str">
            <v/>
          </cell>
          <cell r="DN366" t="str">
            <v/>
          </cell>
          <cell r="DO366" t="str">
            <v/>
          </cell>
          <cell r="DP366" t="str">
            <v/>
          </cell>
          <cell r="DQ366" t="str">
            <v/>
          </cell>
          <cell r="DR366" t="str">
            <v/>
          </cell>
          <cell r="DS366" t="str">
            <v/>
          </cell>
          <cell r="DT366" t="str">
            <v/>
          </cell>
          <cell r="DU366" t="str">
            <v/>
          </cell>
          <cell r="DV366" t="str">
            <v/>
          </cell>
          <cell r="DW366" t="str">
            <v/>
          </cell>
          <cell r="DX366" t="str">
            <v/>
          </cell>
          <cell r="DY366" t="str">
            <v/>
          </cell>
          <cell r="DZ366" t="str">
            <v/>
          </cell>
          <cell r="EA366" t="str">
            <v/>
          </cell>
          <cell r="EB366" t="str">
            <v/>
          </cell>
          <cell r="EC366" t="str">
            <v/>
          </cell>
          <cell r="ED366" t="str">
            <v/>
          </cell>
          <cell r="EE366" t="str">
            <v/>
          </cell>
          <cell r="EF366" t="str">
            <v/>
          </cell>
          <cell r="EG366" t="str">
            <v/>
          </cell>
          <cell r="EH366" t="str">
            <v/>
          </cell>
          <cell r="EI366" t="str">
            <v/>
          </cell>
          <cell r="EJ366" t="str">
            <v/>
          </cell>
          <cell r="EK366" t="str">
            <v/>
          </cell>
          <cell r="EL366" t="str">
            <v/>
          </cell>
          <cell r="EM366" t="str">
            <v/>
          </cell>
          <cell r="EN366" t="str">
            <v/>
          </cell>
          <cell r="EO366" t="str">
            <v/>
          </cell>
          <cell r="EP366" t="str">
            <v/>
          </cell>
          <cell r="EQ366" t="str">
            <v/>
          </cell>
          <cell r="ER366" t="str">
            <v/>
          </cell>
          <cell r="ES366" t="str">
            <v/>
          </cell>
          <cell r="ET366" t="str">
            <v/>
          </cell>
          <cell r="EU366" t="str">
            <v/>
          </cell>
          <cell r="EV366" t="str">
            <v/>
          </cell>
          <cell r="EW366" t="str">
            <v/>
          </cell>
          <cell r="EX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O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U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  <cell r="CA367" t="str">
            <v/>
          </cell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  <cell r="CF367" t="str">
            <v/>
          </cell>
          <cell r="CG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M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  <cell r="CR367" t="str">
            <v/>
          </cell>
          <cell r="CS367" t="str">
            <v/>
          </cell>
          <cell r="CT367" t="str">
            <v/>
          </cell>
          <cell r="CU367" t="str">
            <v/>
          </cell>
          <cell r="CV367" t="str">
            <v/>
          </cell>
          <cell r="CW367" t="str">
            <v/>
          </cell>
          <cell r="CX367" t="str">
            <v/>
          </cell>
          <cell r="CY367" t="str">
            <v/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E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  <cell r="DJ367" t="str">
            <v/>
          </cell>
          <cell r="DK367" t="str">
            <v/>
          </cell>
          <cell r="DL367" t="str">
            <v/>
          </cell>
          <cell r="DM367" t="str">
            <v/>
          </cell>
          <cell r="DN367" t="str">
            <v/>
          </cell>
          <cell r="DO367" t="str">
            <v/>
          </cell>
          <cell r="DP367" t="str">
            <v/>
          </cell>
          <cell r="DQ367" t="str">
            <v/>
          </cell>
          <cell r="DR367" t="str">
            <v/>
          </cell>
          <cell r="DS367" t="str">
            <v/>
          </cell>
          <cell r="DT367" t="str">
            <v/>
          </cell>
          <cell r="DU367" t="str">
            <v/>
          </cell>
          <cell r="DV367" t="str">
            <v/>
          </cell>
          <cell r="DW367" t="str">
            <v/>
          </cell>
          <cell r="DX367" t="str">
            <v/>
          </cell>
          <cell r="DY367" t="str">
            <v/>
          </cell>
          <cell r="DZ367" t="str">
            <v/>
          </cell>
          <cell r="EA367" t="str">
            <v/>
          </cell>
          <cell r="EB367" t="str">
            <v/>
          </cell>
          <cell r="EC367" t="str">
            <v/>
          </cell>
          <cell r="ED367" t="str">
            <v/>
          </cell>
          <cell r="EE367" t="str">
            <v/>
          </cell>
          <cell r="EF367" t="str">
            <v/>
          </cell>
          <cell r="EG367" t="str">
            <v/>
          </cell>
          <cell r="EH367" t="str">
            <v/>
          </cell>
          <cell r="EI367" t="str">
            <v/>
          </cell>
          <cell r="EJ367" t="str">
            <v/>
          </cell>
          <cell r="EK367" t="str">
            <v/>
          </cell>
          <cell r="EL367" t="str">
            <v/>
          </cell>
          <cell r="EM367" t="str">
            <v/>
          </cell>
          <cell r="EN367" t="str">
            <v/>
          </cell>
          <cell r="EO367" t="str">
            <v/>
          </cell>
          <cell r="EP367" t="str">
            <v/>
          </cell>
          <cell r="EQ367" t="str">
            <v/>
          </cell>
          <cell r="ER367" t="str">
            <v/>
          </cell>
          <cell r="ES367" t="str">
            <v/>
          </cell>
          <cell r="ET367" t="str">
            <v/>
          </cell>
          <cell r="EU367" t="str">
            <v/>
          </cell>
          <cell r="EV367" t="str">
            <v/>
          </cell>
          <cell r="EW367" t="str">
            <v/>
          </cell>
          <cell r="EX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O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U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  <cell r="CA368" t="str">
            <v/>
          </cell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  <cell r="CF368" t="str">
            <v/>
          </cell>
          <cell r="CG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M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  <cell r="CR368" t="str">
            <v/>
          </cell>
          <cell r="CS368" t="str">
            <v/>
          </cell>
          <cell r="CT368" t="str">
            <v/>
          </cell>
          <cell r="CU368" t="str">
            <v/>
          </cell>
          <cell r="CV368" t="str">
            <v/>
          </cell>
          <cell r="CW368" t="str">
            <v/>
          </cell>
          <cell r="CX368" t="str">
            <v/>
          </cell>
          <cell r="CY368" t="str">
            <v/>
          </cell>
          <cell r="CZ368" t="str">
            <v/>
          </cell>
          <cell r="DA368" t="str">
            <v/>
          </cell>
          <cell r="DB368" t="str">
            <v/>
          </cell>
          <cell r="DC368" t="str">
            <v/>
          </cell>
          <cell r="DD368" t="str">
            <v/>
          </cell>
          <cell r="DE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  <cell r="DJ368" t="str">
            <v/>
          </cell>
          <cell r="DK368" t="str">
            <v/>
          </cell>
          <cell r="DL368" t="str">
            <v/>
          </cell>
          <cell r="DM368" t="str">
            <v/>
          </cell>
          <cell r="DN368" t="str">
            <v/>
          </cell>
          <cell r="DO368" t="str">
            <v/>
          </cell>
          <cell r="DP368" t="str">
            <v/>
          </cell>
          <cell r="DQ368" t="str">
            <v/>
          </cell>
          <cell r="DR368" t="str">
            <v/>
          </cell>
          <cell r="DS368" t="str">
            <v/>
          </cell>
          <cell r="DT368" t="str">
            <v/>
          </cell>
          <cell r="DU368" t="str">
            <v/>
          </cell>
          <cell r="DV368" t="str">
            <v/>
          </cell>
          <cell r="DW368" t="str">
            <v/>
          </cell>
          <cell r="DX368" t="str">
            <v/>
          </cell>
          <cell r="DY368" t="str">
            <v/>
          </cell>
          <cell r="DZ368" t="str">
            <v/>
          </cell>
          <cell r="EA368" t="str">
            <v/>
          </cell>
          <cell r="EB368" t="str">
            <v/>
          </cell>
          <cell r="EC368" t="str">
            <v/>
          </cell>
          <cell r="ED368" t="str">
            <v/>
          </cell>
          <cell r="EE368" t="str">
            <v/>
          </cell>
          <cell r="EF368" t="str">
            <v/>
          </cell>
          <cell r="EG368" t="str">
            <v/>
          </cell>
          <cell r="EH368" t="str">
            <v/>
          </cell>
          <cell r="EI368" t="str">
            <v/>
          </cell>
          <cell r="EJ368" t="str">
            <v/>
          </cell>
          <cell r="EK368" t="str">
            <v/>
          </cell>
          <cell r="EL368" t="str">
            <v/>
          </cell>
          <cell r="EM368" t="str">
            <v/>
          </cell>
          <cell r="EN368" t="str">
            <v/>
          </cell>
          <cell r="EO368" t="str">
            <v/>
          </cell>
          <cell r="EP368" t="str">
            <v/>
          </cell>
          <cell r="EQ368" t="str">
            <v/>
          </cell>
          <cell r="ER368" t="str">
            <v/>
          </cell>
          <cell r="ES368" t="str">
            <v/>
          </cell>
          <cell r="ET368" t="str">
            <v/>
          </cell>
          <cell r="EU368" t="str">
            <v/>
          </cell>
          <cell r="EV368" t="str">
            <v/>
          </cell>
          <cell r="EW368" t="str">
            <v/>
          </cell>
          <cell r="EX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O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U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CA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G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M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  <cell r="CR369" t="str">
            <v/>
          </cell>
          <cell r="CS369" t="str">
            <v/>
          </cell>
          <cell r="CT369" t="str">
            <v/>
          </cell>
          <cell r="CU369" t="str">
            <v/>
          </cell>
          <cell r="CV369" t="str">
            <v/>
          </cell>
          <cell r="CW369" t="str">
            <v/>
          </cell>
          <cell r="CX369" t="str">
            <v/>
          </cell>
          <cell r="CY369" t="str">
            <v/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E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  <cell r="DJ369" t="str">
            <v/>
          </cell>
          <cell r="DK369" t="str">
            <v/>
          </cell>
          <cell r="DL369" t="str">
            <v/>
          </cell>
          <cell r="DM369" t="str">
            <v/>
          </cell>
          <cell r="DN369" t="str">
            <v/>
          </cell>
          <cell r="DO369" t="str">
            <v/>
          </cell>
          <cell r="DP369" t="str">
            <v/>
          </cell>
          <cell r="DQ369" t="str">
            <v/>
          </cell>
          <cell r="DR369" t="str">
            <v/>
          </cell>
          <cell r="DS369" t="str">
            <v/>
          </cell>
          <cell r="DT369" t="str">
            <v/>
          </cell>
          <cell r="DU369" t="str">
            <v/>
          </cell>
          <cell r="DV369" t="str">
            <v/>
          </cell>
          <cell r="DW369" t="str">
            <v/>
          </cell>
          <cell r="DX369" t="str">
            <v/>
          </cell>
          <cell r="DY369" t="str">
            <v/>
          </cell>
          <cell r="DZ369" t="str">
            <v/>
          </cell>
          <cell r="EA369" t="str">
            <v/>
          </cell>
          <cell r="EB369" t="str">
            <v/>
          </cell>
          <cell r="EC369" t="str">
            <v/>
          </cell>
          <cell r="ED369" t="str">
            <v/>
          </cell>
          <cell r="EE369" t="str">
            <v/>
          </cell>
          <cell r="EF369" t="str">
            <v/>
          </cell>
          <cell r="EG369" t="str">
            <v/>
          </cell>
          <cell r="EH369" t="str">
            <v/>
          </cell>
          <cell r="EI369" t="str">
            <v/>
          </cell>
          <cell r="EJ369" t="str">
            <v/>
          </cell>
          <cell r="EK369" t="str">
            <v/>
          </cell>
          <cell r="EL369" t="str">
            <v/>
          </cell>
          <cell r="EM369" t="str">
            <v/>
          </cell>
          <cell r="EN369" t="str">
            <v/>
          </cell>
          <cell r="EO369" t="str">
            <v/>
          </cell>
          <cell r="EP369" t="str">
            <v/>
          </cell>
          <cell r="EQ369" t="str">
            <v/>
          </cell>
          <cell r="ER369" t="str">
            <v/>
          </cell>
          <cell r="ES369" t="str">
            <v/>
          </cell>
          <cell r="ET369" t="str">
            <v/>
          </cell>
          <cell r="EU369" t="str">
            <v/>
          </cell>
          <cell r="EV369" t="str">
            <v/>
          </cell>
          <cell r="EW369" t="str">
            <v/>
          </cell>
          <cell r="EX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O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U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CA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G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M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  <cell r="CR370" t="str">
            <v/>
          </cell>
          <cell r="CS370" t="str">
            <v/>
          </cell>
          <cell r="CT370" t="str">
            <v/>
          </cell>
          <cell r="CU370" t="str">
            <v/>
          </cell>
          <cell r="CV370" t="str">
            <v/>
          </cell>
          <cell r="CW370" t="str">
            <v/>
          </cell>
          <cell r="CX370" t="str">
            <v/>
          </cell>
          <cell r="CY370" t="str">
            <v/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E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  <cell r="DJ370" t="str">
            <v/>
          </cell>
          <cell r="DK370" t="str">
            <v/>
          </cell>
          <cell r="DL370" t="str">
            <v/>
          </cell>
          <cell r="DM370" t="str">
            <v/>
          </cell>
          <cell r="DN370" t="str">
            <v/>
          </cell>
          <cell r="DO370" t="str">
            <v/>
          </cell>
          <cell r="DP370" t="str">
            <v/>
          </cell>
          <cell r="DQ370" t="str">
            <v/>
          </cell>
          <cell r="DR370" t="str">
            <v/>
          </cell>
          <cell r="DS370" t="str">
            <v/>
          </cell>
          <cell r="DT370" t="str">
            <v/>
          </cell>
          <cell r="DU370" t="str">
            <v/>
          </cell>
          <cell r="DV370" t="str">
            <v/>
          </cell>
          <cell r="DW370" t="str">
            <v/>
          </cell>
          <cell r="DX370" t="str">
            <v/>
          </cell>
          <cell r="DY370" t="str">
            <v/>
          </cell>
          <cell r="DZ370" t="str">
            <v/>
          </cell>
          <cell r="EA370" t="str">
            <v/>
          </cell>
          <cell r="EB370" t="str">
            <v/>
          </cell>
          <cell r="EC370" t="str">
            <v/>
          </cell>
          <cell r="ED370" t="str">
            <v/>
          </cell>
          <cell r="EE370" t="str">
            <v/>
          </cell>
          <cell r="EF370" t="str">
            <v/>
          </cell>
          <cell r="EG370" t="str">
            <v/>
          </cell>
          <cell r="EH370" t="str">
            <v/>
          </cell>
          <cell r="EI370" t="str">
            <v/>
          </cell>
          <cell r="EJ370" t="str">
            <v/>
          </cell>
          <cell r="EK370" t="str">
            <v/>
          </cell>
          <cell r="EL370" t="str">
            <v/>
          </cell>
          <cell r="EM370" t="str">
            <v/>
          </cell>
          <cell r="EN370" t="str">
            <v/>
          </cell>
          <cell r="EO370" t="str">
            <v/>
          </cell>
          <cell r="EP370" t="str">
            <v/>
          </cell>
          <cell r="EQ370" t="str">
            <v/>
          </cell>
          <cell r="ER370" t="str">
            <v/>
          </cell>
          <cell r="ES370" t="str">
            <v/>
          </cell>
          <cell r="ET370" t="str">
            <v/>
          </cell>
          <cell r="EU370" t="str">
            <v/>
          </cell>
          <cell r="EV370" t="str">
            <v/>
          </cell>
          <cell r="EW370" t="str">
            <v/>
          </cell>
          <cell r="EX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O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U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CA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G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M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  <cell r="CR371" t="str">
            <v/>
          </cell>
          <cell r="CS371" t="str">
            <v/>
          </cell>
          <cell r="CT371" t="str">
            <v/>
          </cell>
          <cell r="CU371" t="str">
            <v/>
          </cell>
          <cell r="CV371" t="str">
            <v/>
          </cell>
          <cell r="CW371" t="str">
            <v/>
          </cell>
          <cell r="CX371" t="str">
            <v/>
          </cell>
          <cell r="CY371" t="str">
            <v/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E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  <cell r="DJ371" t="str">
            <v/>
          </cell>
          <cell r="DK371" t="str">
            <v/>
          </cell>
          <cell r="DL371" t="str">
            <v/>
          </cell>
          <cell r="DM371" t="str">
            <v/>
          </cell>
          <cell r="DN371" t="str">
            <v/>
          </cell>
          <cell r="DO371" t="str">
            <v/>
          </cell>
          <cell r="DP371" t="str">
            <v/>
          </cell>
          <cell r="DQ371" t="str">
            <v/>
          </cell>
          <cell r="DR371" t="str">
            <v/>
          </cell>
          <cell r="DS371" t="str">
            <v/>
          </cell>
          <cell r="DT371" t="str">
            <v/>
          </cell>
          <cell r="DU371" t="str">
            <v/>
          </cell>
          <cell r="DV371" t="str">
            <v/>
          </cell>
          <cell r="DW371" t="str">
            <v/>
          </cell>
          <cell r="DX371" t="str">
            <v/>
          </cell>
          <cell r="DY371" t="str">
            <v/>
          </cell>
          <cell r="DZ371" t="str">
            <v/>
          </cell>
          <cell r="EA371" t="str">
            <v/>
          </cell>
          <cell r="EB371" t="str">
            <v/>
          </cell>
          <cell r="EC371" t="str">
            <v/>
          </cell>
          <cell r="ED371" t="str">
            <v/>
          </cell>
          <cell r="EE371" t="str">
            <v/>
          </cell>
          <cell r="EF371" t="str">
            <v/>
          </cell>
          <cell r="EG371" t="str">
            <v/>
          </cell>
          <cell r="EH371" t="str">
            <v/>
          </cell>
          <cell r="EI371" t="str">
            <v/>
          </cell>
          <cell r="EJ371" t="str">
            <v/>
          </cell>
          <cell r="EK371" t="str">
            <v/>
          </cell>
          <cell r="EL371" t="str">
            <v/>
          </cell>
          <cell r="EM371" t="str">
            <v/>
          </cell>
          <cell r="EN371" t="str">
            <v/>
          </cell>
          <cell r="EO371" t="str">
            <v/>
          </cell>
          <cell r="EP371" t="str">
            <v/>
          </cell>
          <cell r="EQ371" t="str">
            <v/>
          </cell>
          <cell r="ER371" t="str">
            <v/>
          </cell>
          <cell r="ES371" t="str">
            <v/>
          </cell>
          <cell r="ET371" t="str">
            <v/>
          </cell>
          <cell r="EU371" t="str">
            <v/>
          </cell>
          <cell r="EV371" t="str">
            <v/>
          </cell>
          <cell r="EW371" t="str">
            <v/>
          </cell>
          <cell r="EX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O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U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CA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G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M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  <cell r="CR372" t="str">
            <v/>
          </cell>
          <cell r="CS372" t="str">
            <v/>
          </cell>
          <cell r="CT372" t="str">
            <v/>
          </cell>
          <cell r="CU372" t="str">
            <v/>
          </cell>
          <cell r="CV372" t="str">
            <v/>
          </cell>
          <cell r="CW372" t="str">
            <v/>
          </cell>
          <cell r="CX372" t="str">
            <v/>
          </cell>
          <cell r="CY372" t="str">
            <v/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E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  <cell r="DJ372" t="str">
            <v/>
          </cell>
          <cell r="DK372" t="str">
            <v/>
          </cell>
          <cell r="DL372" t="str">
            <v/>
          </cell>
          <cell r="DM372" t="str">
            <v/>
          </cell>
          <cell r="DN372" t="str">
            <v/>
          </cell>
          <cell r="DO372" t="str">
            <v/>
          </cell>
          <cell r="DP372" t="str">
            <v/>
          </cell>
          <cell r="DQ372" t="str">
            <v/>
          </cell>
          <cell r="DR372" t="str">
            <v/>
          </cell>
          <cell r="DS372" t="str">
            <v/>
          </cell>
          <cell r="DT372" t="str">
            <v/>
          </cell>
          <cell r="DU372" t="str">
            <v/>
          </cell>
          <cell r="DV372" t="str">
            <v/>
          </cell>
          <cell r="DW372" t="str">
            <v/>
          </cell>
          <cell r="DX372" t="str">
            <v/>
          </cell>
          <cell r="DY372" t="str">
            <v/>
          </cell>
          <cell r="DZ372" t="str">
            <v/>
          </cell>
          <cell r="EA372" t="str">
            <v/>
          </cell>
          <cell r="EB372" t="str">
            <v/>
          </cell>
          <cell r="EC372" t="str">
            <v/>
          </cell>
          <cell r="ED372" t="str">
            <v/>
          </cell>
          <cell r="EE372" t="str">
            <v/>
          </cell>
          <cell r="EF372" t="str">
            <v/>
          </cell>
          <cell r="EG372" t="str">
            <v/>
          </cell>
          <cell r="EH372" t="str">
            <v/>
          </cell>
          <cell r="EI372" t="str">
            <v/>
          </cell>
          <cell r="EJ372" t="str">
            <v/>
          </cell>
          <cell r="EK372" t="str">
            <v/>
          </cell>
          <cell r="EL372" t="str">
            <v/>
          </cell>
          <cell r="EM372" t="str">
            <v/>
          </cell>
          <cell r="EN372" t="str">
            <v/>
          </cell>
          <cell r="EO372" t="str">
            <v/>
          </cell>
          <cell r="EP372" t="str">
            <v/>
          </cell>
          <cell r="EQ372" t="str">
            <v/>
          </cell>
          <cell r="ER372" t="str">
            <v/>
          </cell>
          <cell r="ES372" t="str">
            <v/>
          </cell>
          <cell r="ET372" t="str">
            <v/>
          </cell>
          <cell r="EU372" t="str">
            <v/>
          </cell>
          <cell r="EV372" t="str">
            <v/>
          </cell>
          <cell r="EW372" t="str">
            <v/>
          </cell>
          <cell r="EX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O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U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CA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G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M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  <cell r="CR373" t="str">
            <v/>
          </cell>
          <cell r="CS373" t="str">
            <v/>
          </cell>
          <cell r="CT373" t="str">
            <v/>
          </cell>
          <cell r="CU373" t="str">
            <v/>
          </cell>
          <cell r="CV373" t="str">
            <v/>
          </cell>
          <cell r="CW373" t="str">
            <v/>
          </cell>
          <cell r="CX373" t="str">
            <v/>
          </cell>
          <cell r="CY373" t="str">
            <v/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E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  <cell r="DJ373" t="str">
            <v/>
          </cell>
          <cell r="DK373" t="str">
            <v/>
          </cell>
          <cell r="DL373" t="str">
            <v/>
          </cell>
          <cell r="DM373" t="str">
            <v/>
          </cell>
          <cell r="DN373" t="str">
            <v/>
          </cell>
          <cell r="DO373" t="str">
            <v/>
          </cell>
          <cell r="DP373" t="str">
            <v/>
          </cell>
          <cell r="DQ373" t="str">
            <v/>
          </cell>
          <cell r="DR373" t="str">
            <v/>
          </cell>
          <cell r="DS373" t="str">
            <v/>
          </cell>
          <cell r="DT373" t="str">
            <v/>
          </cell>
          <cell r="DU373" t="str">
            <v/>
          </cell>
          <cell r="DV373" t="str">
            <v/>
          </cell>
          <cell r="DW373" t="str">
            <v/>
          </cell>
          <cell r="DX373" t="str">
            <v/>
          </cell>
          <cell r="DY373" t="str">
            <v/>
          </cell>
          <cell r="DZ373" t="str">
            <v/>
          </cell>
          <cell r="EA373" t="str">
            <v/>
          </cell>
          <cell r="EB373" t="str">
            <v/>
          </cell>
          <cell r="EC373" t="str">
            <v/>
          </cell>
          <cell r="ED373" t="str">
            <v/>
          </cell>
          <cell r="EE373" t="str">
            <v/>
          </cell>
          <cell r="EF373" t="str">
            <v/>
          </cell>
          <cell r="EG373" t="str">
            <v/>
          </cell>
          <cell r="EH373" t="str">
            <v/>
          </cell>
          <cell r="EI373" t="str">
            <v/>
          </cell>
          <cell r="EJ373" t="str">
            <v/>
          </cell>
          <cell r="EK373" t="str">
            <v/>
          </cell>
          <cell r="EL373" t="str">
            <v/>
          </cell>
          <cell r="EM373" t="str">
            <v/>
          </cell>
          <cell r="EN373" t="str">
            <v/>
          </cell>
          <cell r="EO373" t="str">
            <v/>
          </cell>
          <cell r="EP373" t="str">
            <v/>
          </cell>
          <cell r="EQ373" t="str">
            <v/>
          </cell>
          <cell r="ER373" t="str">
            <v/>
          </cell>
          <cell r="ES373" t="str">
            <v/>
          </cell>
          <cell r="ET373" t="str">
            <v/>
          </cell>
          <cell r="EU373" t="str">
            <v/>
          </cell>
          <cell r="EV373" t="str">
            <v/>
          </cell>
          <cell r="EW373" t="str">
            <v/>
          </cell>
          <cell r="EX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O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U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CA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G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M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  <cell r="CR374" t="str">
            <v/>
          </cell>
          <cell r="CS374" t="str">
            <v/>
          </cell>
          <cell r="CT374" t="str">
            <v/>
          </cell>
          <cell r="CU374" t="str">
            <v/>
          </cell>
          <cell r="CV374" t="str">
            <v/>
          </cell>
          <cell r="CW374" t="str">
            <v/>
          </cell>
          <cell r="CX374" t="str">
            <v/>
          </cell>
          <cell r="CY374" t="str">
            <v/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E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  <cell r="DJ374" t="str">
            <v/>
          </cell>
          <cell r="DK374" t="str">
            <v/>
          </cell>
          <cell r="DL374" t="str">
            <v/>
          </cell>
          <cell r="DM374" t="str">
            <v/>
          </cell>
          <cell r="DN374" t="str">
            <v/>
          </cell>
          <cell r="DO374" t="str">
            <v/>
          </cell>
          <cell r="DP374" t="str">
            <v/>
          </cell>
          <cell r="DQ374" t="str">
            <v/>
          </cell>
          <cell r="DR374" t="str">
            <v/>
          </cell>
          <cell r="DS374" t="str">
            <v/>
          </cell>
          <cell r="DT374" t="str">
            <v/>
          </cell>
          <cell r="DU374" t="str">
            <v/>
          </cell>
          <cell r="DV374" t="str">
            <v/>
          </cell>
          <cell r="DW374" t="str">
            <v/>
          </cell>
          <cell r="DX374" t="str">
            <v/>
          </cell>
          <cell r="DY374" t="str">
            <v/>
          </cell>
          <cell r="DZ374" t="str">
            <v/>
          </cell>
          <cell r="EA374" t="str">
            <v/>
          </cell>
          <cell r="EB374" t="str">
            <v/>
          </cell>
          <cell r="EC374" t="str">
            <v/>
          </cell>
          <cell r="ED374" t="str">
            <v/>
          </cell>
          <cell r="EE374" t="str">
            <v/>
          </cell>
          <cell r="EF374" t="str">
            <v/>
          </cell>
          <cell r="EG374" t="str">
            <v/>
          </cell>
          <cell r="EH374" t="str">
            <v/>
          </cell>
          <cell r="EI374" t="str">
            <v/>
          </cell>
          <cell r="EJ374" t="str">
            <v/>
          </cell>
          <cell r="EK374" t="str">
            <v/>
          </cell>
          <cell r="EL374" t="str">
            <v/>
          </cell>
          <cell r="EM374" t="str">
            <v/>
          </cell>
          <cell r="EN374" t="str">
            <v/>
          </cell>
          <cell r="EO374" t="str">
            <v/>
          </cell>
          <cell r="EP374" t="str">
            <v/>
          </cell>
          <cell r="EQ374" t="str">
            <v/>
          </cell>
          <cell r="ER374" t="str">
            <v/>
          </cell>
          <cell r="ES374" t="str">
            <v/>
          </cell>
          <cell r="ET374" t="str">
            <v/>
          </cell>
          <cell r="EU374" t="str">
            <v/>
          </cell>
          <cell r="EV374" t="str">
            <v/>
          </cell>
          <cell r="EW374" t="str">
            <v/>
          </cell>
          <cell r="EX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O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U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CA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G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M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  <cell r="CR375" t="str">
            <v/>
          </cell>
          <cell r="CS375" t="str">
            <v/>
          </cell>
          <cell r="CT375" t="str">
            <v/>
          </cell>
          <cell r="CU375" t="str">
            <v/>
          </cell>
          <cell r="CV375" t="str">
            <v/>
          </cell>
          <cell r="CW375" t="str">
            <v/>
          </cell>
          <cell r="CX375" t="str">
            <v/>
          </cell>
          <cell r="CY375" t="str">
            <v/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E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  <cell r="DJ375" t="str">
            <v/>
          </cell>
          <cell r="DK375" t="str">
            <v/>
          </cell>
          <cell r="DL375" t="str">
            <v/>
          </cell>
          <cell r="DM375" t="str">
            <v/>
          </cell>
          <cell r="DN375" t="str">
            <v/>
          </cell>
          <cell r="DO375" t="str">
            <v/>
          </cell>
          <cell r="DP375" t="str">
            <v/>
          </cell>
          <cell r="DQ375" t="str">
            <v/>
          </cell>
          <cell r="DR375" t="str">
            <v/>
          </cell>
          <cell r="DS375" t="str">
            <v/>
          </cell>
          <cell r="DT375" t="str">
            <v/>
          </cell>
          <cell r="DU375" t="str">
            <v/>
          </cell>
          <cell r="DV375" t="str">
            <v/>
          </cell>
          <cell r="DW375" t="str">
            <v/>
          </cell>
          <cell r="DX375" t="str">
            <v/>
          </cell>
          <cell r="DY375" t="str">
            <v/>
          </cell>
          <cell r="DZ375" t="str">
            <v/>
          </cell>
          <cell r="EA375" t="str">
            <v/>
          </cell>
          <cell r="EB375" t="str">
            <v/>
          </cell>
          <cell r="EC375" t="str">
            <v/>
          </cell>
          <cell r="ED375" t="str">
            <v/>
          </cell>
          <cell r="EE375" t="str">
            <v/>
          </cell>
          <cell r="EF375" t="str">
            <v/>
          </cell>
          <cell r="EG375" t="str">
            <v/>
          </cell>
          <cell r="EH375" t="str">
            <v/>
          </cell>
          <cell r="EI375" t="str">
            <v/>
          </cell>
          <cell r="EJ375" t="str">
            <v/>
          </cell>
          <cell r="EK375" t="str">
            <v/>
          </cell>
          <cell r="EL375" t="str">
            <v/>
          </cell>
          <cell r="EM375" t="str">
            <v/>
          </cell>
          <cell r="EN375" t="str">
            <v/>
          </cell>
          <cell r="EO375" t="str">
            <v/>
          </cell>
          <cell r="EP375" t="str">
            <v/>
          </cell>
          <cell r="EQ375" t="str">
            <v/>
          </cell>
          <cell r="ER375" t="str">
            <v/>
          </cell>
          <cell r="ES375" t="str">
            <v/>
          </cell>
          <cell r="ET375" t="str">
            <v/>
          </cell>
          <cell r="EU375" t="str">
            <v/>
          </cell>
          <cell r="EV375" t="str">
            <v/>
          </cell>
          <cell r="EW375" t="str">
            <v/>
          </cell>
          <cell r="EX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I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O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U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  <cell r="CA376" t="str">
            <v/>
          </cell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  <cell r="CF376" t="str">
            <v/>
          </cell>
          <cell r="CG376" t="str">
            <v/>
          </cell>
          <cell r="CH376" t="str">
            <v/>
          </cell>
          <cell r="CI376" t="str">
            <v/>
          </cell>
          <cell r="CJ376" t="str">
            <v/>
          </cell>
          <cell r="CK376" t="str">
            <v/>
          </cell>
          <cell r="CL376" t="str">
            <v/>
          </cell>
          <cell r="CM376" t="str">
            <v/>
          </cell>
          <cell r="CN376" t="str">
            <v/>
          </cell>
          <cell r="CO376" t="str">
            <v/>
          </cell>
          <cell r="CP376" t="str">
            <v/>
          </cell>
          <cell r="CQ376" t="str">
            <v/>
          </cell>
          <cell r="CR376" t="str">
            <v/>
          </cell>
          <cell r="CS376" t="str">
            <v/>
          </cell>
          <cell r="CT376" t="str">
            <v/>
          </cell>
          <cell r="CU376" t="str">
            <v/>
          </cell>
          <cell r="CV376" t="str">
            <v/>
          </cell>
          <cell r="CW376" t="str">
            <v/>
          </cell>
          <cell r="CX376" t="str">
            <v/>
          </cell>
          <cell r="CY376" t="str">
            <v/>
          </cell>
          <cell r="CZ376" t="str">
            <v/>
          </cell>
          <cell r="DA376" t="str">
            <v/>
          </cell>
          <cell r="DB376" t="str">
            <v/>
          </cell>
          <cell r="DC376" t="str">
            <v/>
          </cell>
          <cell r="DD376" t="str">
            <v/>
          </cell>
          <cell r="DE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  <cell r="DJ376" t="str">
            <v/>
          </cell>
          <cell r="DK376" t="str">
            <v/>
          </cell>
          <cell r="DL376" t="str">
            <v/>
          </cell>
          <cell r="DM376" t="str">
            <v/>
          </cell>
          <cell r="DN376" t="str">
            <v/>
          </cell>
          <cell r="DO376" t="str">
            <v/>
          </cell>
          <cell r="DP376" t="str">
            <v/>
          </cell>
          <cell r="DQ376" t="str">
            <v/>
          </cell>
          <cell r="DR376" t="str">
            <v/>
          </cell>
          <cell r="DS376" t="str">
            <v/>
          </cell>
          <cell r="DT376" t="str">
            <v/>
          </cell>
          <cell r="DU376" t="str">
            <v/>
          </cell>
          <cell r="DV376" t="str">
            <v/>
          </cell>
          <cell r="DW376" t="str">
            <v/>
          </cell>
          <cell r="DX376" t="str">
            <v/>
          </cell>
          <cell r="DY376" t="str">
            <v/>
          </cell>
          <cell r="DZ376" t="str">
            <v/>
          </cell>
          <cell r="EA376" t="str">
            <v/>
          </cell>
          <cell r="EB376" t="str">
            <v/>
          </cell>
          <cell r="EC376" t="str">
            <v/>
          </cell>
          <cell r="ED376" t="str">
            <v/>
          </cell>
          <cell r="EE376" t="str">
            <v/>
          </cell>
          <cell r="EF376" t="str">
            <v/>
          </cell>
          <cell r="EG376" t="str">
            <v/>
          </cell>
          <cell r="EH376" t="str">
            <v/>
          </cell>
          <cell r="EI376" t="str">
            <v/>
          </cell>
          <cell r="EJ376" t="str">
            <v/>
          </cell>
          <cell r="EK376" t="str">
            <v/>
          </cell>
          <cell r="EL376" t="str">
            <v/>
          </cell>
          <cell r="EM376" t="str">
            <v/>
          </cell>
          <cell r="EN376" t="str">
            <v/>
          </cell>
          <cell r="EO376" t="str">
            <v/>
          </cell>
          <cell r="EP376" t="str">
            <v/>
          </cell>
          <cell r="EQ376" t="str">
            <v/>
          </cell>
          <cell r="ER376" t="str">
            <v/>
          </cell>
          <cell r="ES376" t="str">
            <v/>
          </cell>
          <cell r="ET376" t="str">
            <v/>
          </cell>
          <cell r="EU376" t="str">
            <v/>
          </cell>
          <cell r="EV376" t="str">
            <v/>
          </cell>
          <cell r="EW376" t="str">
            <v/>
          </cell>
          <cell r="EX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I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O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U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  <cell r="CA377" t="str">
            <v/>
          </cell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  <cell r="CF377" t="str">
            <v/>
          </cell>
          <cell r="CG377" t="str">
            <v/>
          </cell>
          <cell r="CH377" t="str">
            <v/>
          </cell>
          <cell r="CI377" t="str">
            <v/>
          </cell>
          <cell r="CJ377" t="str">
            <v/>
          </cell>
          <cell r="CK377" t="str">
            <v/>
          </cell>
          <cell r="CL377" t="str">
            <v/>
          </cell>
          <cell r="CM377" t="str">
            <v/>
          </cell>
          <cell r="CN377" t="str">
            <v/>
          </cell>
          <cell r="CO377" t="str">
            <v/>
          </cell>
          <cell r="CP377" t="str">
            <v/>
          </cell>
          <cell r="CQ377" t="str">
            <v/>
          </cell>
          <cell r="CR377" t="str">
            <v/>
          </cell>
          <cell r="CS377" t="str">
            <v/>
          </cell>
          <cell r="CT377" t="str">
            <v/>
          </cell>
          <cell r="CU377" t="str">
            <v/>
          </cell>
          <cell r="CV377" t="str">
            <v/>
          </cell>
          <cell r="CW377" t="str">
            <v/>
          </cell>
          <cell r="CX377" t="str">
            <v/>
          </cell>
          <cell r="CY377" t="str">
            <v/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E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  <cell r="DJ377" t="str">
            <v/>
          </cell>
          <cell r="DK377" t="str">
            <v/>
          </cell>
          <cell r="DL377" t="str">
            <v/>
          </cell>
          <cell r="DM377" t="str">
            <v/>
          </cell>
          <cell r="DN377" t="str">
            <v/>
          </cell>
          <cell r="DO377" t="str">
            <v/>
          </cell>
          <cell r="DP377" t="str">
            <v/>
          </cell>
          <cell r="DQ377" t="str">
            <v/>
          </cell>
          <cell r="DR377" t="str">
            <v/>
          </cell>
          <cell r="DS377" t="str">
            <v/>
          </cell>
          <cell r="DT377" t="str">
            <v/>
          </cell>
          <cell r="DU377" t="str">
            <v/>
          </cell>
          <cell r="DV377" t="str">
            <v/>
          </cell>
          <cell r="DW377" t="str">
            <v/>
          </cell>
          <cell r="DX377" t="str">
            <v/>
          </cell>
          <cell r="DY377" t="str">
            <v/>
          </cell>
          <cell r="DZ377" t="str">
            <v/>
          </cell>
          <cell r="EA377" t="str">
            <v/>
          </cell>
          <cell r="EB377" t="str">
            <v/>
          </cell>
          <cell r="EC377" t="str">
            <v/>
          </cell>
          <cell r="ED377" t="str">
            <v/>
          </cell>
          <cell r="EE377" t="str">
            <v/>
          </cell>
          <cell r="EF377" t="str">
            <v/>
          </cell>
          <cell r="EG377" t="str">
            <v/>
          </cell>
          <cell r="EH377" t="str">
            <v/>
          </cell>
          <cell r="EI377" t="str">
            <v/>
          </cell>
          <cell r="EJ377" t="str">
            <v/>
          </cell>
          <cell r="EK377" t="str">
            <v/>
          </cell>
          <cell r="EL377" t="str">
            <v/>
          </cell>
          <cell r="EM377" t="str">
            <v/>
          </cell>
          <cell r="EN377" t="str">
            <v/>
          </cell>
          <cell r="EO377" t="str">
            <v/>
          </cell>
          <cell r="EP377" t="str">
            <v/>
          </cell>
          <cell r="EQ377" t="str">
            <v/>
          </cell>
          <cell r="ER377" t="str">
            <v/>
          </cell>
          <cell r="ES377" t="str">
            <v/>
          </cell>
          <cell r="ET377" t="str">
            <v/>
          </cell>
          <cell r="EU377" t="str">
            <v/>
          </cell>
          <cell r="EV377" t="str">
            <v/>
          </cell>
          <cell r="EW377" t="str">
            <v/>
          </cell>
          <cell r="EX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I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O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U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  <cell r="CA378" t="str">
            <v/>
          </cell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  <cell r="CF378" t="str">
            <v/>
          </cell>
          <cell r="CG378" t="str">
            <v/>
          </cell>
          <cell r="CH378" t="str">
            <v/>
          </cell>
          <cell r="CI378" t="str">
            <v/>
          </cell>
          <cell r="CJ378" t="str">
            <v/>
          </cell>
          <cell r="CK378" t="str">
            <v/>
          </cell>
          <cell r="CL378" t="str">
            <v/>
          </cell>
          <cell r="CM378" t="str">
            <v/>
          </cell>
          <cell r="CN378" t="str">
            <v/>
          </cell>
          <cell r="CO378" t="str">
            <v/>
          </cell>
          <cell r="CP378" t="str">
            <v/>
          </cell>
          <cell r="CQ378" t="str">
            <v/>
          </cell>
          <cell r="CR378" t="str">
            <v/>
          </cell>
          <cell r="CS378" t="str">
            <v/>
          </cell>
          <cell r="CT378" t="str">
            <v/>
          </cell>
          <cell r="CU378" t="str">
            <v/>
          </cell>
          <cell r="CV378" t="str">
            <v/>
          </cell>
          <cell r="CW378" t="str">
            <v/>
          </cell>
          <cell r="CX378" t="str">
            <v/>
          </cell>
          <cell r="CY378" t="str">
            <v/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E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  <cell r="DJ378" t="str">
            <v/>
          </cell>
          <cell r="DK378" t="str">
            <v/>
          </cell>
          <cell r="DL378" t="str">
            <v/>
          </cell>
          <cell r="DM378" t="str">
            <v/>
          </cell>
          <cell r="DN378" t="str">
            <v/>
          </cell>
          <cell r="DO378" t="str">
            <v/>
          </cell>
          <cell r="DP378" t="str">
            <v/>
          </cell>
          <cell r="DQ378" t="str">
            <v/>
          </cell>
          <cell r="DR378" t="str">
            <v/>
          </cell>
          <cell r="DS378" t="str">
            <v/>
          </cell>
          <cell r="DT378" t="str">
            <v/>
          </cell>
          <cell r="DU378" t="str">
            <v/>
          </cell>
          <cell r="DV378" t="str">
            <v/>
          </cell>
          <cell r="DW378" t="str">
            <v/>
          </cell>
          <cell r="DX378" t="str">
            <v/>
          </cell>
          <cell r="DY378" t="str">
            <v/>
          </cell>
          <cell r="DZ378" t="str">
            <v/>
          </cell>
          <cell r="EA378" t="str">
            <v/>
          </cell>
          <cell r="EB378" t="str">
            <v/>
          </cell>
          <cell r="EC378" t="str">
            <v/>
          </cell>
          <cell r="ED378" t="str">
            <v/>
          </cell>
          <cell r="EE378" t="str">
            <v/>
          </cell>
          <cell r="EF378" t="str">
            <v/>
          </cell>
          <cell r="EG378" t="str">
            <v/>
          </cell>
          <cell r="EH378" t="str">
            <v/>
          </cell>
          <cell r="EI378" t="str">
            <v/>
          </cell>
          <cell r="EJ378" t="str">
            <v/>
          </cell>
          <cell r="EK378" t="str">
            <v/>
          </cell>
          <cell r="EL378" t="str">
            <v/>
          </cell>
          <cell r="EM378" t="str">
            <v/>
          </cell>
          <cell r="EN378" t="str">
            <v/>
          </cell>
          <cell r="EO378" t="str">
            <v/>
          </cell>
          <cell r="EP378" t="str">
            <v/>
          </cell>
          <cell r="EQ378" t="str">
            <v/>
          </cell>
          <cell r="ER378" t="str">
            <v/>
          </cell>
          <cell r="ES378" t="str">
            <v/>
          </cell>
          <cell r="ET378" t="str">
            <v/>
          </cell>
          <cell r="EU378" t="str">
            <v/>
          </cell>
          <cell r="EV378" t="str">
            <v/>
          </cell>
          <cell r="EW378" t="str">
            <v/>
          </cell>
          <cell r="EX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I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O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U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  <cell r="CA379" t="str">
            <v/>
          </cell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  <cell r="CF379" t="str">
            <v/>
          </cell>
          <cell r="CG379" t="str">
            <v/>
          </cell>
          <cell r="CH379" t="str">
            <v/>
          </cell>
          <cell r="CI379" t="str">
            <v/>
          </cell>
          <cell r="CJ379" t="str">
            <v/>
          </cell>
          <cell r="CK379" t="str">
            <v/>
          </cell>
          <cell r="CL379" t="str">
            <v/>
          </cell>
          <cell r="CM379" t="str">
            <v/>
          </cell>
          <cell r="CN379" t="str">
            <v/>
          </cell>
          <cell r="CO379" t="str">
            <v/>
          </cell>
          <cell r="CP379" t="str">
            <v/>
          </cell>
          <cell r="CQ379" t="str">
            <v/>
          </cell>
          <cell r="CR379" t="str">
            <v/>
          </cell>
          <cell r="CS379" t="str">
            <v/>
          </cell>
          <cell r="CT379" t="str">
            <v/>
          </cell>
          <cell r="CU379" t="str">
            <v/>
          </cell>
          <cell r="CV379" t="str">
            <v/>
          </cell>
          <cell r="CW379" t="str">
            <v/>
          </cell>
          <cell r="CX379" t="str">
            <v/>
          </cell>
          <cell r="CY379" t="str">
            <v/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E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  <cell r="DJ379" t="str">
            <v/>
          </cell>
          <cell r="DK379" t="str">
            <v/>
          </cell>
          <cell r="DL379" t="str">
            <v/>
          </cell>
          <cell r="DM379" t="str">
            <v/>
          </cell>
          <cell r="DN379" t="str">
            <v/>
          </cell>
          <cell r="DO379" t="str">
            <v/>
          </cell>
          <cell r="DP379" t="str">
            <v/>
          </cell>
          <cell r="DQ379" t="str">
            <v/>
          </cell>
          <cell r="DR379" t="str">
            <v/>
          </cell>
          <cell r="DS379" t="str">
            <v/>
          </cell>
          <cell r="DT379" t="str">
            <v/>
          </cell>
          <cell r="DU379" t="str">
            <v/>
          </cell>
          <cell r="DV379" t="str">
            <v/>
          </cell>
          <cell r="DW379" t="str">
            <v/>
          </cell>
          <cell r="DX379" t="str">
            <v/>
          </cell>
          <cell r="DY379" t="str">
            <v/>
          </cell>
          <cell r="DZ379" t="str">
            <v/>
          </cell>
          <cell r="EA379" t="str">
            <v/>
          </cell>
          <cell r="EB379" t="str">
            <v/>
          </cell>
          <cell r="EC379" t="str">
            <v/>
          </cell>
          <cell r="ED379" t="str">
            <v/>
          </cell>
          <cell r="EE379" t="str">
            <v/>
          </cell>
          <cell r="EF379" t="str">
            <v/>
          </cell>
          <cell r="EG379" t="str">
            <v/>
          </cell>
          <cell r="EH379" t="str">
            <v/>
          </cell>
          <cell r="EI379" t="str">
            <v/>
          </cell>
          <cell r="EJ379" t="str">
            <v/>
          </cell>
          <cell r="EK379" t="str">
            <v/>
          </cell>
          <cell r="EL379" t="str">
            <v/>
          </cell>
          <cell r="EM379" t="str">
            <v/>
          </cell>
          <cell r="EN379" t="str">
            <v/>
          </cell>
          <cell r="EO379" t="str">
            <v/>
          </cell>
          <cell r="EP379" t="str">
            <v/>
          </cell>
          <cell r="EQ379" t="str">
            <v/>
          </cell>
          <cell r="ER379" t="str">
            <v/>
          </cell>
          <cell r="ES379" t="str">
            <v/>
          </cell>
          <cell r="ET379" t="str">
            <v/>
          </cell>
          <cell r="EU379" t="str">
            <v/>
          </cell>
          <cell r="EV379" t="str">
            <v/>
          </cell>
          <cell r="EW379" t="str">
            <v/>
          </cell>
          <cell r="EX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I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O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U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  <cell r="CA380" t="str">
            <v/>
          </cell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  <cell r="CF380" t="str">
            <v/>
          </cell>
          <cell r="CG380" t="str">
            <v/>
          </cell>
          <cell r="CH380" t="str">
            <v/>
          </cell>
          <cell r="CI380" t="str">
            <v/>
          </cell>
          <cell r="CJ380" t="str">
            <v/>
          </cell>
          <cell r="CK380" t="str">
            <v/>
          </cell>
          <cell r="CL380" t="str">
            <v/>
          </cell>
          <cell r="CM380" t="str">
            <v/>
          </cell>
          <cell r="CN380" t="str">
            <v/>
          </cell>
          <cell r="CO380" t="str">
            <v/>
          </cell>
          <cell r="CP380" t="str">
            <v/>
          </cell>
          <cell r="CQ380" t="str">
            <v/>
          </cell>
          <cell r="CR380" t="str">
            <v/>
          </cell>
          <cell r="CS380" t="str">
            <v/>
          </cell>
          <cell r="CT380" t="str">
            <v/>
          </cell>
          <cell r="CU380" t="str">
            <v/>
          </cell>
          <cell r="CV380" t="str">
            <v/>
          </cell>
          <cell r="CW380" t="str">
            <v/>
          </cell>
          <cell r="CX380" t="str">
            <v/>
          </cell>
          <cell r="CY380" t="str">
            <v/>
          </cell>
          <cell r="CZ380" t="str">
            <v/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E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  <cell r="DJ380" t="str">
            <v/>
          </cell>
          <cell r="DK380" t="str">
            <v/>
          </cell>
          <cell r="DL380" t="str">
            <v/>
          </cell>
          <cell r="DM380" t="str">
            <v/>
          </cell>
          <cell r="DN380" t="str">
            <v/>
          </cell>
          <cell r="DO380" t="str">
            <v/>
          </cell>
          <cell r="DP380" t="str">
            <v/>
          </cell>
          <cell r="DQ380" t="str">
            <v/>
          </cell>
          <cell r="DR380" t="str">
            <v/>
          </cell>
          <cell r="DS380" t="str">
            <v/>
          </cell>
          <cell r="DT380" t="str">
            <v/>
          </cell>
          <cell r="DU380" t="str">
            <v/>
          </cell>
          <cell r="DV380" t="str">
            <v/>
          </cell>
          <cell r="DW380" t="str">
            <v/>
          </cell>
          <cell r="DX380" t="str">
            <v/>
          </cell>
          <cell r="DY380" t="str">
            <v/>
          </cell>
          <cell r="DZ380" t="str">
            <v/>
          </cell>
          <cell r="EA380" t="str">
            <v/>
          </cell>
          <cell r="EB380" t="str">
            <v/>
          </cell>
          <cell r="EC380" t="str">
            <v/>
          </cell>
          <cell r="ED380" t="str">
            <v/>
          </cell>
          <cell r="EE380" t="str">
            <v/>
          </cell>
          <cell r="EF380" t="str">
            <v/>
          </cell>
          <cell r="EG380" t="str">
            <v/>
          </cell>
          <cell r="EH380" t="str">
            <v/>
          </cell>
          <cell r="EI380" t="str">
            <v/>
          </cell>
          <cell r="EJ380" t="str">
            <v/>
          </cell>
          <cell r="EK380" t="str">
            <v/>
          </cell>
          <cell r="EL380" t="str">
            <v/>
          </cell>
          <cell r="EM380" t="str">
            <v/>
          </cell>
          <cell r="EN380" t="str">
            <v/>
          </cell>
          <cell r="EO380" t="str">
            <v/>
          </cell>
          <cell r="EP380" t="str">
            <v/>
          </cell>
          <cell r="EQ380" t="str">
            <v/>
          </cell>
          <cell r="ER380" t="str">
            <v/>
          </cell>
          <cell r="ES380" t="str">
            <v/>
          </cell>
          <cell r="ET380" t="str">
            <v/>
          </cell>
          <cell r="EU380" t="str">
            <v/>
          </cell>
          <cell r="EV380" t="str">
            <v/>
          </cell>
          <cell r="EW380" t="str">
            <v/>
          </cell>
          <cell r="EX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I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O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U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  <cell r="CA381" t="str">
            <v/>
          </cell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  <cell r="CF381" t="str">
            <v/>
          </cell>
          <cell r="CG381" t="str">
            <v/>
          </cell>
          <cell r="CH381" t="str">
            <v/>
          </cell>
          <cell r="CI381" t="str">
            <v/>
          </cell>
          <cell r="CJ381" t="str">
            <v/>
          </cell>
          <cell r="CK381" t="str">
            <v/>
          </cell>
          <cell r="CL381" t="str">
            <v/>
          </cell>
          <cell r="CM381" t="str">
            <v/>
          </cell>
          <cell r="CN381" t="str">
            <v/>
          </cell>
          <cell r="CO381" t="str">
            <v/>
          </cell>
          <cell r="CP381" t="str">
            <v/>
          </cell>
          <cell r="CQ381" t="str">
            <v/>
          </cell>
          <cell r="CR381" t="str">
            <v/>
          </cell>
          <cell r="CS381" t="str">
            <v/>
          </cell>
          <cell r="CT381" t="str">
            <v/>
          </cell>
          <cell r="CU381" t="str">
            <v/>
          </cell>
          <cell r="CV381" t="str">
            <v/>
          </cell>
          <cell r="CW381" t="str">
            <v/>
          </cell>
          <cell r="CX381" t="str">
            <v/>
          </cell>
          <cell r="CY381" t="str">
            <v/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E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  <cell r="DJ381" t="str">
            <v/>
          </cell>
          <cell r="DK381" t="str">
            <v/>
          </cell>
          <cell r="DL381" t="str">
            <v/>
          </cell>
          <cell r="DM381" t="str">
            <v/>
          </cell>
          <cell r="DN381" t="str">
            <v/>
          </cell>
          <cell r="DO381" t="str">
            <v/>
          </cell>
          <cell r="DP381" t="str">
            <v/>
          </cell>
          <cell r="DQ381" t="str">
            <v/>
          </cell>
          <cell r="DR381" t="str">
            <v/>
          </cell>
          <cell r="DS381" t="str">
            <v/>
          </cell>
          <cell r="DT381" t="str">
            <v/>
          </cell>
          <cell r="DU381" t="str">
            <v/>
          </cell>
          <cell r="DV381" t="str">
            <v/>
          </cell>
          <cell r="DW381" t="str">
            <v/>
          </cell>
          <cell r="DX381" t="str">
            <v/>
          </cell>
          <cell r="DY381" t="str">
            <v/>
          </cell>
          <cell r="DZ381" t="str">
            <v/>
          </cell>
          <cell r="EA381" t="str">
            <v/>
          </cell>
          <cell r="EB381" t="str">
            <v/>
          </cell>
          <cell r="EC381" t="str">
            <v/>
          </cell>
          <cell r="ED381" t="str">
            <v/>
          </cell>
          <cell r="EE381" t="str">
            <v/>
          </cell>
          <cell r="EF381" t="str">
            <v/>
          </cell>
          <cell r="EG381" t="str">
            <v/>
          </cell>
          <cell r="EH381" t="str">
            <v/>
          </cell>
          <cell r="EI381" t="str">
            <v/>
          </cell>
          <cell r="EJ381" t="str">
            <v/>
          </cell>
          <cell r="EK381" t="str">
            <v/>
          </cell>
          <cell r="EL381" t="str">
            <v/>
          </cell>
          <cell r="EM381" t="str">
            <v/>
          </cell>
          <cell r="EN381" t="str">
            <v/>
          </cell>
          <cell r="EO381" t="str">
            <v/>
          </cell>
          <cell r="EP381" t="str">
            <v/>
          </cell>
          <cell r="EQ381" t="str">
            <v/>
          </cell>
          <cell r="ER381" t="str">
            <v/>
          </cell>
          <cell r="ES381" t="str">
            <v/>
          </cell>
          <cell r="ET381" t="str">
            <v/>
          </cell>
          <cell r="EU381" t="str">
            <v/>
          </cell>
          <cell r="EV381" t="str">
            <v/>
          </cell>
          <cell r="EW381" t="str">
            <v/>
          </cell>
          <cell r="EX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  <cell r="BI382" t="str">
            <v/>
          </cell>
          <cell r="BJ382" t="str">
            <v/>
          </cell>
          <cell r="BK382" t="str">
            <v/>
          </cell>
          <cell r="BL382" t="str">
            <v/>
          </cell>
          <cell r="BM382" t="str">
            <v/>
          </cell>
          <cell r="BN382" t="str">
            <v/>
          </cell>
          <cell r="BO382" t="str">
            <v/>
          </cell>
          <cell r="BP382" t="str">
            <v/>
          </cell>
          <cell r="BQ382" t="str">
            <v/>
          </cell>
          <cell r="BR382" t="str">
            <v/>
          </cell>
          <cell r="BS382" t="str">
            <v/>
          </cell>
          <cell r="BT382" t="str">
            <v/>
          </cell>
          <cell r="BU382" t="str">
            <v/>
          </cell>
          <cell r="BV382" t="str">
            <v/>
          </cell>
          <cell r="BW382" t="str">
            <v/>
          </cell>
          <cell r="BX382" t="str">
            <v/>
          </cell>
          <cell r="BY382" t="str">
            <v/>
          </cell>
          <cell r="CA382" t="str">
            <v/>
          </cell>
          <cell r="CB382" t="str">
            <v/>
          </cell>
          <cell r="CC382" t="str">
            <v/>
          </cell>
          <cell r="CD382" t="str">
            <v/>
          </cell>
          <cell r="CE382" t="str">
            <v/>
          </cell>
          <cell r="CF382" t="str">
            <v/>
          </cell>
          <cell r="CG382" t="str">
            <v/>
          </cell>
          <cell r="CH382" t="str">
            <v/>
          </cell>
          <cell r="CI382" t="str">
            <v/>
          </cell>
          <cell r="CJ382" t="str">
            <v/>
          </cell>
          <cell r="CK382" t="str">
            <v/>
          </cell>
          <cell r="CL382" t="str">
            <v/>
          </cell>
          <cell r="CM382" t="str">
            <v/>
          </cell>
          <cell r="CN382" t="str">
            <v/>
          </cell>
          <cell r="CO382" t="str">
            <v/>
          </cell>
          <cell r="CP382" t="str">
            <v/>
          </cell>
          <cell r="CQ382" t="str">
            <v/>
          </cell>
          <cell r="CR382" t="str">
            <v/>
          </cell>
          <cell r="CS382" t="str">
            <v/>
          </cell>
          <cell r="CT382" t="str">
            <v/>
          </cell>
          <cell r="CU382" t="str">
            <v/>
          </cell>
          <cell r="CV382" t="str">
            <v/>
          </cell>
          <cell r="CW382" t="str">
            <v/>
          </cell>
          <cell r="CX382" t="str">
            <v/>
          </cell>
          <cell r="CY382" t="str">
            <v/>
          </cell>
          <cell r="CZ382" t="str">
            <v/>
          </cell>
          <cell r="DA382" t="str">
            <v/>
          </cell>
          <cell r="DB382" t="str">
            <v/>
          </cell>
          <cell r="DC382" t="str">
            <v/>
          </cell>
          <cell r="DD382" t="str">
            <v/>
          </cell>
          <cell r="DE382" t="str">
            <v/>
          </cell>
          <cell r="DF382" t="str">
            <v/>
          </cell>
          <cell r="DG382" t="str">
            <v/>
          </cell>
          <cell r="DH382" t="str">
            <v/>
          </cell>
          <cell r="DI382" t="str">
            <v/>
          </cell>
          <cell r="DJ382" t="str">
            <v/>
          </cell>
          <cell r="DK382" t="str">
            <v/>
          </cell>
          <cell r="DL382" t="str">
            <v/>
          </cell>
          <cell r="DM382" t="str">
            <v/>
          </cell>
          <cell r="DN382" t="str">
            <v/>
          </cell>
          <cell r="DO382" t="str">
            <v/>
          </cell>
          <cell r="DP382" t="str">
            <v/>
          </cell>
          <cell r="DQ382" t="str">
            <v/>
          </cell>
          <cell r="DR382" t="str">
            <v/>
          </cell>
          <cell r="DS382" t="str">
            <v/>
          </cell>
          <cell r="DT382" t="str">
            <v/>
          </cell>
          <cell r="DU382" t="str">
            <v/>
          </cell>
          <cell r="DV382" t="str">
            <v/>
          </cell>
          <cell r="DW382" t="str">
            <v/>
          </cell>
          <cell r="DX382" t="str">
            <v/>
          </cell>
          <cell r="DY382" t="str">
            <v/>
          </cell>
          <cell r="DZ382" t="str">
            <v/>
          </cell>
          <cell r="EA382" t="str">
            <v/>
          </cell>
          <cell r="EB382" t="str">
            <v/>
          </cell>
          <cell r="EC382" t="str">
            <v/>
          </cell>
          <cell r="ED382" t="str">
            <v/>
          </cell>
          <cell r="EE382" t="str">
            <v/>
          </cell>
          <cell r="EF382" t="str">
            <v/>
          </cell>
          <cell r="EG382" t="str">
            <v/>
          </cell>
          <cell r="EH382" t="str">
            <v/>
          </cell>
          <cell r="EI382" t="str">
            <v/>
          </cell>
          <cell r="EJ382" t="str">
            <v/>
          </cell>
          <cell r="EK382" t="str">
            <v/>
          </cell>
          <cell r="EL382" t="str">
            <v/>
          </cell>
          <cell r="EM382" t="str">
            <v/>
          </cell>
          <cell r="EN382" t="str">
            <v/>
          </cell>
          <cell r="EO382" t="str">
            <v/>
          </cell>
          <cell r="EP382" t="str">
            <v/>
          </cell>
          <cell r="EQ382" t="str">
            <v/>
          </cell>
          <cell r="ER382" t="str">
            <v/>
          </cell>
          <cell r="ES382" t="str">
            <v/>
          </cell>
          <cell r="ET382" t="str">
            <v/>
          </cell>
          <cell r="EU382" t="str">
            <v/>
          </cell>
          <cell r="EV382" t="str">
            <v/>
          </cell>
          <cell r="EW382" t="str">
            <v/>
          </cell>
          <cell r="EX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  <cell r="BI383" t="str">
            <v/>
          </cell>
          <cell r="BJ383" t="str">
            <v/>
          </cell>
          <cell r="BK383" t="str">
            <v/>
          </cell>
          <cell r="BL383" t="str">
            <v/>
          </cell>
          <cell r="BM383" t="str">
            <v/>
          </cell>
          <cell r="BN383" t="str">
            <v/>
          </cell>
          <cell r="BO383" t="str">
            <v/>
          </cell>
          <cell r="BP383" t="str">
            <v/>
          </cell>
          <cell r="BQ383" t="str">
            <v/>
          </cell>
          <cell r="BR383" t="str">
            <v/>
          </cell>
          <cell r="BS383" t="str">
            <v/>
          </cell>
          <cell r="BT383" t="str">
            <v/>
          </cell>
          <cell r="BU383" t="str">
            <v/>
          </cell>
          <cell r="BV383" t="str">
            <v/>
          </cell>
          <cell r="BW383" t="str">
            <v/>
          </cell>
          <cell r="BX383" t="str">
            <v/>
          </cell>
          <cell r="BY383" t="str">
            <v/>
          </cell>
          <cell r="CA383" t="str">
            <v/>
          </cell>
          <cell r="CB383" t="str">
            <v/>
          </cell>
          <cell r="CC383" t="str">
            <v/>
          </cell>
          <cell r="CD383" t="str">
            <v/>
          </cell>
          <cell r="CE383" t="str">
            <v/>
          </cell>
          <cell r="CF383" t="str">
            <v/>
          </cell>
          <cell r="CG383" t="str">
            <v/>
          </cell>
          <cell r="CH383" t="str">
            <v/>
          </cell>
          <cell r="CI383" t="str">
            <v/>
          </cell>
          <cell r="CJ383" t="str">
            <v/>
          </cell>
          <cell r="CK383" t="str">
            <v/>
          </cell>
          <cell r="CL383" t="str">
            <v/>
          </cell>
          <cell r="CM383" t="str">
            <v/>
          </cell>
          <cell r="CN383" t="str">
            <v/>
          </cell>
          <cell r="CO383" t="str">
            <v/>
          </cell>
          <cell r="CP383" t="str">
            <v/>
          </cell>
          <cell r="CQ383" t="str">
            <v/>
          </cell>
          <cell r="CR383" t="str">
            <v/>
          </cell>
          <cell r="CS383" t="str">
            <v/>
          </cell>
          <cell r="CT383" t="str">
            <v/>
          </cell>
          <cell r="CU383" t="str">
            <v/>
          </cell>
          <cell r="CV383" t="str">
            <v/>
          </cell>
          <cell r="CW383" t="str">
            <v/>
          </cell>
          <cell r="CX383" t="str">
            <v/>
          </cell>
          <cell r="CY383" t="str">
            <v/>
          </cell>
          <cell r="CZ383" t="str">
            <v/>
          </cell>
          <cell r="DA383" t="str">
            <v/>
          </cell>
          <cell r="DB383" t="str">
            <v/>
          </cell>
          <cell r="DC383" t="str">
            <v/>
          </cell>
          <cell r="DD383" t="str">
            <v/>
          </cell>
          <cell r="DE383" t="str">
            <v/>
          </cell>
          <cell r="DF383" t="str">
            <v/>
          </cell>
          <cell r="DG383" t="str">
            <v/>
          </cell>
          <cell r="DH383" t="str">
            <v/>
          </cell>
          <cell r="DI383" t="str">
            <v/>
          </cell>
          <cell r="DJ383" t="str">
            <v/>
          </cell>
          <cell r="DK383" t="str">
            <v/>
          </cell>
          <cell r="DL383" t="str">
            <v/>
          </cell>
          <cell r="DM383" t="str">
            <v/>
          </cell>
          <cell r="DN383" t="str">
            <v/>
          </cell>
          <cell r="DO383" t="str">
            <v/>
          </cell>
          <cell r="DP383" t="str">
            <v/>
          </cell>
          <cell r="DQ383" t="str">
            <v/>
          </cell>
          <cell r="DR383" t="str">
            <v/>
          </cell>
          <cell r="DS383" t="str">
            <v/>
          </cell>
          <cell r="DT383" t="str">
            <v/>
          </cell>
          <cell r="DU383" t="str">
            <v/>
          </cell>
          <cell r="DV383" t="str">
            <v/>
          </cell>
          <cell r="DW383" t="str">
            <v/>
          </cell>
          <cell r="DX383" t="str">
            <v/>
          </cell>
          <cell r="DY383" t="str">
            <v/>
          </cell>
          <cell r="DZ383" t="str">
            <v/>
          </cell>
          <cell r="EA383" t="str">
            <v/>
          </cell>
          <cell r="EB383" t="str">
            <v/>
          </cell>
          <cell r="EC383" t="str">
            <v/>
          </cell>
          <cell r="ED383" t="str">
            <v/>
          </cell>
          <cell r="EE383" t="str">
            <v/>
          </cell>
          <cell r="EF383" t="str">
            <v/>
          </cell>
          <cell r="EG383" t="str">
            <v/>
          </cell>
          <cell r="EH383" t="str">
            <v/>
          </cell>
          <cell r="EI383" t="str">
            <v/>
          </cell>
          <cell r="EJ383" t="str">
            <v/>
          </cell>
          <cell r="EK383" t="str">
            <v/>
          </cell>
          <cell r="EL383" t="str">
            <v/>
          </cell>
          <cell r="EM383" t="str">
            <v/>
          </cell>
          <cell r="EN383" t="str">
            <v/>
          </cell>
          <cell r="EO383" t="str">
            <v/>
          </cell>
          <cell r="EP383" t="str">
            <v/>
          </cell>
          <cell r="EQ383" t="str">
            <v/>
          </cell>
          <cell r="ER383" t="str">
            <v/>
          </cell>
          <cell r="ES383" t="str">
            <v/>
          </cell>
          <cell r="ET383" t="str">
            <v/>
          </cell>
          <cell r="EU383" t="str">
            <v/>
          </cell>
          <cell r="EV383" t="str">
            <v/>
          </cell>
          <cell r="EW383" t="str">
            <v/>
          </cell>
          <cell r="EX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  <cell r="BI384" t="str">
            <v/>
          </cell>
          <cell r="BJ384" t="str">
            <v/>
          </cell>
          <cell r="BK384" t="str">
            <v/>
          </cell>
          <cell r="BL384" t="str">
            <v/>
          </cell>
          <cell r="BM384" t="str">
            <v/>
          </cell>
          <cell r="BN384" t="str">
            <v/>
          </cell>
          <cell r="BO384" t="str">
            <v/>
          </cell>
          <cell r="BP384" t="str">
            <v/>
          </cell>
          <cell r="BQ384" t="str">
            <v/>
          </cell>
          <cell r="BR384" t="str">
            <v/>
          </cell>
          <cell r="BS384" t="str">
            <v/>
          </cell>
          <cell r="BT384" t="str">
            <v/>
          </cell>
          <cell r="BU384" t="str">
            <v/>
          </cell>
          <cell r="BV384" t="str">
            <v/>
          </cell>
          <cell r="BW384" t="str">
            <v/>
          </cell>
          <cell r="BX384" t="str">
            <v/>
          </cell>
          <cell r="BY384" t="str">
            <v/>
          </cell>
          <cell r="CA384" t="str">
            <v/>
          </cell>
          <cell r="CB384" t="str">
            <v/>
          </cell>
          <cell r="CC384" t="str">
            <v/>
          </cell>
          <cell r="CD384" t="str">
            <v/>
          </cell>
          <cell r="CE384" t="str">
            <v/>
          </cell>
          <cell r="CF384" t="str">
            <v/>
          </cell>
          <cell r="CG384" t="str">
            <v/>
          </cell>
          <cell r="CH384" t="str">
            <v/>
          </cell>
          <cell r="CI384" t="str">
            <v/>
          </cell>
          <cell r="CJ384" t="str">
            <v/>
          </cell>
          <cell r="CK384" t="str">
            <v/>
          </cell>
          <cell r="CL384" t="str">
            <v/>
          </cell>
          <cell r="CM384" t="str">
            <v/>
          </cell>
          <cell r="CN384" t="str">
            <v/>
          </cell>
          <cell r="CO384" t="str">
            <v/>
          </cell>
          <cell r="CP384" t="str">
            <v/>
          </cell>
          <cell r="CQ384" t="str">
            <v/>
          </cell>
          <cell r="CR384" t="str">
            <v/>
          </cell>
          <cell r="CS384" t="str">
            <v/>
          </cell>
          <cell r="CT384" t="str">
            <v/>
          </cell>
          <cell r="CU384" t="str">
            <v/>
          </cell>
          <cell r="CV384" t="str">
            <v/>
          </cell>
          <cell r="CW384" t="str">
            <v/>
          </cell>
          <cell r="CX384" t="str">
            <v/>
          </cell>
          <cell r="CY384" t="str">
            <v/>
          </cell>
          <cell r="CZ384" t="str">
            <v/>
          </cell>
          <cell r="DA384" t="str">
            <v/>
          </cell>
          <cell r="DB384" t="str">
            <v/>
          </cell>
          <cell r="DC384" t="str">
            <v/>
          </cell>
          <cell r="DD384" t="str">
            <v/>
          </cell>
          <cell r="DE384" t="str">
            <v/>
          </cell>
          <cell r="DF384" t="str">
            <v/>
          </cell>
          <cell r="DG384" t="str">
            <v/>
          </cell>
          <cell r="DH384" t="str">
            <v/>
          </cell>
          <cell r="DI384" t="str">
            <v/>
          </cell>
          <cell r="DJ384" t="str">
            <v/>
          </cell>
          <cell r="DK384" t="str">
            <v/>
          </cell>
          <cell r="DL384" t="str">
            <v/>
          </cell>
          <cell r="DM384" t="str">
            <v/>
          </cell>
          <cell r="DN384" t="str">
            <v/>
          </cell>
          <cell r="DO384" t="str">
            <v/>
          </cell>
          <cell r="DP384" t="str">
            <v/>
          </cell>
          <cell r="DQ384" t="str">
            <v/>
          </cell>
          <cell r="DR384" t="str">
            <v/>
          </cell>
          <cell r="DS384" t="str">
            <v/>
          </cell>
          <cell r="DT384" t="str">
            <v/>
          </cell>
          <cell r="DU384" t="str">
            <v/>
          </cell>
          <cell r="DV384" t="str">
            <v/>
          </cell>
          <cell r="DW384" t="str">
            <v/>
          </cell>
          <cell r="DX384" t="str">
            <v/>
          </cell>
          <cell r="DY384" t="str">
            <v/>
          </cell>
          <cell r="DZ384" t="str">
            <v/>
          </cell>
          <cell r="EA384" t="str">
            <v/>
          </cell>
          <cell r="EB384" t="str">
            <v/>
          </cell>
          <cell r="EC384" t="str">
            <v/>
          </cell>
          <cell r="ED384" t="str">
            <v/>
          </cell>
          <cell r="EE384" t="str">
            <v/>
          </cell>
          <cell r="EF384" t="str">
            <v/>
          </cell>
          <cell r="EG384" t="str">
            <v/>
          </cell>
          <cell r="EH384" t="str">
            <v/>
          </cell>
          <cell r="EI384" t="str">
            <v/>
          </cell>
          <cell r="EJ384" t="str">
            <v/>
          </cell>
          <cell r="EK384" t="str">
            <v/>
          </cell>
          <cell r="EL384" t="str">
            <v/>
          </cell>
          <cell r="EM384" t="str">
            <v/>
          </cell>
          <cell r="EN384" t="str">
            <v/>
          </cell>
          <cell r="EO384" t="str">
            <v/>
          </cell>
          <cell r="EP384" t="str">
            <v/>
          </cell>
          <cell r="EQ384" t="str">
            <v/>
          </cell>
          <cell r="ER384" t="str">
            <v/>
          </cell>
          <cell r="ES384" t="str">
            <v/>
          </cell>
          <cell r="ET384" t="str">
            <v/>
          </cell>
          <cell r="EU384" t="str">
            <v/>
          </cell>
          <cell r="EV384" t="str">
            <v/>
          </cell>
          <cell r="EW384" t="str">
            <v/>
          </cell>
          <cell r="EX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  <cell r="BI385" t="str">
            <v/>
          </cell>
          <cell r="BJ385" t="str">
            <v/>
          </cell>
          <cell r="BK385" t="str">
            <v/>
          </cell>
          <cell r="BL385" t="str">
            <v/>
          </cell>
          <cell r="BM385" t="str">
            <v/>
          </cell>
          <cell r="BN385" t="str">
            <v/>
          </cell>
          <cell r="BO385" t="str">
            <v/>
          </cell>
          <cell r="BP385" t="str">
            <v/>
          </cell>
          <cell r="BQ385" t="str">
            <v/>
          </cell>
          <cell r="BR385" t="str">
            <v/>
          </cell>
          <cell r="BS385" t="str">
            <v/>
          </cell>
          <cell r="BT385" t="str">
            <v/>
          </cell>
          <cell r="BU385" t="str">
            <v/>
          </cell>
          <cell r="BV385" t="str">
            <v/>
          </cell>
          <cell r="BW385" t="str">
            <v/>
          </cell>
          <cell r="BX385" t="str">
            <v/>
          </cell>
          <cell r="BY385" t="str">
            <v/>
          </cell>
          <cell r="CA385" t="str">
            <v/>
          </cell>
          <cell r="CB385" t="str">
            <v/>
          </cell>
          <cell r="CC385" t="str">
            <v/>
          </cell>
          <cell r="CD385" t="str">
            <v/>
          </cell>
          <cell r="CE385" t="str">
            <v/>
          </cell>
          <cell r="CF385" t="str">
            <v/>
          </cell>
          <cell r="CG385" t="str">
            <v/>
          </cell>
          <cell r="CH385" t="str">
            <v/>
          </cell>
          <cell r="CI385" t="str">
            <v/>
          </cell>
          <cell r="CJ385" t="str">
            <v/>
          </cell>
          <cell r="CK385" t="str">
            <v/>
          </cell>
          <cell r="CL385" t="str">
            <v/>
          </cell>
          <cell r="CM385" t="str">
            <v/>
          </cell>
          <cell r="CN385" t="str">
            <v/>
          </cell>
          <cell r="CO385" t="str">
            <v/>
          </cell>
          <cell r="CP385" t="str">
            <v/>
          </cell>
          <cell r="CQ385" t="str">
            <v/>
          </cell>
          <cell r="CR385" t="str">
            <v/>
          </cell>
          <cell r="CS385" t="str">
            <v/>
          </cell>
          <cell r="CT385" t="str">
            <v/>
          </cell>
          <cell r="CU385" t="str">
            <v/>
          </cell>
          <cell r="CV385" t="str">
            <v/>
          </cell>
          <cell r="CW385" t="str">
            <v/>
          </cell>
          <cell r="CX385" t="str">
            <v/>
          </cell>
          <cell r="CY385" t="str">
            <v/>
          </cell>
          <cell r="CZ385" t="str">
            <v/>
          </cell>
          <cell r="DA385" t="str">
            <v/>
          </cell>
          <cell r="DB385" t="str">
            <v/>
          </cell>
          <cell r="DC385" t="str">
            <v/>
          </cell>
          <cell r="DD385" t="str">
            <v/>
          </cell>
          <cell r="DE385" t="str">
            <v/>
          </cell>
          <cell r="DF385" t="str">
            <v/>
          </cell>
          <cell r="DG385" t="str">
            <v/>
          </cell>
          <cell r="DH385" t="str">
            <v/>
          </cell>
          <cell r="DI385" t="str">
            <v/>
          </cell>
          <cell r="DJ385" t="str">
            <v/>
          </cell>
          <cell r="DK385" t="str">
            <v/>
          </cell>
          <cell r="DL385" t="str">
            <v/>
          </cell>
          <cell r="DM385" t="str">
            <v/>
          </cell>
          <cell r="DN385" t="str">
            <v/>
          </cell>
          <cell r="DO385" t="str">
            <v/>
          </cell>
          <cell r="DP385" t="str">
            <v/>
          </cell>
          <cell r="DQ385" t="str">
            <v/>
          </cell>
          <cell r="DR385" t="str">
            <v/>
          </cell>
          <cell r="DS385" t="str">
            <v/>
          </cell>
          <cell r="DT385" t="str">
            <v/>
          </cell>
          <cell r="DU385" t="str">
            <v/>
          </cell>
          <cell r="DV385" t="str">
            <v/>
          </cell>
          <cell r="DW385" t="str">
            <v/>
          </cell>
          <cell r="DX385" t="str">
            <v/>
          </cell>
          <cell r="DY385" t="str">
            <v/>
          </cell>
          <cell r="DZ385" t="str">
            <v/>
          </cell>
          <cell r="EA385" t="str">
            <v/>
          </cell>
          <cell r="EB385" t="str">
            <v/>
          </cell>
          <cell r="EC385" t="str">
            <v/>
          </cell>
          <cell r="ED385" t="str">
            <v/>
          </cell>
          <cell r="EE385" t="str">
            <v/>
          </cell>
          <cell r="EF385" t="str">
            <v/>
          </cell>
          <cell r="EG385" t="str">
            <v/>
          </cell>
          <cell r="EH385" t="str">
            <v/>
          </cell>
          <cell r="EI385" t="str">
            <v/>
          </cell>
          <cell r="EJ385" t="str">
            <v/>
          </cell>
          <cell r="EK385" t="str">
            <v/>
          </cell>
          <cell r="EL385" t="str">
            <v/>
          </cell>
          <cell r="EM385" t="str">
            <v/>
          </cell>
          <cell r="EN385" t="str">
            <v/>
          </cell>
          <cell r="EO385" t="str">
            <v/>
          </cell>
          <cell r="EP385" t="str">
            <v/>
          </cell>
          <cell r="EQ385" t="str">
            <v/>
          </cell>
          <cell r="ER385" t="str">
            <v/>
          </cell>
          <cell r="ES385" t="str">
            <v/>
          </cell>
          <cell r="ET385" t="str">
            <v/>
          </cell>
          <cell r="EU385" t="str">
            <v/>
          </cell>
          <cell r="EV385" t="str">
            <v/>
          </cell>
          <cell r="EW385" t="str">
            <v/>
          </cell>
          <cell r="EX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  <cell r="BI386" t="str">
            <v/>
          </cell>
          <cell r="BJ386" t="str">
            <v/>
          </cell>
          <cell r="BK386" t="str">
            <v/>
          </cell>
          <cell r="BL386" t="str">
            <v/>
          </cell>
          <cell r="BM386" t="str">
            <v/>
          </cell>
          <cell r="BN386" t="str">
            <v/>
          </cell>
          <cell r="BO386" t="str">
            <v/>
          </cell>
          <cell r="BP386" t="str">
            <v/>
          </cell>
          <cell r="BQ386" t="str">
            <v/>
          </cell>
          <cell r="BR386" t="str">
            <v/>
          </cell>
          <cell r="BS386" t="str">
            <v/>
          </cell>
          <cell r="BT386" t="str">
            <v/>
          </cell>
          <cell r="BU386" t="str">
            <v/>
          </cell>
          <cell r="BV386" t="str">
            <v/>
          </cell>
          <cell r="BW386" t="str">
            <v/>
          </cell>
          <cell r="BX386" t="str">
            <v/>
          </cell>
          <cell r="BY386" t="str">
            <v/>
          </cell>
          <cell r="CA386" t="str">
            <v/>
          </cell>
          <cell r="CB386" t="str">
            <v/>
          </cell>
          <cell r="CC386" t="str">
            <v/>
          </cell>
          <cell r="CD386" t="str">
            <v/>
          </cell>
          <cell r="CE386" t="str">
            <v/>
          </cell>
          <cell r="CF386" t="str">
            <v/>
          </cell>
          <cell r="CG386" t="str">
            <v/>
          </cell>
          <cell r="CH386" t="str">
            <v/>
          </cell>
          <cell r="CI386" t="str">
            <v/>
          </cell>
          <cell r="CJ386" t="str">
            <v/>
          </cell>
          <cell r="CK386" t="str">
            <v/>
          </cell>
          <cell r="CL386" t="str">
            <v/>
          </cell>
          <cell r="CM386" t="str">
            <v/>
          </cell>
          <cell r="CN386" t="str">
            <v/>
          </cell>
          <cell r="CO386" t="str">
            <v/>
          </cell>
          <cell r="CP386" t="str">
            <v/>
          </cell>
          <cell r="CQ386" t="str">
            <v/>
          </cell>
          <cell r="CR386" t="str">
            <v/>
          </cell>
          <cell r="CS386" t="str">
            <v/>
          </cell>
          <cell r="CT386" t="str">
            <v/>
          </cell>
          <cell r="CU386" t="str">
            <v/>
          </cell>
          <cell r="CV386" t="str">
            <v/>
          </cell>
          <cell r="CW386" t="str">
            <v/>
          </cell>
          <cell r="CX386" t="str">
            <v/>
          </cell>
          <cell r="CY386" t="str">
            <v/>
          </cell>
          <cell r="CZ386" t="str">
            <v/>
          </cell>
          <cell r="DA386" t="str">
            <v/>
          </cell>
          <cell r="DB386" t="str">
            <v/>
          </cell>
          <cell r="DC386" t="str">
            <v/>
          </cell>
          <cell r="DD386" t="str">
            <v/>
          </cell>
          <cell r="DE386" t="str">
            <v/>
          </cell>
          <cell r="DF386" t="str">
            <v/>
          </cell>
          <cell r="DG386" t="str">
            <v/>
          </cell>
          <cell r="DH386" t="str">
            <v/>
          </cell>
          <cell r="DI386" t="str">
            <v/>
          </cell>
          <cell r="DJ386" t="str">
            <v/>
          </cell>
          <cell r="DK386" t="str">
            <v/>
          </cell>
          <cell r="DL386" t="str">
            <v/>
          </cell>
          <cell r="DM386" t="str">
            <v/>
          </cell>
          <cell r="DN386" t="str">
            <v/>
          </cell>
          <cell r="DO386" t="str">
            <v/>
          </cell>
          <cell r="DP386" t="str">
            <v/>
          </cell>
          <cell r="DQ386" t="str">
            <v/>
          </cell>
          <cell r="DR386" t="str">
            <v/>
          </cell>
          <cell r="DS386" t="str">
            <v/>
          </cell>
          <cell r="DT386" t="str">
            <v/>
          </cell>
          <cell r="DU386" t="str">
            <v/>
          </cell>
          <cell r="DV386" t="str">
            <v/>
          </cell>
          <cell r="DW386" t="str">
            <v/>
          </cell>
          <cell r="DX386" t="str">
            <v/>
          </cell>
          <cell r="DY386" t="str">
            <v/>
          </cell>
          <cell r="DZ386" t="str">
            <v/>
          </cell>
          <cell r="EA386" t="str">
            <v/>
          </cell>
          <cell r="EB386" t="str">
            <v/>
          </cell>
          <cell r="EC386" t="str">
            <v/>
          </cell>
          <cell r="ED386" t="str">
            <v/>
          </cell>
          <cell r="EE386" t="str">
            <v/>
          </cell>
          <cell r="EF386" t="str">
            <v/>
          </cell>
          <cell r="EG386" t="str">
            <v/>
          </cell>
          <cell r="EH386" t="str">
            <v/>
          </cell>
          <cell r="EI386" t="str">
            <v/>
          </cell>
          <cell r="EJ386" t="str">
            <v/>
          </cell>
          <cell r="EK386" t="str">
            <v/>
          </cell>
          <cell r="EL386" t="str">
            <v/>
          </cell>
          <cell r="EM386" t="str">
            <v/>
          </cell>
          <cell r="EN386" t="str">
            <v/>
          </cell>
          <cell r="EO386" t="str">
            <v/>
          </cell>
          <cell r="EP386" t="str">
            <v/>
          </cell>
          <cell r="EQ386" t="str">
            <v/>
          </cell>
          <cell r="ER386" t="str">
            <v/>
          </cell>
          <cell r="ES386" t="str">
            <v/>
          </cell>
          <cell r="ET386" t="str">
            <v/>
          </cell>
          <cell r="EU386" t="str">
            <v/>
          </cell>
          <cell r="EV386" t="str">
            <v/>
          </cell>
          <cell r="EW386" t="str">
            <v/>
          </cell>
          <cell r="EX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  <cell r="BI387" t="str">
            <v/>
          </cell>
          <cell r="BJ387" t="str">
            <v/>
          </cell>
          <cell r="BK387" t="str">
            <v/>
          </cell>
          <cell r="BL387" t="str">
            <v/>
          </cell>
          <cell r="BM387" t="str">
            <v/>
          </cell>
          <cell r="BN387" t="str">
            <v/>
          </cell>
          <cell r="BO387" t="str">
            <v/>
          </cell>
          <cell r="BP387" t="str">
            <v/>
          </cell>
          <cell r="BQ387" t="str">
            <v/>
          </cell>
          <cell r="BR387" t="str">
            <v/>
          </cell>
          <cell r="BS387" t="str">
            <v/>
          </cell>
          <cell r="BT387" t="str">
            <v/>
          </cell>
          <cell r="BU387" t="str">
            <v/>
          </cell>
          <cell r="BV387" t="str">
            <v/>
          </cell>
          <cell r="BW387" t="str">
            <v/>
          </cell>
          <cell r="BX387" t="str">
            <v/>
          </cell>
          <cell r="BY387" t="str">
            <v/>
          </cell>
          <cell r="CA387" t="str">
            <v/>
          </cell>
          <cell r="CB387" t="str">
            <v/>
          </cell>
          <cell r="CC387" t="str">
            <v/>
          </cell>
          <cell r="CD387" t="str">
            <v/>
          </cell>
          <cell r="CE387" t="str">
            <v/>
          </cell>
          <cell r="CF387" t="str">
            <v/>
          </cell>
          <cell r="CG387" t="str">
            <v/>
          </cell>
          <cell r="CH387" t="str">
            <v/>
          </cell>
          <cell r="CI387" t="str">
            <v/>
          </cell>
          <cell r="CJ387" t="str">
            <v/>
          </cell>
          <cell r="CK387" t="str">
            <v/>
          </cell>
          <cell r="CL387" t="str">
            <v/>
          </cell>
          <cell r="CM387" t="str">
            <v/>
          </cell>
          <cell r="CN387" t="str">
            <v/>
          </cell>
          <cell r="CO387" t="str">
            <v/>
          </cell>
          <cell r="CP387" t="str">
            <v/>
          </cell>
          <cell r="CQ387" t="str">
            <v/>
          </cell>
          <cell r="CR387" t="str">
            <v/>
          </cell>
          <cell r="CS387" t="str">
            <v/>
          </cell>
          <cell r="CT387" t="str">
            <v/>
          </cell>
          <cell r="CU387" t="str">
            <v/>
          </cell>
          <cell r="CV387" t="str">
            <v/>
          </cell>
          <cell r="CW387" t="str">
            <v/>
          </cell>
          <cell r="CX387" t="str">
            <v/>
          </cell>
          <cell r="CY387" t="str">
            <v/>
          </cell>
          <cell r="CZ387" t="str">
            <v/>
          </cell>
          <cell r="DA387" t="str">
            <v/>
          </cell>
          <cell r="DB387" t="str">
            <v/>
          </cell>
          <cell r="DC387" t="str">
            <v/>
          </cell>
          <cell r="DD387" t="str">
            <v/>
          </cell>
          <cell r="DE387" t="str">
            <v/>
          </cell>
          <cell r="DF387" t="str">
            <v/>
          </cell>
          <cell r="DG387" t="str">
            <v/>
          </cell>
          <cell r="DH387" t="str">
            <v/>
          </cell>
          <cell r="DI387" t="str">
            <v/>
          </cell>
          <cell r="DJ387" t="str">
            <v/>
          </cell>
          <cell r="DK387" t="str">
            <v/>
          </cell>
          <cell r="DL387" t="str">
            <v/>
          </cell>
          <cell r="DM387" t="str">
            <v/>
          </cell>
          <cell r="DN387" t="str">
            <v/>
          </cell>
          <cell r="DO387" t="str">
            <v/>
          </cell>
          <cell r="DP387" t="str">
            <v/>
          </cell>
          <cell r="DQ387" t="str">
            <v/>
          </cell>
          <cell r="DR387" t="str">
            <v/>
          </cell>
          <cell r="DS387" t="str">
            <v/>
          </cell>
          <cell r="DT387" t="str">
            <v/>
          </cell>
          <cell r="DU387" t="str">
            <v/>
          </cell>
          <cell r="DV387" t="str">
            <v/>
          </cell>
          <cell r="DW387" t="str">
            <v/>
          </cell>
          <cell r="DX387" t="str">
            <v/>
          </cell>
          <cell r="DY387" t="str">
            <v/>
          </cell>
          <cell r="DZ387" t="str">
            <v/>
          </cell>
          <cell r="EA387" t="str">
            <v/>
          </cell>
          <cell r="EB387" t="str">
            <v/>
          </cell>
          <cell r="EC387" t="str">
            <v/>
          </cell>
          <cell r="ED387" t="str">
            <v/>
          </cell>
          <cell r="EE387" t="str">
            <v/>
          </cell>
          <cell r="EF387" t="str">
            <v/>
          </cell>
          <cell r="EG387" t="str">
            <v/>
          </cell>
          <cell r="EH387" t="str">
            <v/>
          </cell>
          <cell r="EI387" t="str">
            <v/>
          </cell>
          <cell r="EJ387" t="str">
            <v/>
          </cell>
          <cell r="EK387" t="str">
            <v/>
          </cell>
          <cell r="EL387" t="str">
            <v/>
          </cell>
          <cell r="EM387" t="str">
            <v/>
          </cell>
          <cell r="EN387" t="str">
            <v/>
          </cell>
          <cell r="EO387" t="str">
            <v/>
          </cell>
          <cell r="EP387" t="str">
            <v/>
          </cell>
          <cell r="EQ387" t="str">
            <v/>
          </cell>
          <cell r="ER387" t="str">
            <v/>
          </cell>
          <cell r="ES387" t="str">
            <v/>
          </cell>
          <cell r="ET387" t="str">
            <v/>
          </cell>
          <cell r="EU387" t="str">
            <v/>
          </cell>
          <cell r="EV387" t="str">
            <v/>
          </cell>
          <cell r="EW387" t="str">
            <v/>
          </cell>
          <cell r="EX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  <cell r="BI388" t="str">
            <v/>
          </cell>
          <cell r="BJ388" t="str">
            <v/>
          </cell>
          <cell r="BK388" t="str">
            <v/>
          </cell>
          <cell r="BL388" t="str">
            <v/>
          </cell>
          <cell r="BM388" t="str">
            <v/>
          </cell>
          <cell r="BN388" t="str">
            <v/>
          </cell>
          <cell r="BO388" t="str">
            <v/>
          </cell>
          <cell r="BP388" t="str">
            <v/>
          </cell>
          <cell r="BQ388" t="str">
            <v/>
          </cell>
          <cell r="BR388" t="str">
            <v/>
          </cell>
          <cell r="BS388" t="str">
            <v/>
          </cell>
          <cell r="BT388" t="str">
            <v/>
          </cell>
          <cell r="BU388" t="str">
            <v/>
          </cell>
          <cell r="BV388" t="str">
            <v/>
          </cell>
          <cell r="BW388" t="str">
            <v/>
          </cell>
          <cell r="BX388" t="str">
            <v/>
          </cell>
          <cell r="BY388" t="str">
            <v/>
          </cell>
          <cell r="CA388" t="str">
            <v/>
          </cell>
          <cell r="CB388" t="str">
            <v/>
          </cell>
          <cell r="CC388" t="str">
            <v/>
          </cell>
          <cell r="CD388" t="str">
            <v/>
          </cell>
          <cell r="CE388" t="str">
            <v/>
          </cell>
          <cell r="CF388" t="str">
            <v/>
          </cell>
          <cell r="CG388" t="str">
            <v/>
          </cell>
          <cell r="CH388" t="str">
            <v/>
          </cell>
          <cell r="CI388" t="str">
            <v/>
          </cell>
          <cell r="CJ388" t="str">
            <v/>
          </cell>
          <cell r="CK388" t="str">
            <v/>
          </cell>
          <cell r="CL388" t="str">
            <v/>
          </cell>
          <cell r="CM388" t="str">
            <v/>
          </cell>
          <cell r="CN388" t="str">
            <v/>
          </cell>
          <cell r="CO388" t="str">
            <v/>
          </cell>
          <cell r="CP388" t="str">
            <v/>
          </cell>
          <cell r="CQ388" t="str">
            <v/>
          </cell>
          <cell r="CR388" t="str">
            <v/>
          </cell>
          <cell r="CS388" t="str">
            <v/>
          </cell>
          <cell r="CT388" t="str">
            <v/>
          </cell>
          <cell r="CU388" t="str">
            <v/>
          </cell>
          <cell r="CV388" t="str">
            <v/>
          </cell>
          <cell r="CW388" t="str">
            <v/>
          </cell>
          <cell r="CX388" t="str">
            <v/>
          </cell>
          <cell r="CY388" t="str">
            <v/>
          </cell>
          <cell r="CZ388" t="str">
            <v/>
          </cell>
          <cell r="DA388" t="str">
            <v/>
          </cell>
          <cell r="DB388" t="str">
            <v/>
          </cell>
          <cell r="DC388" t="str">
            <v/>
          </cell>
          <cell r="DD388" t="str">
            <v/>
          </cell>
          <cell r="DE388" t="str">
            <v/>
          </cell>
          <cell r="DF388" t="str">
            <v/>
          </cell>
          <cell r="DG388" t="str">
            <v/>
          </cell>
          <cell r="DH388" t="str">
            <v/>
          </cell>
          <cell r="DI388" t="str">
            <v/>
          </cell>
          <cell r="DJ388" t="str">
            <v/>
          </cell>
          <cell r="DK388" t="str">
            <v/>
          </cell>
          <cell r="DL388" t="str">
            <v/>
          </cell>
          <cell r="DM388" t="str">
            <v/>
          </cell>
          <cell r="DN388" t="str">
            <v/>
          </cell>
          <cell r="DO388" t="str">
            <v/>
          </cell>
          <cell r="DP388" t="str">
            <v/>
          </cell>
          <cell r="DQ388" t="str">
            <v/>
          </cell>
          <cell r="DR388" t="str">
            <v/>
          </cell>
          <cell r="DS388" t="str">
            <v/>
          </cell>
          <cell r="DT388" t="str">
            <v/>
          </cell>
          <cell r="DU388" t="str">
            <v/>
          </cell>
          <cell r="DV388" t="str">
            <v/>
          </cell>
          <cell r="DW388" t="str">
            <v/>
          </cell>
          <cell r="DX388" t="str">
            <v/>
          </cell>
          <cell r="DY388" t="str">
            <v/>
          </cell>
          <cell r="DZ388" t="str">
            <v/>
          </cell>
          <cell r="EA388" t="str">
            <v/>
          </cell>
          <cell r="EB388" t="str">
            <v/>
          </cell>
          <cell r="EC388" t="str">
            <v/>
          </cell>
          <cell r="ED388" t="str">
            <v/>
          </cell>
          <cell r="EE388" t="str">
            <v/>
          </cell>
          <cell r="EF388" t="str">
            <v/>
          </cell>
          <cell r="EG388" t="str">
            <v/>
          </cell>
          <cell r="EH388" t="str">
            <v/>
          </cell>
          <cell r="EI388" t="str">
            <v/>
          </cell>
          <cell r="EJ388" t="str">
            <v/>
          </cell>
          <cell r="EK388" t="str">
            <v/>
          </cell>
          <cell r="EL388" t="str">
            <v/>
          </cell>
          <cell r="EM388" t="str">
            <v/>
          </cell>
          <cell r="EN388" t="str">
            <v/>
          </cell>
          <cell r="EO388" t="str">
            <v/>
          </cell>
          <cell r="EP388" t="str">
            <v/>
          </cell>
          <cell r="EQ388" t="str">
            <v/>
          </cell>
          <cell r="ER388" t="str">
            <v/>
          </cell>
          <cell r="ES388" t="str">
            <v/>
          </cell>
          <cell r="ET388" t="str">
            <v/>
          </cell>
          <cell r="EU388" t="str">
            <v/>
          </cell>
          <cell r="EV388" t="str">
            <v/>
          </cell>
          <cell r="EW388" t="str">
            <v/>
          </cell>
          <cell r="EX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  <cell r="BI389" t="str">
            <v/>
          </cell>
          <cell r="BJ389" t="str">
            <v/>
          </cell>
          <cell r="BK389" t="str">
            <v/>
          </cell>
          <cell r="BL389" t="str">
            <v/>
          </cell>
          <cell r="BM389" t="str">
            <v/>
          </cell>
          <cell r="BN389" t="str">
            <v/>
          </cell>
          <cell r="BO389" t="str">
            <v/>
          </cell>
          <cell r="BP389" t="str">
            <v/>
          </cell>
          <cell r="BQ389" t="str">
            <v/>
          </cell>
          <cell r="BR389" t="str">
            <v/>
          </cell>
          <cell r="BS389" t="str">
            <v/>
          </cell>
          <cell r="BT389" t="str">
            <v/>
          </cell>
          <cell r="BU389" t="str">
            <v/>
          </cell>
          <cell r="BV389" t="str">
            <v/>
          </cell>
          <cell r="BW389" t="str">
            <v/>
          </cell>
          <cell r="BX389" t="str">
            <v/>
          </cell>
          <cell r="BY389" t="str">
            <v/>
          </cell>
          <cell r="CA389" t="str">
            <v/>
          </cell>
          <cell r="CB389" t="str">
            <v/>
          </cell>
          <cell r="CC389" t="str">
            <v/>
          </cell>
          <cell r="CD389" t="str">
            <v/>
          </cell>
          <cell r="CE389" t="str">
            <v/>
          </cell>
          <cell r="CF389" t="str">
            <v/>
          </cell>
          <cell r="CG389" t="str">
            <v/>
          </cell>
          <cell r="CH389" t="str">
            <v/>
          </cell>
          <cell r="CI389" t="str">
            <v/>
          </cell>
          <cell r="CJ389" t="str">
            <v/>
          </cell>
          <cell r="CK389" t="str">
            <v/>
          </cell>
          <cell r="CL389" t="str">
            <v/>
          </cell>
          <cell r="CM389" t="str">
            <v/>
          </cell>
          <cell r="CN389" t="str">
            <v/>
          </cell>
          <cell r="CO389" t="str">
            <v/>
          </cell>
          <cell r="CP389" t="str">
            <v/>
          </cell>
          <cell r="CQ389" t="str">
            <v/>
          </cell>
          <cell r="CR389" t="str">
            <v/>
          </cell>
          <cell r="CS389" t="str">
            <v/>
          </cell>
          <cell r="CT389" t="str">
            <v/>
          </cell>
          <cell r="CU389" t="str">
            <v/>
          </cell>
          <cell r="CV389" t="str">
            <v/>
          </cell>
          <cell r="CW389" t="str">
            <v/>
          </cell>
          <cell r="CX389" t="str">
            <v/>
          </cell>
          <cell r="CY389" t="str">
            <v/>
          </cell>
          <cell r="CZ389" t="str">
            <v/>
          </cell>
          <cell r="DA389" t="str">
            <v/>
          </cell>
          <cell r="DB389" t="str">
            <v/>
          </cell>
          <cell r="DC389" t="str">
            <v/>
          </cell>
          <cell r="DD389" t="str">
            <v/>
          </cell>
          <cell r="DE389" t="str">
            <v/>
          </cell>
          <cell r="DF389" t="str">
            <v/>
          </cell>
          <cell r="DG389" t="str">
            <v/>
          </cell>
          <cell r="DH389" t="str">
            <v/>
          </cell>
          <cell r="DI389" t="str">
            <v/>
          </cell>
          <cell r="DJ389" t="str">
            <v/>
          </cell>
          <cell r="DK389" t="str">
            <v/>
          </cell>
          <cell r="DL389" t="str">
            <v/>
          </cell>
          <cell r="DM389" t="str">
            <v/>
          </cell>
          <cell r="DN389" t="str">
            <v/>
          </cell>
          <cell r="DO389" t="str">
            <v/>
          </cell>
          <cell r="DP389" t="str">
            <v/>
          </cell>
          <cell r="DQ389" t="str">
            <v/>
          </cell>
          <cell r="DR389" t="str">
            <v/>
          </cell>
          <cell r="DS389" t="str">
            <v/>
          </cell>
          <cell r="DT389" t="str">
            <v/>
          </cell>
          <cell r="DU389" t="str">
            <v/>
          </cell>
          <cell r="DV389" t="str">
            <v/>
          </cell>
          <cell r="DW389" t="str">
            <v/>
          </cell>
          <cell r="DX389" t="str">
            <v/>
          </cell>
          <cell r="DY389" t="str">
            <v/>
          </cell>
          <cell r="DZ389" t="str">
            <v/>
          </cell>
          <cell r="EA389" t="str">
            <v/>
          </cell>
          <cell r="EB389" t="str">
            <v/>
          </cell>
          <cell r="EC389" t="str">
            <v/>
          </cell>
          <cell r="ED389" t="str">
            <v/>
          </cell>
          <cell r="EE389" t="str">
            <v/>
          </cell>
          <cell r="EF389" t="str">
            <v/>
          </cell>
          <cell r="EG389" t="str">
            <v/>
          </cell>
          <cell r="EH389" t="str">
            <v/>
          </cell>
          <cell r="EI389" t="str">
            <v/>
          </cell>
          <cell r="EJ389" t="str">
            <v/>
          </cell>
          <cell r="EK389" t="str">
            <v/>
          </cell>
          <cell r="EL389" t="str">
            <v/>
          </cell>
          <cell r="EM389" t="str">
            <v/>
          </cell>
          <cell r="EN389" t="str">
            <v/>
          </cell>
          <cell r="EO389" t="str">
            <v/>
          </cell>
          <cell r="EP389" t="str">
            <v/>
          </cell>
          <cell r="EQ389" t="str">
            <v/>
          </cell>
          <cell r="ER389" t="str">
            <v/>
          </cell>
          <cell r="ES389" t="str">
            <v/>
          </cell>
          <cell r="ET389" t="str">
            <v/>
          </cell>
          <cell r="EU389" t="str">
            <v/>
          </cell>
          <cell r="EV389" t="str">
            <v/>
          </cell>
          <cell r="EW389" t="str">
            <v/>
          </cell>
          <cell r="EX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  <cell r="BI390" t="str">
            <v/>
          </cell>
          <cell r="BJ390" t="str">
            <v/>
          </cell>
          <cell r="BK390" t="str">
            <v/>
          </cell>
          <cell r="BL390" t="str">
            <v/>
          </cell>
          <cell r="BM390" t="str">
            <v/>
          </cell>
          <cell r="BN390" t="str">
            <v/>
          </cell>
          <cell r="BO390" t="str">
            <v/>
          </cell>
          <cell r="BP390" t="str">
            <v/>
          </cell>
          <cell r="BQ390" t="str">
            <v/>
          </cell>
          <cell r="BR390" t="str">
            <v/>
          </cell>
          <cell r="BS390" t="str">
            <v/>
          </cell>
          <cell r="BT390" t="str">
            <v/>
          </cell>
          <cell r="BU390" t="str">
            <v/>
          </cell>
          <cell r="BV390" t="str">
            <v/>
          </cell>
          <cell r="BW390" t="str">
            <v/>
          </cell>
          <cell r="BX390" t="str">
            <v/>
          </cell>
          <cell r="BY390" t="str">
            <v/>
          </cell>
          <cell r="CA390" t="str">
            <v/>
          </cell>
          <cell r="CB390" t="str">
            <v/>
          </cell>
          <cell r="CC390" t="str">
            <v/>
          </cell>
          <cell r="CD390" t="str">
            <v/>
          </cell>
          <cell r="CE390" t="str">
            <v/>
          </cell>
          <cell r="CF390" t="str">
            <v/>
          </cell>
          <cell r="CG390" t="str">
            <v/>
          </cell>
          <cell r="CH390" t="str">
            <v/>
          </cell>
          <cell r="CI390" t="str">
            <v/>
          </cell>
          <cell r="CJ390" t="str">
            <v/>
          </cell>
          <cell r="CK390" t="str">
            <v/>
          </cell>
          <cell r="CL390" t="str">
            <v/>
          </cell>
          <cell r="CM390" t="str">
            <v/>
          </cell>
          <cell r="CN390" t="str">
            <v/>
          </cell>
          <cell r="CO390" t="str">
            <v/>
          </cell>
          <cell r="CP390" t="str">
            <v/>
          </cell>
          <cell r="CQ390" t="str">
            <v/>
          </cell>
          <cell r="CR390" t="str">
            <v/>
          </cell>
          <cell r="CS390" t="str">
            <v/>
          </cell>
          <cell r="CT390" t="str">
            <v/>
          </cell>
          <cell r="CU390" t="str">
            <v/>
          </cell>
          <cell r="CV390" t="str">
            <v/>
          </cell>
          <cell r="CW390" t="str">
            <v/>
          </cell>
          <cell r="CX390" t="str">
            <v/>
          </cell>
          <cell r="CY390" t="str">
            <v/>
          </cell>
          <cell r="CZ390" t="str">
            <v/>
          </cell>
          <cell r="DA390" t="str">
            <v/>
          </cell>
          <cell r="DB390" t="str">
            <v/>
          </cell>
          <cell r="DC390" t="str">
            <v/>
          </cell>
          <cell r="DD390" t="str">
            <v/>
          </cell>
          <cell r="DE390" t="str">
            <v/>
          </cell>
          <cell r="DF390" t="str">
            <v/>
          </cell>
          <cell r="DG390" t="str">
            <v/>
          </cell>
          <cell r="DH390" t="str">
            <v/>
          </cell>
          <cell r="DI390" t="str">
            <v/>
          </cell>
          <cell r="DJ390" t="str">
            <v/>
          </cell>
          <cell r="DK390" t="str">
            <v/>
          </cell>
          <cell r="DL390" t="str">
            <v/>
          </cell>
          <cell r="DM390" t="str">
            <v/>
          </cell>
          <cell r="DN390" t="str">
            <v/>
          </cell>
          <cell r="DO390" t="str">
            <v/>
          </cell>
          <cell r="DP390" t="str">
            <v/>
          </cell>
          <cell r="DQ390" t="str">
            <v/>
          </cell>
          <cell r="DR390" t="str">
            <v/>
          </cell>
          <cell r="DS390" t="str">
            <v/>
          </cell>
          <cell r="DT390" t="str">
            <v/>
          </cell>
          <cell r="DU390" t="str">
            <v/>
          </cell>
          <cell r="DV390" t="str">
            <v/>
          </cell>
          <cell r="DW390" t="str">
            <v/>
          </cell>
          <cell r="DX390" t="str">
            <v/>
          </cell>
          <cell r="DY390" t="str">
            <v/>
          </cell>
          <cell r="DZ390" t="str">
            <v/>
          </cell>
          <cell r="EA390" t="str">
            <v/>
          </cell>
          <cell r="EB390" t="str">
            <v/>
          </cell>
          <cell r="EC390" t="str">
            <v/>
          </cell>
          <cell r="ED390" t="str">
            <v/>
          </cell>
          <cell r="EE390" t="str">
            <v/>
          </cell>
          <cell r="EF390" t="str">
            <v/>
          </cell>
          <cell r="EG390" t="str">
            <v/>
          </cell>
          <cell r="EH390" t="str">
            <v/>
          </cell>
          <cell r="EI390" t="str">
            <v/>
          </cell>
          <cell r="EJ390" t="str">
            <v/>
          </cell>
          <cell r="EK390" t="str">
            <v/>
          </cell>
          <cell r="EL390" t="str">
            <v/>
          </cell>
          <cell r="EM390" t="str">
            <v/>
          </cell>
          <cell r="EN390" t="str">
            <v/>
          </cell>
          <cell r="EO390" t="str">
            <v/>
          </cell>
          <cell r="EP390" t="str">
            <v/>
          </cell>
          <cell r="EQ390" t="str">
            <v/>
          </cell>
          <cell r="ER390" t="str">
            <v/>
          </cell>
          <cell r="ES390" t="str">
            <v/>
          </cell>
          <cell r="ET390" t="str">
            <v/>
          </cell>
          <cell r="EU390" t="str">
            <v/>
          </cell>
          <cell r="EV390" t="str">
            <v/>
          </cell>
          <cell r="EW390" t="str">
            <v/>
          </cell>
          <cell r="EX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  <cell r="BI391" t="str">
            <v/>
          </cell>
          <cell r="BJ391" t="str">
            <v/>
          </cell>
          <cell r="BK391" t="str">
            <v/>
          </cell>
          <cell r="BL391" t="str">
            <v/>
          </cell>
          <cell r="BM391" t="str">
            <v/>
          </cell>
          <cell r="BN391" t="str">
            <v/>
          </cell>
          <cell r="BO391" t="str">
            <v/>
          </cell>
          <cell r="BP391" t="str">
            <v/>
          </cell>
          <cell r="BQ391" t="str">
            <v/>
          </cell>
          <cell r="BR391" t="str">
            <v/>
          </cell>
          <cell r="BS391" t="str">
            <v/>
          </cell>
          <cell r="BT391" t="str">
            <v/>
          </cell>
          <cell r="BU391" t="str">
            <v/>
          </cell>
          <cell r="BV391" t="str">
            <v/>
          </cell>
          <cell r="BW391" t="str">
            <v/>
          </cell>
          <cell r="BX391" t="str">
            <v/>
          </cell>
          <cell r="BY391" t="str">
            <v/>
          </cell>
          <cell r="CA391" t="str">
            <v/>
          </cell>
          <cell r="CB391" t="str">
            <v/>
          </cell>
          <cell r="CC391" t="str">
            <v/>
          </cell>
          <cell r="CD391" t="str">
            <v/>
          </cell>
          <cell r="CE391" t="str">
            <v/>
          </cell>
          <cell r="CF391" t="str">
            <v/>
          </cell>
          <cell r="CG391" t="str">
            <v/>
          </cell>
          <cell r="CH391" t="str">
            <v/>
          </cell>
          <cell r="CI391" t="str">
            <v/>
          </cell>
          <cell r="CJ391" t="str">
            <v/>
          </cell>
          <cell r="CK391" t="str">
            <v/>
          </cell>
          <cell r="CL391" t="str">
            <v/>
          </cell>
          <cell r="CM391" t="str">
            <v/>
          </cell>
          <cell r="CN391" t="str">
            <v/>
          </cell>
          <cell r="CO391" t="str">
            <v/>
          </cell>
          <cell r="CP391" t="str">
            <v/>
          </cell>
          <cell r="CQ391" t="str">
            <v/>
          </cell>
          <cell r="CR391" t="str">
            <v/>
          </cell>
          <cell r="CS391" t="str">
            <v/>
          </cell>
          <cell r="CT391" t="str">
            <v/>
          </cell>
          <cell r="CU391" t="str">
            <v/>
          </cell>
          <cell r="CV391" t="str">
            <v/>
          </cell>
          <cell r="CW391" t="str">
            <v/>
          </cell>
          <cell r="CX391" t="str">
            <v/>
          </cell>
          <cell r="CY391" t="str">
            <v/>
          </cell>
          <cell r="CZ391" t="str">
            <v/>
          </cell>
          <cell r="DA391" t="str">
            <v/>
          </cell>
          <cell r="DB391" t="str">
            <v/>
          </cell>
          <cell r="DC391" t="str">
            <v/>
          </cell>
          <cell r="DD391" t="str">
            <v/>
          </cell>
          <cell r="DE391" t="str">
            <v/>
          </cell>
          <cell r="DF391" t="str">
            <v/>
          </cell>
          <cell r="DG391" t="str">
            <v/>
          </cell>
          <cell r="DH391" t="str">
            <v/>
          </cell>
          <cell r="DI391" t="str">
            <v/>
          </cell>
          <cell r="DJ391" t="str">
            <v/>
          </cell>
          <cell r="DK391" t="str">
            <v/>
          </cell>
          <cell r="DL391" t="str">
            <v/>
          </cell>
          <cell r="DM391" t="str">
            <v/>
          </cell>
          <cell r="DN391" t="str">
            <v/>
          </cell>
          <cell r="DO391" t="str">
            <v/>
          </cell>
          <cell r="DP391" t="str">
            <v/>
          </cell>
          <cell r="DQ391" t="str">
            <v/>
          </cell>
          <cell r="DR391" t="str">
            <v/>
          </cell>
          <cell r="DS391" t="str">
            <v/>
          </cell>
          <cell r="DT391" t="str">
            <v/>
          </cell>
          <cell r="DU391" t="str">
            <v/>
          </cell>
          <cell r="DV391" t="str">
            <v/>
          </cell>
          <cell r="DW391" t="str">
            <v/>
          </cell>
          <cell r="DX391" t="str">
            <v/>
          </cell>
          <cell r="DY391" t="str">
            <v/>
          </cell>
          <cell r="DZ391" t="str">
            <v/>
          </cell>
          <cell r="EA391" t="str">
            <v/>
          </cell>
          <cell r="EB391" t="str">
            <v/>
          </cell>
          <cell r="EC391" t="str">
            <v/>
          </cell>
          <cell r="ED391" t="str">
            <v/>
          </cell>
          <cell r="EE391" t="str">
            <v/>
          </cell>
          <cell r="EF391" t="str">
            <v/>
          </cell>
          <cell r="EG391" t="str">
            <v/>
          </cell>
          <cell r="EH391" t="str">
            <v/>
          </cell>
          <cell r="EI391" t="str">
            <v/>
          </cell>
          <cell r="EJ391" t="str">
            <v/>
          </cell>
          <cell r="EK391" t="str">
            <v/>
          </cell>
          <cell r="EL391" t="str">
            <v/>
          </cell>
          <cell r="EM391" t="str">
            <v/>
          </cell>
          <cell r="EN391" t="str">
            <v/>
          </cell>
          <cell r="EO391" t="str">
            <v/>
          </cell>
          <cell r="EP391" t="str">
            <v/>
          </cell>
          <cell r="EQ391" t="str">
            <v/>
          </cell>
          <cell r="ER391" t="str">
            <v/>
          </cell>
          <cell r="ES391" t="str">
            <v/>
          </cell>
          <cell r="ET391" t="str">
            <v/>
          </cell>
          <cell r="EU391" t="str">
            <v/>
          </cell>
          <cell r="EV391" t="str">
            <v/>
          </cell>
          <cell r="EW391" t="str">
            <v/>
          </cell>
          <cell r="EX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  <cell r="BI392" t="str">
            <v/>
          </cell>
          <cell r="BJ392" t="str">
            <v/>
          </cell>
          <cell r="BK392" t="str">
            <v/>
          </cell>
          <cell r="BL392" t="str">
            <v/>
          </cell>
          <cell r="BM392" t="str">
            <v/>
          </cell>
          <cell r="BN392" t="str">
            <v/>
          </cell>
          <cell r="BO392" t="str">
            <v/>
          </cell>
          <cell r="BP392" t="str">
            <v/>
          </cell>
          <cell r="BQ392" t="str">
            <v/>
          </cell>
          <cell r="BR392" t="str">
            <v/>
          </cell>
          <cell r="BS392" t="str">
            <v/>
          </cell>
          <cell r="BT392" t="str">
            <v/>
          </cell>
          <cell r="BU392" t="str">
            <v/>
          </cell>
          <cell r="BV392" t="str">
            <v/>
          </cell>
          <cell r="BW392" t="str">
            <v/>
          </cell>
          <cell r="BX392" t="str">
            <v/>
          </cell>
          <cell r="BY392" t="str">
            <v/>
          </cell>
          <cell r="CA392" t="str">
            <v/>
          </cell>
          <cell r="CB392" t="str">
            <v/>
          </cell>
          <cell r="CC392" t="str">
            <v/>
          </cell>
          <cell r="CD392" t="str">
            <v/>
          </cell>
          <cell r="CE392" t="str">
            <v/>
          </cell>
          <cell r="CF392" t="str">
            <v/>
          </cell>
          <cell r="CG392" t="str">
            <v/>
          </cell>
          <cell r="CH392" t="str">
            <v/>
          </cell>
          <cell r="CI392" t="str">
            <v/>
          </cell>
          <cell r="CJ392" t="str">
            <v/>
          </cell>
          <cell r="CK392" t="str">
            <v/>
          </cell>
          <cell r="CL392" t="str">
            <v/>
          </cell>
          <cell r="CM392" t="str">
            <v/>
          </cell>
          <cell r="CN392" t="str">
            <v/>
          </cell>
          <cell r="CO392" t="str">
            <v/>
          </cell>
          <cell r="CP392" t="str">
            <v/>
          </cell>
          <cell r="CQ392" t="str">
            <v/>
          </cell>
          <cell r="CR392" t="str">
            <v/>
          </cell>
          <cell r="CS392" t="str">
            <v/>
          </cell>
          <cell r="CT392" t="str">
            <v/>
          </cell>
          <cell r="CU392" t="str">
            <v/>
          </cell>
          <cell r="CV392" t="str">
            <v/>
          </cell>
          <cell r="CW392" t="str">
            <v/>
          </cell>
          <cell r="CX392" t="str">
            <v/>
          </cell>
          <cell r="CY392" t="str">
            <v/>
          </cell>
          <cell r="CZ392" t="str">
            <v/>
          </cell>
          <cell r="DA392" t="str">
            <v/>
          </cell>
          <cell r="DB392" t="str">
            <v/>
          </cell>
          <cell r="DC392" t="str">
            <v/>
          </cell>
          <cell r="DD392" t="str">
            <v/>
          </cell>
          <cell r="DE392" t="str">
            <v/>
          </cell>
          <cell r="DF392" t="str">
            <v/>
          </cell>
          <cell r="DG392" t="str">
            <v/>
          </cell>
          <cell r="DH392" t="str">
            <v/>
          </cell>
          <cell r="DI392" t="str">
            <v/>
          </cell>
          <cell r="DJ392" t="str">
            <v/>
          </cell>
          <cell r="DK392" t="str">
            <v/>
          </cell>
          <cell r="DL392" t="str">
            <v/>
          </cell>
          <cell r="DM392" t="str">
            <v/>
          </cell>
          <cell r="DN392" t="str">
            <v/>
          </cell>
          <cell r="DO392" t="str">
            <v/>
          </cell>
          <cell r="DP392" t="str">
            <v/>
          </cell>
          <cell r="DQ392" t="str">
            <v/>
          </cell>
          <cell r="DR392" t="str">
            <v/>
          </cell>
          <cell r="DS392" t="str">
            <v/>
          </cell>
          <cell r="DT392" t="str">
            <v/>
          </cell>
          <cell r="DU392" t="str">
            <v/>
          </cell>
          <cell r="DV392" t="str">
            <v/>
          </cell>
          <cell r="DW392" t="str">
            <v/>
          </cell>
          <cell r="DX392" t="str">
            <v/>
          </cell>
          <cell r="DY392" t="str">
            <v/>
          </cell>
          <cell r="DZ392" t="str">
            <v/>
          </cell>
          <cell r="EA392" t="str">
            <v/>
          </cell>
          <cell r="EB392" t="str">
            <v/>
          </cell>
          <cell r="EC392" t="str">
            <v/>
          </cell>
          <cell r="ED392" t="str">
            <v/>
          </cell>
          <cell r="EE392" t="str">
            <v/>
          </cell>
          <cell r="EF392" t="str">
            <v/>
          </cell>
          <cell r="EG392" t="str">
            <v/>
          </cell>
          <cell r="EH392" t="str">
            <v/>
          </cell>
          <cell r="EI392" t="str">
            <v/>
          </cell>
          <cell r="EJ392" t="str">
            <v/>
          </cell>
          <cell r="EK392" t="str">
            <v/>
          </cell>
          <cell r="EL392" t="str">
            <v/>
          </cell>
          <cell r="EM392" t="str">
            <v/>
          </cell>
          <cell r="EN392" t="str">
            <v/>
          </cell>
          <cell r="EO392" t="str">
            <v/>
          </cell>
          <cell r="EP392" t="str">
            <v/>
          </cell>
          <cell r="EQ392" t="str">
            <v/>
          </cell>
          <cell r="ER392" t="str">
            <v/>
          </cell>
          <cell r="ES392" t="str">
            <v/>
          </cell>
          <cell r="ET392" t="str">
            <v/>
          </cell>
          <cell r="EU392" t="str">
            <v/>
          </cell>
          <cell r="EV392" t="str">
            <v/>
          </cell>
          <cell r="EW392" t="str">
            <v/>
          </cell>
          <cell r="EX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  <cell r="BI393" t="str">
            <v/>
          </cell>
          <cell r="BJ393" t="str">
            <v/>
          </cell>
          <cell r="BK393" t="str">
            <v/>
          </cell>
          <cell r="BL393" t="str">
            <v/>
          </cell>
          <cell r="BM393" t="str">
            <v/>
          </cell>
          <cell r="BN393" t="str">
            <v/>
          </cell>
          <cell r="BO393" t="str">
            <v/>
          </cell>
          <cell r="BP393" t="str">
            <v/>
          </cell>
          <cell r="BQ393" t="str">
            <v/>
          </cell>
          <cell r="BR393" t="str">
            <v/>
          </cell>
          <cell r="BS393" t="str">
            <v/>
          </cell>
          <cell r="BT393" t="str">
            <v/>
          </cell>
          <cell r="BU393" t="str">
            <v/>
          </cell>
          <cell r="BV393" t="str">
            <v/>
          </cell>
          <cell r="BW393" t="str">
            <v/>
          </cell>
          <cell r="BX393" t="str">
            <v/>
          </cell>
          <cell r="BY393" t="str">
            <v/>
          </cell>
          <cell r="CA393" t="str">
            <v/>
          </cell>
          <cell r="CB393" t="str">
            <v/>
          </cell>
          <cell r="CC393" t="str">
            <v/>
          </cell>
          <cell r="CD393" t="str">
            <v/>
          </cell>
          <cell r="CE393" t="str">
            <v/>
          </cell>
          <cell r="CF393" t="str">
            <v/>
          </cell>
          <cell r="CG393" t="str">
            <v/>
          </cell>
          <cell r="CH393" t="str">
            <v/>
          </cell>
          <cell r="CI393" t="str">
            <v/>
          </cell>
          <cell r="CJ393" t="str">
            <v/>
          </cell>
          <cell r="CK393" t="str">
            <v/>
          </cell>
          <cell r="CL393" t="str">
            <v/>
          </cell>
          <cell r="CM393" t="str">
            <v/>
          </cell>
          <cell r="CN393" t="str">
            <v/>
          </cell>
          <cell r="CO393" t="str">
            <v/>
          </cell>
          <cell r="CP393" t="str">
            <v/>
          </cell>
          <cell r="CQ393" t="str">
            <v/>
          </cell>
          <cell r="CR393" t="str">
            <v/>
          </cell>
          <cell r="CS393" t="str">
            <v/>
          </cell>
          <cell r="CT393" t="str">
            <v/>
          </cell>
          <cell r="CU393" t="str">
            <v/>
          </cell>
          <cell r="CV393" t="str">
            <v/>
          </cell>
          <cell r="CW393" t="str">
            <v/>
          </cell>
          <cell r="CX393" t="str">
            <v/>
          </cell>
          <cell r="CY393" t="str">
            <v/>
          </cell>
          <cell r="CZ393" t="str">
            <v/>
          </cell>
          <cell r="DA393" t="str">
            <v/>
          </cell>
          <cell r="DB393" t="str">
            <v/>
          </cell>
          <cell r="DC393" t="str">
            <v/>
          </cell>
          <cell r="DD393" t="str">
            <v/>
          </cell>
          <cell r="DE393" t="str">
            <v/>
          </cell>
          <cell r="DF393" t="str">
            <v/>
          </cell>
          <cell r="DG393" t="str">
            <v/>
          </cell>
          <cell r="DH393" t="str">
            <v/>
          </cell>
          <cell r="DI393" t="str">
            <v/>
          </cell>
          <cell r="DJ393" t="str">
            <v/>
          </cell>
          <cell r="DK393" t="str">
            <v/>
          </cell>
          <cell r="DL393" t="str">
            <v/>
          </cell>
          <cell r="DM393" t="str">
            <v/>
          </cell>
          <cell r="DN393" t="str">
            <v/>
          </cell>
          <cell r="DO393" t="str">
            <v/>
          </cell>
          <cell r="DP393" t="str">
            <v/>
          </cell>
          <cell r="DQ393" t="str">
            <v/>
          </cell>
          <cell r="DR393" t="str">
            <v/>
          </cell>
          <cell r="DS393" t="str">
            <v/>
          </cell>
          <cell r="DT393" t="str">
            <v/>
          </cell>
          <cell r="DU393" t="str">
            <v/>
          </cell>
          <cell r="DV393" t="str">
            <v/>
          </cell>
          <cell r="DW393" t="str">
            <v/>
          </cell>
          <cell r="DX393" t="str">
            <v/>
          </cell>
          <cell r="DY393" t="str">
            <v/>
          </cell>
          <cell r="DZ393" t="str">
            <v/>
          </cell>
          <cell r="EA393" t="str">
            <v/>
          </cell>
          <cell r="EB393" t="str">
            <v/>
          </cell>
          <cell r="EC393" t="str">
            <v/>
          </cell>
          <cell r="ED393" t="str">
            <v/>
          </cell>
          <cell r="EE393" t="str">
            <v/>
          </cell>
          <cell r="EF393" t="str">
            <v/>
          </cell>
          <cell r="EG393" t="str">
            <v/>
          </cell>
          <cell r="EH393" t="str">
            <v/>
          </cell>
          <cell r="EI393" t="str">
            <v/>
          </cell>
          <cell r="EJ393" t="str">
            <v/>
          </cell>
          <cell r="EK393" t="str">
            <v/>
          </cell>
          <cell r="EL393" t="str">
            <v/>
          </cell>
          <cell r="EM393" t="str">
            <v/>
          </cell>
          <cell r="EN393" t="str">
            <v/>
          </cell>
          <cell r="EO393" t="str">
            <v/>
          </cell>
          <cell r="EP393" t="str">
            <v/>
          </cell>
          <cell r="EQ393" t="str">
            <v/>
          </cell>
          <cell r="ER393" t="str">
            <v/>
          </cell>
          <cell r="ES393" t="str">
            <v/>
          </cell>
          <cell r="ET393" t="str">
            <v/>
          </cell>
          <cell r="EU393" t="str">
            <v/>
          </cell>
          <cell r="EV393" t="str">
            <v/>
          </cell>
          <cell r="EW393" t="str">
            <v/>
          </cell>
          <cell r="EX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  <cell r="BI394" t="str">
            <v/>
          </cell>
          <cell r="BJ394" t="str">
            <v/>
          </cell>
          <cell r="BK394" t="str">
            <v/>
          </cell>
          <cell r="BL394" t="str">
            <v/>
          </cell>
          <cell r="BM394" t="str">
            <v/>
          </cell>
          <cell r="BN394" t="str">
            <v/>
          </cell>
          <cell r="BO394" t="str">
            <v/>
          </cell>
          <cell r="BP394" t="str">
            <v/>
          </cell>
          <cell r="BQ394" t="str">
            <v/>
          </cell>
          <cell r="BR394" t="str">
            <v/>
          </cell>
          <cell r="BS394" t="str">
            <v/>
          </cell>
          <cell r="BT394" t="str">
            <v/>
          </cell>
          <cell r="BU394" t="str">
            <v/>
          </cell>
          <cell r="BV394" t="str">
            <v/>
          </cell>
          <cell r="BW394" t="str">
            <v/>
          </cell>
          <cell r="BX394" t="str">
            <v/>
          </cell>
          <cell r="BY394" t="str">
            <v/>
          </cell>
          <cell r="CA394" t="str">
            <v/>
          </cell>
          <cell r="CB394" t="str">
            <v/>
          </cell>
          <cell r="CC394" t="str">
            <v/>
          </cell>
          <cell r="CD394" t="str">
            <v/>
          </cell>
          <cell r="CE394" t="str">
            <v/>
          </cell>
          <cell r="CF394" t="str">
            <v/>
          </cell>
          <cell r="CG394" t="str">
            <v/>
          </cell>
          <cell r="CH394" t="str">
            <v/>
          </cell>
          <cell r="CI394" t="str">
            <v/>
          </cell>
          <cell r="CJ394" t="str">
            <v/>
          </cell>
          <cell r="CK394" t="str">
            <v/>
          </cell>
          <cell r="CL394" t="str">
            <v/>
          </cell>
          <cell r="CM394" t="str">
            <v/>
          </cell>
          <cell r="CN394" t="str">
            <v/>
          </cell>
          <cell r="CO394" t="str">
            <v/>
          </cell>
          <cell r="CP394" t="str">
            <v/>
          </cell>
          <cell r="CQ394" t="str">
            <v/>
          </cell>
          <cell r="CR394" t="str">
            <v/>
          </cell>
          <cell r="CS394" t="str">
            <v/>
          </cell>
          <cell r="CT394" t="str">
            <v/>
          </cell>
          <cell r="CU394" t="str">
            <v/>
          </cell>
          <cell r="CV394" t="str">
            <v/>
          </cell>
          <cell r="CW394" t="str">
            <v/>
          </cell>
          <cell r="CX394" t="str">
            <v/>
          </cell>
          <cell r="CY394" t="str">
            <v/>
          </cell>
          <cell r="CZ394" t="str">
            <v/>
          </cell>
          <cell r="DA394" t="str">
            <v/>
          </cell>
          <cell r="DB394" t="str">
            <v/>
          </cell>
          <cell r="DC394" t="str">
            <v/>
          </cell>
          <cell r="DD394" t="str">
            <v/>
          </cell>
          <cell r="DE394" t="str">
            <v/>
          </cell>
          <cell r="DF394" t="str">
            <v/>
          </cell>
          <cell r="DG394" t="str">
            <v/>
          </cell>
          <cell r="DH394" t="str">
            <v/>
          </cell>
          <cell r="DI394" t="str">
            <v/>
          </cell>
          <cell r="DJ394" t="str">
            <v/>
          </cell>
          <cell r="DK394" t="str">
            <v/>
          </cell>
          <cell r="DL394" t="str">
            <v/>
          </cell>
          <cell r="DM394" t="str">
            <v/>
          </cell>
          <cell r="DN394" t="str">
            <v/>
          </cell>
          <cell r="DO394" t="str">
            <v/>
          </cell>
          <cell r="DP394" t="str">
            <v/>
          </cell>
          <cell r="DQ394" t="str">
            <v/>
          </cell>
          <cell r="DR394" t="str">
            <v/>
          </cell>
          <cell r="DS394" t="str">
            <v/>
          </cell>
          <cell r="DT394" t="str">
            <v/>
          </cell>
          <cell r="DU394" t="str">
            <v/>
          </cell>
          <cell r="DV394" t="str">
            <v/>
          </cell>
          <cell r="DW394" t="str">
            <v/>
          </cell>
          <cell r="DX394" t="str">
            <v/>
          </cell>
          <cell r="DY394" t="str">
            <v/>
          </cell>
          <cell r="DZ394" t="str">
            <v/>
          </cell>
          <cell r="EA394" t="str">
            <v/>
          </cell>
          <cell r="EB394" t="str">
            <v/>
          </cell>
          <cell r="EC394" t="str">
            <v/>
          </cell>
          <cell r="ED394" t="str">
            <v/>
          </cell>
          <cell r="EE394" t="str">
            <v/>
          </cell>
          <cell r="EF394" t="str">
            <v/>
          </cell>
          <cell r="EG394" t="str">
            <v/>
          </cell>
          <cell r="EH394" t="str">
            <v/>
          </cell>
          <cell r="EI394" t="str">
            <v/>
          </cell>
          <cell r="EJ394" t="str">
            <v/>
          </cell>
          <cell r="EK394" t="str">
            <v/>
          </cell>
          <cell r="EL394" t="str">
            <v/>
          </cell>
          <cell r="EM394" t="str">
            <v/>
          </cell>
          <cell r="EN394" t="str">
            <v/>
          </cell>
          <cell r="EO394" t="str">
            <v/>
          </cell>
          <cell r="EP394" t="str">
            <v/>
          </cell>
          <cell r="EQ394" t="str">
            <v/>
          </cell>
          <cell r="ER394" t="str">
            <v/>
          </cell>
          <cell r="ES394" t="str">
            <v/>
          </cell>
          <cell r="ET394" t="str">
            <v/>
          </cell>
          <cell r="EU394" t="str">
            <v/>
          </cell>
          <cell r="EV394" t="str">
            <v/>
          </cell>
          <cell r="EW394" t="str">
            <v/>
          </cell>
          <cell r="EX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  <cell r="BI395" t="str">
            <v/>
          </cell>
          <cell r="BJ395" t="str">
            <v/>
          </cell>
          <cell r="BK395" t="str">
            <v/>
          </cell>
          <cell r="BL395" t="str">
            <v/>
          </cell>
          <cell r="BM395" t="str">
            <v/>
          </cell>
          <cell r="BN395" t="str">
            <v/>
          </cell>
          <cell r="BO395" t="str">
            <v/>
          </cell>
          <cell r="BP395" t="str">
            <v/>
          </cell>
          <cell r="BQ395" t="str">
            <v/>
          </cell>
          <cell r="BR395" t="str">
            <v/>
          </cell>
          <cell r="BS395" t="str">
            <v/>
          </cell>
          <cell r="BT395" t="str">
            <v/>
          </cell>
          <cell r="BU395" t="str">
            <v/>
          </cell>
          <cell r="BV395" t="str">
            <v/>
          </cell>
          <cell r="BW395" t="str">
            <v/>
          </cell>
          <cell r="BX395" t="str">
            <v/>
          </cell>
          <cell r="BY395" t="str">
            <v/>
          </cell>
          <cell r="CA395" t="str">
            <v/>
          </cell>
          <cell r="CB395" t="str">
            <v/>
          </cell>
          <cell r="CC395" t="str">
            <v/>
          </cell>
          <cell r="CD395" t="str">
            <v/>
          </cell>
          <cell r="CE395" t="str">
            <v/>
          </cell>
          <cell r="CF395" t="str">
            <v/>
          </cell>
          <cell r="CG395" t="str">
            <v/>
          </cell>
          <cell r="CH395" t="str">
            <v/>
          </cell>
          <cell r="CI395" t="str">
            <v/>
          </cell>
          <cell r="CJ395" t="str">
            <v/>
          </cell>
          <cell r="CK395" t="str">
            <v/>
          </cell>
          <cell r="CL395" t="str">
            <v/>
          </cell>
          <cell r="CM395" t="str">
            <v/>
          </cell>
          <cell r="CN395" t="str">
            <v/>
          </cell>
          <cell r="CO395" t="str">
            <v/>
          </cell>
          <cell r="CP395" t="str">
            <v/>
          </cell>
          <cell r="CQ395" t="str">
            <v/>
          </cell>
          <cell r="CR395" t="str">
            <v/>
          </cell>
          <cell r="CS395" t="str">
            <v/>
          </cell>
          <cell r="CT395" t="str">
            <v/>
          </cell>
          <cell r="CU395" t="str">
            <v/>
          </cell>
          <cell r="CV395" t="str">
            <v/>
          </cell>
          <cell r="CW395" t="str">
            <v/>
          </cell>
          <cell r="CX395" t="str">
            <v/>
          </cell>
          <cell r="CY395" t="str">
            <v/>
          </cell>
          <cell r="CZ395" t="str">
            <v/>
          </cell>
          <cell r="DA395" t="str">
            <v/>
          </cell>
          <cell r="DB395" t="str">
            <v/>
          </cell>
          <cell r="DC395" t="str">
            <v/>
          </cell>
          <cell r="DD395" t="str">
            <v/>
          </cell>
          <cell r="DE395" t="str">
            <v/>
          </cell>
          <cell r="DF395" t="str">
            <v/>
          </cell>
          <cell r="DG395" t="str">
            <v/>
          </cell>
          <cell r="DH395" t="str">
            <v/>
          </cell>
          <cell r="DI395" t="str">
            <v/>
          </cell>
          <cell r="DJ395" t="str">
            <v/>
          </cell>
          <cell r="DK395" t="str">
            <v/>
          </cell>
          <cell r="DL395" t="str">
            <v/>
          </cell>
          <cell r="DM395" t="str">
            <v/>
          </cell>
          <cell r="DN395" t="str">
            <v/>
          </cell>
          <cell r="DO395" t="str">
            <v/>
          </cell>
          <cell r="DP395" t="str">
            <v/>
          </cell>
          <cell r="DQ395" t="str">
            <v/>
          </cell>
          <cell r="DR395" t="str">
            <v/>
          </cell>
          <cell r="DS395" t="str">
            <v/>
          </cell>
          <cell r="DT395" t="str">
            <v/>
          </cell>
          <cell r="DU395" t="str">
            <v/>
          </cell>
          <cell r="DV395" t="str">
            <v/>
          </cell>
          <cell r="DW395" t="str">
            <v/>
          </cell>
          <cell r="DX395" t="str">
            <v/>
          </cell>
          <cell r="DY395" t="str">
            <v/>
          </cell>
          <cell r="DZ395" t="str">
            <v/>
          </cell>
          <cell r="EA395" t="str">
            <v/>
          </cell>
          <cell r="EB395" t="str">
            <v/>
          </cell>
          <cell r="EC395" t="str">
            <v/>
          </cell>
          <cell r="ED395" t="str">
            <v/>
          </cell>
          <cell r="EE395" t="str">
            <v/>
          </cell>
          <cell r="EF395" t="str">
            <v/>
          </cell>
          <cell r="EG395" t="str">
            <v/>
          </cell>
          <cell r="EH395" t="str">
            <v/>
          </cell>
          <cell r="EI395" t="str">
            <v/>
          </cell>
          <cell r="EJ395" t="str">
            <v/>
          </cell>
          <cell r="EK395" t="str">
            <v/>
          </cell>
          <cell r="EL395" t="str">
            <v/>
          </cell>
          <cell r="EM395" t="str">
            <v/>
          </cell>
          <cell r="EN395" t="str">
            <v/>
          </cell>
          <cell r="EO395" t="str">
            <v/>
          </cell>
          <cell r="EP395" t="str">
            <v/>
          </cell>
          <cell r="EQ395" t="str">
            <v/>
          </cell>
          <cell r="ER395" t="str">
            <v/>
          </cell>
          <cell r="ES395" t="str">
            <v/>
          </cell>
          <cell r="ET395" t="str">
            <v/>
          </cell>
          <cell r="EU395" t="str">
            <v/>
          </cell>
          <cell r="EV395" t="str">
            <v/>
          </cell>
          <cell r="EW395" t="str">
            <v/>
          </cell>
          <cell r="EX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  <cell r="BI396" t="str">
            <v/>
          </cell>
          <cell r="BJ396" t="str">
            <v/>
          </cell>
          <cell r="BK396" t="str">
            <v/>
          </cell>
          <cell r="BL396" t="str">
            <v/>
          </cell>
          <cell r="BM396" t="str">
            <v/>
          </cell>
          <cell r="BN396" t="str">
            <v/>
          </cell>
          <cell r="BO396" t="str">
            <v/>
          </cell>
          <cell r="BP396" t="str">
            <v/>
          </cell>
          <cell r="BQ396" t="str">
            <v/>
          </cell>
          <cell r="BR396" t="str">
            <v/>
          </cell>
          <cell r="BS396" t="str">
            <v/>
          </cell>
          <cell r="BT396" t="str">
            <v/>
          </cell>
          <cell r="BU396" t="str">
            <v/>
          </cell>
          <cell r="BV396" t="str">
            <v/>
          </cell>
          <cell r="BW396" t="str">
            <v/>
          </cell>
          <cell r="BX396" t="str">
            <v/>
          </cell>
          <cell r="BY396" t="str">
            <v/>
          </cell>
          <cell r="CA396" t="str">
            <v/>
          </cell>
          <cell r="CB396" t="str">
            <v/>
          </cell>
          <cell r="CC396" t="str">
            <v/>
          </cell>
          <cell r="CD396" t="str">
            <v/>
          </cell>
          <cell r="CE396" t="str">
            <v/>
          </cell>
          <cell r="CF396" t="str">
            <v/>
          </cell>
          <cell r="CG396" t="str">
            <v/>
          </cell>
          <cell r="CH396" t="str">
            <v/>
          </cell>
          <cell r="CI396" t="str">
            <v/>
          </cell>
          <cell r="CJ396" t="str">
            <v/>
          </cell>
          <cell r="CK396" t="str">
            <v/>
          </cell>
          <cell r="CL396" t="str">
            <v/>
          </cell>
          <cell r="CM396" t="str">
            <v/>
          </cell>
          <cell r="CN396" t="str">
            <v/>
          </cell>
          <cell r="CO396" t="str">
            <v/>
          </cell>
          <cell r="CP396" t="str">
            <v/>
          </cell>
          <cell r="CQ396" t="str">
            <v/>
          </cell>
          <cell r="CR396" t="str">
            <v/>
          </cell>
          <cell r="CS396" t="str">
            <v/>
          </cell>
          <cell r="CT396" t="str">
            <v/>
          </cell>
          <cell r="CU396" t="str">
            <v/>
          </cell>
          <cell r="CV396" t="str">
            <v/>
          </cell>
          <cell r="CW396" t="str">
            <v/>
          </cell>
          <cell r="CX396" t="str">
            <v/>
          </cell>
          <cell r="CY396" t="str">
            <v/>
          </cell>
          <cell r="CZ396" t="str">
            <v/>
          </cell>
          <cell r="DA396" t="str">
            <v/>
          </cell>
          <cell r="DB396" t="str">
            <v/>
          </cell>
          <cell r="DC396" t="str">
            <v/>
          </cell>
          <cell r="DD396" t="str">
            <v/>
          </cell>
          <cell r="DE396" t="str">
            <v/>
          </cell>
          <cell r="DF396" t="str">
            <v/>
          </cell>
          <cell r="DG396" t="str">
            <v/>
          </cell>
          <cell r="DH396" t="str">
            <v/>
          </cell>
          <cell r="DI396" t="str">
            <v/>
          </cell>
          <cell r="DJ396" t="str">
            <v/>
          </cell>
          <cell r="DK396" t="str">
            <v/>
          </cell>
          <cell r="DL396" t="str">
            <v/>
          </cell>
          <cell r="DM396" t="str">
            <v/>
          </cell>
          <cell r="DN396" t="str">
            <v/>
          </cell>
          <cell r="DO396" t="str">
            <v/>
          </cell>
          <cell r="DP396" t="str">
            <v/>
          </cell>
          <cell r="DQ396" t="str">
            <v/>
          </cell>
          <cell r="DR396" t="str">
            <v/>
          </cell>
          <cell r="DS396" t="str">
            <v/>
          </cell>
          <cell r="DT396" t="str">
            <v/>
          </cell>
          <cell r="DU396" t="str">
            <v/>
          </cell>
          <cell r="DV396" t="str">
            <v/>
          </cell>
          <cell r="DW396" t="str">
            <v/>
          </cell>
          <cell r="DX396" t="str">
            <v/>
          </cell>
          <cell r="DY396" t="str">
            <v/>
          </cell>
          <cell r="DZ396" t="str">
            <v/>
          </cell>
          <cell r="EA396" t="str">
            <v/>
          </cell>
          <cell r="EB396" t="str">
            <v/>
          </cell>
          <cell r="EC396" t="str">
            <v/>
          </cell>
          <cell r="ED396" t="str">
            <v/>
          </cell>
          <cell r="EE396" t="str">
            <v/>
          </cell>
          <cell r="EF396" t="str">
            <v/>
          </cell>
          <cell r="EG396" t="str">
            <v/>
          </cell>
          <cell r="EH396" t="str">
            <v/>
          </cell>
          <cell r="EI396" t="str">
            <v/>
          </cell>
          <cell r="EJ396" t="str">
            <v/>
          </cell>
          <cell r="EK396" t="str">
            <v/>
          </cell>
          <cell r="EL396" t="str">
            <v/>
          </cell>
          <cell r="EM396" t="str">
            <v/>
          </cell>
          <cell r="EN396" t="str">
            <v/>
          </cell>
          <cell r="EO396" t="str">
            <v/>
          </cell>
          <cell r="EP396" t="str">
            <v/>
          </cell>
          <cell r="EQ396" t="str">
            <v/>
          </cell>
          <cell r="ER396" t="str">
            <v/>
          </cell>
          <cell r="ES396" t="str">
            <v/>
          </cell>
          <cell r="ET396" t="str">
            <v/>
          </cell>
          <cell r="EU396" t="str">
            <v/>
          </cell>
          <cell r="EV396" t="str">
            <v/>
          </cell>
          <cell r="EW396" t="str">
            <v/>
          </cell>
          <cell r="EX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/>
          </cell>
          <cell r="BG397" t="str">
            <v/>
          </cell>
          <cell r="BH397" t="str">
            <v/>
          </cell>
          <cell r="BI397" t="str">
            <v/>
          </cell>
          <cell r="BJ397" t="str">
            <v/>
          </cell>
          <cell r="BK397" t="str">
            <v/>
          </cell>
          <cell r="BL397" t="str">
            <v/>
          </cell>
          <cell r="BM397" t="str">
            <v/>
          </cell>
          <cell r="BN397" t="str">
            <v/>
          </cell>
          <cell r="BO397" t="str">
            <v/>
          </cell>
          <cell r="BP397" t="str">
            <v/>
          </cell>
          <cell r="BQ397" t="str">
            <v/>
          </cell>
          <cell r="BR397" t="str">
            <v/>
          </cell>
          <cell r="BS397" t="str">
            <v/>
          </cell>
          <cell r="BT397" t="str">
            <v/>
          </cell>
          <cell r="BU397" t="str">
            <v/>
          </cell>
          <cell r="BV397" t="str">
            <v/>
          </cell>
          <cell r="BW397" t="str">
            <v/>
          </cell>
          <cell r="BX397" t="str">
            <v/>
          </cell>
          <cell r="BY397" t="str">
            <v/>
          </cell>
          <cell r="CA397" t="str">
            <v/>
          </cell>
          <cell r="CB397" t="str">
            <v/>
          </cell>
          <cell r="CC397" t="str">
            <v/>
          </cell>
          <cell r="CD397" t="str">
            <v/>
          </cell>
          <cell r="CE397" t="str">
            <v/>
          </cell>
          <cell r="CF397" t="str">
            <v/>
          </cell>
          <cell r="CG397" t="str">
            <v/>
          </cell>
          <cell r="CH397" t="str">
            <v/>
          </cell>
          <cell r="CI397" t="str">
            <v/>
          </cell>
          <cell r="CJ397" t="str">
            <v/>
          </cell>
          <cell r="CK397" t="str">
            <v/>
          </cell>
          <cell r="CL397" t="str">
            <v/>
          </cell>
          <cell r="CM397" t="str">
            <v/>
          </cell>
          <cell r="CN397" t="str">
            <v/>
          </cell>
          <cell r="CO397" t="str">
            <v/>
          </cell>
          <cell r="CP397" t="str">
            <v/>
          </cell>
          <cell r="CQ397" t="str">
            <v/>
          </cell>
          <cell r="CR397" t="str">
            <v/>
          </cell>
          <cell r="CS397" t="str">
            <v/>
          </cell>
          <cell r="CT397" t="str">
            <v/>
          </cell>
          <cell r="CU397" t="str">
            <v/>
          </cell>
          <cell r="CV397" t="str">
            <v/>
          </cell>
          <cell r="CW397" t="str">
            <v/>
          </cell>
          <cell r="CX397" t="str">
            <v/>
          </cell>
          <cell r="CY397" t="str">
            <v/>
          </cell>
          <cell r="CZ397" t="str">
            <v/>
          </cell>
          <cell r="DA397" t="str">
            <v/>
          </cell>
          <cell r="DB397" t="str">
            <v/>
          </cell>
          <cell r="DC397" t="str">
            <v/>
          </cell>
          <cell r="DD397" t="str">
            <v/>
          </cell>
          <cell r="DE397" t="str">
            <v/>
          </cell>
          <cell r="DF397" t="str">
            <v/>
          </cell>
          <cell r="DG397" t="str">
            <v/>
          </cell>
          <cell r="DH397" t="str">
            <v/>
          </cell>
          <cell r="DI397" t="str">
            <v/>
          </cell>
          <cell r="DJ397" t="str">
            <v/>
          </cell>
          <cell r="DK397" t="str">
            <v/>
          </cell>
          <cell r="DL397" t="str">
            <v/>
          </cell>
          <cell r="DM397" t="str">
            <v/>
          </cell>
          <cell r="DN397" t="str">
            <v/>
          </cell>
          <cell r="DO397" t="str">
            <v/>
          </cell>
          <cell r="DP397" t="str">
            <v/>
          </cell>
          <cell r="DQ397" t="str">
            <v/>
          </cell>
          <cell r="DR397" t="str">
            <v/>
          </cell>
          <cell r="DS397" t="str">
            <v/>
          </cell>
          <cell r="DT397" t="str">
            <v/>
          </cell>
          <cell r="DU397" t="str">
            <v/>
          </cell>
          <cell r="DV397" t="str">
            <v/>
          </cell>
          <cell r="DW397" t="str">
            <v/>
          </cell>
          <cell r="DX397" t="str">
            <v/>
          </cell>
          <cell r="DY397" t="str">
            <v/>
          </cell>
          <cell r="DZ397" t="str">
            <v/>
          </cell>
          <cell r="EA397" t="str">
            <v/>
          </cell>
          <cell r="EB397" t="str">
            <v/>
          </cell>
          <cell r="EC397" t="str">
            <v/>
          </cell>
          <cell r="ED397" t="str">
            <v/>
          </cell>
          <cell r="EE397" t="str">
            <v/>
          </cell>
          <cell r="EF397" t="str">
            <v/>
          </cell>
          <cell r="EG397" t="str">
            <v/>
          </cell>
          <cell r="EH397" t="str">
            <v/>
          </cell>
          <cell r="EI397" t="str">
            <v/>
          </cell>
          <cell r="EJ397" t="str">
            <v/>
          </cell>
          <cell r="EK397" t="str">
            <v/>
          </cell>
          <cell r="EL397" t="str">
            <v/>
          </cell>
          <cell r="EM397" t="str">
            <v/>
          </cell>
          <cell r="EN397" t="str">
            <v/>
          </cell>
          <cell r="EO397" t="str">
            <v/>
          </cell>
          <cell r="EP397" t="str">
            <v/>
          </cell>
          <cell r="EQ397" t="str">
            <v/>
          </cell>
          <cell r="ER397" t="str">
            <v/>
          </cell>
          <cell r="ES397" t="str">
            <v/>
          </cell>
          <cell r="ET397" t="str">
            <v/>
          </cell>
          <cell r="EU397" t="str">
            <v/>
          </cell>
          <cell r="EV397" t="str">
            <v/>
          </cell>
          <cell r="EW397" t="str">
            <v/>
          </cell>
          <cell r="EX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  <cell r="BI398" t="str">
            <v/>
          </cell>
          <cell r="BJ398" t="str">
            <v/>
          </cell>
          <cell r="BK398" t="str">
            <v/>
          </cell>
          <cell r="BL398" t="str">
            <v/>
          </cell>
          <cell r="BM398" t="str">
            <v/>
          </cell>
          <cell r="BN398" t="str">
            <v/>
          </cell>
          <cell r="BO398" t="str">
            <v/>
          </cell>
          <cell r="BP398" t="str">
            <v/>
          </cell>
          <cell r="BQ398" t="str">
            <v/>
          </cell>
          <cell r="BR398" t="str">
            <v/>
          </cell>
          <cell r="BS398" t="str">
            <v/>
          </cell>
          <cell r="BT398" t="str">
            <v/>
          </cell>
          <cell r="BU398" t="str">
            <v/>
          </cell>
          <cell r="BV398" t="str">
            <v/>
          </cell>
          <cell r="BW398" t="str">
            <v/>
          </cell>
          <cell r="BX398" t="str">
            <v/>
          </cell>
          <cell r="BY398" t="str">
            <v/>
          </cell>
          <cell r="CA398" t="str">
            <v/>
          </cell>
          <cell r="CB398" t="str">
            <v/>
          </cell>
          <cell r="CC398" t="str">
            <v/>
          </cell>
          <cell r="CD398" t="str">
            <v/>
          </cell>
          <cell r="CE398" t="str">
            <v/>
          </cell>
          <cell r="CF398" t="str">
            <v/>
          </cell>
          <cell r="CG398" t="str">
            <v/>
          </cell>
          <cell r="CH398" t="str">
            <v/>
          </cell>
          <cell r="CI398" t="str">
            <v/>
          </cell>
          <cell r="CJ398" t="str">
            <v/>
          </cell>
          <cell r="CK398" t="str">
            <v/>
          </cell>
          <cell r="CL398" t="str">
            <v/>
          </cell>
          <cell r="CM398" t="str">
            <v/>
          </cell>
          <cell r="CN398" t="str">
            <v/>
          </cell>
          <cell r="CO398" t="str">
            <v/>
          </cell>
          <cell r="CP398" t="str">
            <v/>
          </cell>
          <cell r="CQ398" t="str">
            <v/>
          </cell>
          <cell r="CR398" t="str">
            <v/>
          </cell>
          <cell r="CS398" t="str">
            <v/>
          </cell>
          <cell r="CT398" t="str">
            <v/>
          </cell>
          <cell r="CU398" t="str">
            <v/>
          </cell>
          <cell r="CV398" t="str">
            <v/>
          </cell>
          <cell r="CW398" t="str">
            <v/>
          </cell>
          <cell r="CX398" t="str">
            <v/>
          </cell>
          <cell r="CY398" t="str">
            <v/>
          </cell>
          <cell r="CZ398" t="str">
            <v/>
          </cell>
          <cell r="DA398" t="str">
            <v/>
          </cell>
          <cell r="DB398" t="str">
            <v/>
          </cell>
          <cell r="DC398" t="str">
            <v/>
          </cell>
          <cell r="DD398" t="str">
            <v/>
          </cell>
          <cell r="DE398" t="str">
            <v/>
          </cell>
          <cell r="DF398" t="str">
            <v/>
          </cell>
          <cell r="DG398" t="str">
            <v/>
          </cell>
          <cell r="DH398" t="str">
            <v/>
          </cell>
          <cell r="DI398" t="str">
            <v/>
          </cell>
          <cell r="DJ398" t="str">
            <v/>
          </cell>
          <cell r="DK398" t="str">
            <v/>
          </cell>
          <cell r="DL398" t="str">
            <v/>
          </cell>
          <cell r="DM398" t="str">
            <v/>
          </cell>
          <cell r="DN398" t="str">
            <v/>
          </cell>
          <cell r="DO398" t="str">
            <v/>
          </cell>
          <cell r="DP398" t="str">
            <v/>
          </cell>
          <cell r="DQ398" t="str">
            <v/>
          </cell>
          <cell r="DR398" t="str">
            <v/>
          </cell>
          <cell r="DS398" t="str">
            <v/>
          </cell>
          <cell r="DT398" t="str">
            <v/>
          </cell>
          <cell r="DU398" t="str">
            <v/>
          </cell>
          <cell r="DV398" t="str">
            <v/>
          </cell>
          <cell r="DW398" t="str">
            <v/>
          </cell>
          <cell r="DX398" t="str">
            <v/>
          </cell>
          <cell r="DY398" t="str">
            <v/>
          </cell>
          <cell r="DZ398" t="str">
            <v/>
          </cell>
          <cell r="EA398" t="str">
            <v/>
          </cell>
          <cell r="EB398" t="str">
            <v/>
          </cell>
          <cell r="EC398" t="str">
            <v/>
          </cell>
          <cell r="ED398" t="str">
            <v/>
          </cell>
          <cell r="EE398" t="str">
            <v/>
          </cell>
          <cell r="EF398" t="str">
            <v/>
          </cell>
          <cell r="EG398" t="str">
            <v/>
          </cell>
          <cell r="EH398" t="str">
            <v/>
          </cell>
          <cell r="EI398" t="str">
            <v/>
          </cell>
          <cell r="EJ398" t="str">
            <v/>
          </cell>
          <cell r="EK398" t="str">
            <v/>
          </cell>
          <cell r="EL398" t="str">
            <v/>
          </cell>
          <cell r="EM398" t="str">
            <v/>
          </cell>
          <cell r="EN398" t="str">
            <v/>
          </cell>
          <cell r="EO398" t="str">
            <v/>
          </cell>
          <cell r="EP398" t="str">
            <v/>
          </cell>
          <cell r="EQ398" t="str">
            <v/>
          </cell>
          <cell r="ER398" t="str">
            <v/>
          </cell>
          <cell r="ES398" t="str">
            <v/>
          </cell>
          <cell r="ET398" t="str">
            <v/>
          </cell>
          <cell r="EU398" t="str">
            <v/>
          </cell>
          <cell r="EV398" t="str">
            <v/>
          </cell>
          <cell r="EW398" t="str">
            <v/>
          </cell>
          <cell r="EX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  <cell r="BI399" t="str">
            <v/>
          </cell>
          <cell r="BJ399" t="str">
            <v/>
          </cell>
          <cell r="BK399" t="str">
            <v/>
          </cell>
          <cell r="BL399" t="str">
            <v/>
          </cell>
          <cell r="BM399" t="str">
            <v/>
          </cell>
          <cell r="BN399" t="str">
            <v/>
          </cell>
          <cell r="BO399" t="str">
            <v/>
          </cell>
          <cell r="BP399" t="str">
            <v/>
          </cell>
          <cell r="BQ399" t="str">
            <v/>
          </cell>
          <cell r="BR399" t="str">
            <v/>
          </cell>
          <cell r="BS399" t="str">
            <v/>
          </cell>
          <cell r="BT399" t="str">
            <v/>
          </cell>
          <cell r="BU399" t="str">
            <v/>
          </cell>
          <cell r="BV399" t="str">
            <v/>
          </cell>
          <cell r="BW399" t="str">
            <v/>
          </cell>
          <cell r="BX399" t="str">
            <v/>
          </cell>
          <cell r="BY399" t="str">
            <v/>
          </cell>
          <cell r="CA399" t="str">
            <v/>
          </cell>
          <cell r="CB399" t="str">
            <v/>
          </cell>
          <cell r="CC399" t="str">
            <v/>
          </cell>
          <cell r="CD399" t="str">
            <v/>
          </cell>
          <cell r="CE399" t="str">
            <v/>
          </cell>
          <cell r="CF399" t="str">
            <v/>
          </cell>
          <cell r="CG399" t="str">
            <v/>
          </cell>
          <cell r="CH399" t="str">
            <v/>
          </cell>
          <cell r="CI399" t="str">
            <v/>
          </cell>
          <cell r="CJ399" t="str">
            <v/>
          </cell>
          <cell r="CK399" t="str">
            <v/>
          </cell>
          <cell r="CL399" t="str">
            <v/>
          </cell>
          <cell r="CM399" t="str">
            <v/>
          </cell>
          <cell r="CN399" t="str">
            <v/>
          </cell>
          <cell r="CO399" t="str">
            <v/>
          </cell>
          <cell r="CP399" t="str">
            <v/>
          </cell>
          <cell r="CQ399" t="str">
            <v/>
          </cell>
          <cell r="CR399" t="str">
            <v/>
          </cell>
          <cell r="CS399" t="str">
            <v/>
          </cell>
          <cell r="CT399" t="str">
            <v/>
          </cell>
          <cell r="CU399" t="str">
            <v/>
          </cell>
          <cell r="CV399" t="str">
            <v/>
          </cell>
          <cell r="CW399" t="str">
            <v/>
          </cell>
          <cell r="CX399" t="str">
            <v/>
          </cell>
          <cell r="CY399" t="str">
            <v/>
          </cell>
          <cell r="CZ399" t="str">
            <v/>
          </cell>
          <cell r="DA399" t="str">
            <v/>
          </cell>
          <cell r="DB399" t="str">
            <v/>
          </cell>
          <cell r="DC399" t="str">
            <v/>
          </cell>
          <cell r="DD399" t="str">
            <v/>
          </cell>
          <cell r="DE399" t="str">
            <v/>
          </cell>
          <cell r="DF399" t="str">
            <v/>
          </cell>
          <cell r="DG399" t="str">
            <v/>
          </cell>
          <cell r="DH399" t="str">
            <v/>
          </cell>
          <cell r="DI399" t="str">
            <v/>
          </cell>
          <cell r="DJ399" t="str">
            <v/>
          </cell>
          <cell r="DK399" t="str">
            <v/>
          </cell>
          <cell r="DL399" t="str">
            <v/>
          </cell>
          <cell r="DM399" t="str">
            <v/>
          </cell>
          <cell r="DN399" t="str">
            <v/>
          </cell>
          <cell r="DO399" t="str">
            <v/>
          </cell>
          <cell r="DP399" t="str">
            <v/>
          </cell>
          <cell r="DQ399" t="str">
            <v/>
          </cell>
          <cell r="DR399" t="str">
            <v/>
          </cell>
          <cell r="DS399" t="str">
            <v/>
          </cell>
          <cell r="DT399" t="str">
            <v/>
          </cell>
          <cell r="DU399" t="str">
            <v/>
          </cell>
          <cell r="DV399" t="str">
            <v/>
          </cell>
          <cell r="DW399" t="str">
            <v/>
          </cell>
          <cell r="DX399" t="str">
            <v/>
          </cell>
          <cell r="DY399" t="str">
            <v/>
          </cell>
          <cell r="DZ399" t="str">
            <v/>
          </cell>
          <cell r="EA399" t="str">
            <v/>
          </cell>
          <cell r="EB399" t="str">
            <v/>
          </cell>
          <cell r="EC399" t="str">
            <v/>
          </cell>
          <cell r="ED399" t="str">
            <v/>
          </cell>
          <cell r="EE399" t="str">
            <v/>
          </cell>
          <cell r="EF399" t="str">
            <v/>
          </cell>
          <cell r="EG399" t="str">
            <v/>
          </cell>
          <cell r="EH399" t="str">
            <v/>
          </cell>
          <cell r="EI399" t="str">
            <v/>
          </cell>
          <cell r="EJ399" t="str">
            <v/>
          </cell>
          <cell r="EK399" t="str">
            <v/>
          </cell>
          <cell r="EL399" t="str">
            <v/>
          </cell>
          <cell r="EM399" t="str">
            <v/>
          </cell>
          <cell r="EN399" t="str">
            <v/>
          </cell>
          <cell r="EO399" t="str">
            <v/>
          </cell>
          <cell r="EP399" t="str">
            <v/>
          </cell>
          <cell r="EQ399" t="str">
            <v/>
          </cell>
          <cell r="ER399" t="str">
            <v/>
          </cell>
          <cell r="ES399" t="str">
            <v/>
          </cell>
          <cell r="ET399" t="str">
            <v/>
          </cell>
          <cell r="EU399" t="str">
            <v/>
          </cell>
          <cell r="EV399" t="str">
            <v/>
          </cell>
          <cell r="EW399" t="str">
            <v/>
          </cell>
          <cell r="EX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  <cell r="BI400" t="str">
            <v/>
          </cell>
          <cell r="BJ400" t="str">
            <v/>
          </cell>
          <cell r="BK400" t="str">
            <v/>
          </cell>
          <cell r="BL400" t="str">
            <v/>
          </cell>
          <cell r="BM400" t="str">
            <v/>
          </cell>
          <cell r="BN400" t="str">
            <v/>
          </cell>
          <cell r="BO400" t="str">
            <v/>
          </cell>
          <cell r="BP400" t="str">
            <v/>
          </cell>
          <cell r="BQ400" t="str">
            <v/>
          </cell>
          <cell r="BR400" t="str">
            <v/>
          </cell>
          <cell r="BS400" t="str">
            <v/>
          </cell>
          <cell r="BT400" t="str">
            <v/>
          </cell>
          <cell r="BU400" t="str">
            <v/>
          </cell>
          <cell r="BV400" t="str">
            <v/>
          </cell>
          <cell r="BW400" t="str">
            <v/>
          </cell>
          <cell r="BX400" t="str">
            <v/>
          </cell>
          <cell r="BY400" t="str">
            <v/>
          </cell>
          <cell r="CA400" t="str">
            <v/>
          </cell>
          <cell r="CB400" t="str">
            <v/>
          </cell>
          <cell r="CC400" t="str">
            <v/>
          </cell>
          <cell r="CD400" t="str">
            <v/>
          </cell>
          <cell r="CE400" t="str">
            <v/>
          </cell>
          <cell r="CF400" t="str">
            <v/>
          </cell>
          <cell r="CG400" t="str">
            <v/>
          </cell>
          <cell r="CH400" t="str">
            <v/>
          </cell>
          <cell r="CI400" t="str">
            <v/>
          </cell>
          <cell r="CJ400" t="str">
            <v/>
          </cell>
          <cell r="CK400" t="str">
            <v/>
          </cell>
          <cell r="CL400" t="str">
            <v/>
          </cell>
          <cell r="CM400" t="str">
            <v/>
          </cell>
          <cell r="CN400" t="str">
            <v/>
          </cell>
          <cell r="CO400" t="str">
            <v/>
          </cell>
          <cell r="CP400" t="str">
            <v/>
          </cell>
          <cell r="CQ400" t="str">
            <v/>
          </cell>
          <cell r="CR400" t="str">
            <v/>
          </cell>
          <cell r="CS400" t="str">
            <v/>
          </cell>
          <cell r="CT400" t="str">
            <v/>
          </cell>
          <cell r="CU400" t="str">
            <v/>
          </cell>
          <cell r="CV400" t="str">
            <v/>
          </cell>
          <cell r="CW400" t="str">
            <v/>
          </cell>
          <cell r="CX400" t="str">
            <v/>
          </cell>
          <cell r="CY400" t="str">
            <v/>
          </cell>
          <cell r="CZ400" t="str">
            <v/>
          </cell>
          <cell r="DA400" t="str">
            <v/>
          </cell>
          <cell r="DB400" t="str">
            <v/>
          </cell>
          <cell r="DC400" t="str">
            <v/>
          </cell>
          <cell r="DD400" t="str">
            <v/>
          </cell>
          <cell r="DE400" t="str">
            <v/>
          </cell>
          <cell r="DF400" t="str">
            <v/>
          </cell>
          <cell r="DG400" t="str">
            <v/>
          </cell>
          <cell r="DH400" t="str">
            <v/>
          </cell>
          <cell r="DI400" t="str">
            <v/>
          </cell>
          <cell r="DJ400" t="str">
            <v/>
          </cell>
          <cell r="DK400" t="str">
            <v/>
          </cell>
          <cell r="DL400" t="str">
            <v/>
          </cell>
          <cell r="DM400" t="str">
            <v/>
          </cell>
          <cell r="DN400" t="str">
            <v/>
          </cell>
          <cell r="DO400" t="str">
            <v/>
          </cell>
          <cell r="DP400" t="str">
            <v/>
          </cell>
          <cell r="DQ400" t="str">
            <v/>
          </cell>
          <cell r="DR400" t="str">
            <v/>
          </cell>
          <cell r="DS400" t="str">
            <v/>
          </cell>
          <cell r="DT400" t="str">
            <v/>
          </cell>
          <cell r="DU400" t="str">
            <v/>
          </cell>
          <cell r="DV400" t="str">
            <v/>
          </cell>
          <cell r="DW400" t="str">
            <v/>
          </cell>
          <cell r="DX400" t="str">
            <v/>
          </cell>
          <cell r="DY400" t="str">
            <v/>
          </cell>
          <cell r="DZ400" t="str">
            <v/>
          </cell>
          <cell r="EA400" t="str">
            <v/>
          </cell>
          <cell r="EB400" t="str">
            <v/>
          </cell>
          <cell r="EC400" t="str">
            <v/>
          </cell>
          <cell r="ED400" t="str">
            <v/>
          </cell>
          <cell r="EE400" t="str">
            <v/>
          </cell>
          <cell r="EF400" t="str">
            <v/>
          </cell>
          <cell r="EG400" t="str">
            <v/>
          </cell>
          <cell r="EH400" t="str">
            <v/>
          </cell>
          <cell r="EI400" t="str">
            <v/>
          </cell>
          <cell r="EJ400" t="str">
            <v/>
          </cell>
          <cell r="EK400" t="str">
            <v/>
          </cell>
          <cell r="EL400" t="str">
            <v/>
          </cell>
          <cell r="EM400" t="str">
            <v/>
          </cell>
          <cell r="EN400" t="str">
            <v/>
          </cell>
          <cell r="EO400" t="str">
            <v/>
          </cell>
          <cell r="EP400" t="str">
            <v/>
          </cell>
          <cell r="EQ400" t="str">
            <v/>
          </cell>
          <cell r="ER400" t="str">
            <v/>
          </cell>
          <cell r="ES400" t="str">
            <v/>
          </cell>
          <cell r="ET400" t="str">
            <v/>
          </cell>
          <cell r="EU400" t="str">
            <v/>
          </cell>
          <cell r="EV400" t="str">
            <v/>
          </cell>
          <cell r="EW400" t="str">
            <v/>
          </cell>
          <cell r="EX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  <cell r="BI401" t="str">
            <v/>
          </cell>
          <cell r="BJ401" t="str">
            <v/>
          </cell>
          <cell r="BK401" t="str">
            <v/>
          </cell>
          <cell r="BL401" t="str">
            <v/>
          </cell>
          <cell r="BM401" t="str">
            <v/>
          </cell>
          <cell r="BN401" t="str">
            <v/>
          </cell>
          <cell r="BO401" t="str">
            <v/>
          </cell>
          <cell r="BP401" t="str">
            <v/>
          </cell>
          <cell r="BQ401" t="str">
            <v/>
          </cell>
          <cell r="BR401" t="str">
            <v/>
          </cell>
          <cell r="BS401" t="str">
            <v/>
          </cell>
          <cell r="BT401" t="str">
            <v/>
          </cell>
          <cell r="BU401" t="str">
            <v/>
          </cell>
          <cell r="BV401" t="str">
            <v/>
          </cell>
          <cell r="BW401" t="str">
            <v/>
          </cell>
          <cell r="BX401" t="str">
            <v/>
          </cell>
          <cell r="BY401" t="str">
            <v/>
          </cell>
          <cell r="CA401" t="str">
            <v/>
          </cell>
          <cell r="CB401" t="str">
            <v/>
          </cell>
          <cell r="CC401" t="str">
            <v/>
          </cell>
          <cell r="CD401" t="str">
            <v/>
          </cell>
          <cell r="CE401" t="str">
            <v/>
          </cell>
          <cell r="CF401" t="str">
            <v/>
          </cell>
          <cell r="CG401" t="str">
            <v/>
          </cell>
          <cell r="CH401" t="str">
            <v/>
          </cell>
          <cell r="CI401" t="str">
            <v/>
          </cell>
          <cell r="CJ401" t="str">
            <v/>
          </cell>
          <cell r="CK401" t="str">
            <v/>
          </cell>
          <cell r="CL401" t="str">
            <v/>
          </cell>
          <cell r="CM401" t="str">
            <v/>
          </cell>
          <cell r="CN401" t="str">
            <v/>
          </cell>
          <cell r="CO401" t="str">
            <v/>
          </cell>
          <cell r="CP401" t="str">
            <v/>
          </cell>
          <cell r="CQ401" t="str">
            <v/>
          </cell>
          <cell r="CR401" t="str">
            <v/>
          </cell>
          <cell r="CS401" t="str">
            <v/>
          </cell>
          <cell r="CT401" t="str">
            <v/>
          </cell>
          <cell r="CU401" t="str">
            <v/>
          </cell>
          <cell r="CV401" t="str">
            <v/>
          </cell>
          <cell r="CW401" t="str">
            <v/>
          </cell>
          <cell r="CX401" t="str">
            <v/>
          </cell>
          <cell r="CY401" t="str">
            <v/>
          </cell>
          <cell r="CZ401" t="str">
            <v/>
          </cell>
          <cell r="DA401" t="str">
            <v/>
          </cell>
          <cell r="DB401" t="str">
            <v/>
          </cell>
          <cell r="DC401" t="str">
            <v/>
          </cell>
          <cell r="DD401" t="str">
            <v/>
          </cell>
          <cell r="DE401" t="str">
            <v/>
          </cell>
          <cell r="DF401" t="str">
            <v/>
          </cell>
          <cell r="DG401" t="str">
            <v/>
          </cell>
          <cell r="DH401" t="str">
            <v/>
          </cell>
          <cell r="DI401" t="str">
            <v/>
          </cell>
          <cell r="DJ401" t="str">
            <v/>
          </cell>
          <cell r="DK401" t="str">
            <v/>
          </cell>
          <cell r="DL401" t="str">
            <v/>
          </cell>
          <cell r="DM401" t="str">
            <v/>
          </cell>
          <cell r="DN401" t="str">
            <v/>
          </cell>
          <cell r="DO401" t="str">
            <v/>
          </cell>
          <cell r="DP401" t="str">
            <v/>
          </cell>
          <cell r="DQ401" t="str">
            <v/>
          </cell>
          <cell r="DR401" t="str">
            <v/>
          </cell>
          <cell r="DS401" t="str">
            <v/>
          </cell>
          <cell r="DT401" t="str">
            <v/>
          </cell>
          <cell r="DU401" t="str">
            <v/>
          </cell>
          <cell r="DV401" t="str">
            <v/>
          </cell>
          <cell r="DW401" t="str">
            <v/>
          </cell>
          <cell r="DX401" t="str">
            <v/>
          </cell>
          <cell r="DY401" t="str">
            <v/>
          </cell>
          <cell r="DZ401" t="str">
            <v/>
          </cell>
          <cell r="EA401" t="str">
            <v/>
          </cell>
          <cell r="EB401" t="str">
            <v/>
          </cell>
          <cell r="EC401" t="str">
            <v/>
          </cell>
          <cell r="ED401" t="str">
            <v/>
          </cell>
          <cell r="EE401" t="str">
            <v/>
          </cell>
          <cell r="EF401" t="str">
            <v/>
          </cell>
          <cell r="EG401" t="str">
            <v/>
          </cell>
          <cell r="EH401" t="str">
            <v/>
          </cell>
          <cell r="EI401" t="str">
            <v/>
          </cell>
          <cell r="EJ401" t="str">
            <v/>
          </cell>
          <cell r="EK401" t="str">
            <v/>
          </cell>
          <cell r="EL401" t="str">
            <v/>
          </cell>
          <cell r="EM401" t="str">
            <v/>
          </cell>
          <cell r="EN401" t="str">
            <v/>
          </cell>
          <cell r="EO401" t="str">
            <v/>
          </cell>
          <cell r="EP401" t="str">
            <v/>
          </cell>
          <cell r="EQ401" t="str">
            <v/>
          </cell>
          <cell r="ER401" t="str">
            <v/>
          </cell>
          <cell r="ES401" t="str">
            <v/>
          </cell>
          <cell r="ET401" t="str">
            <v/>
          </cell>
          <cell r="EU401" t="str">
            <v/>
          </cell>
          <cell r="EV401" t="str">
            <v/>
          </cell>
          <cell r="EW401" t="str">
            <v/>
          </cell>
          <cell r="EX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  <cell r="BI402" t="str">
            <v/>
          </cell>
          <cell r="BJ402" t="str">
            <v/>
          </cell>
          <cell r="BK402" t="str">
            <v/>
          </cell>
          <cell r="BL402" t="str">
            <v/>
          </cell>
          <cell r="BM402" t="str">
            <v/>
          </cell>
          <cell r="BN402" t="str">
            <v/>
          </cell>
          <cell r="BO402" t="str">
            <v/>
          </cell>
          <cell r="BP402" t="str">
            <v/>
          </cell>
          <cell r="BQ402" t="str">
            <v/>
          </cell>
          <cell r="BR402" t="str">
            <v/>
          </cell>
          <cell r="BS402" t="str">
            <v/>
          </cell>
          <cell r="BT402" t="str">
            <v/>
          </cell>
          <cell r="BU402" t="str">
            <v/>
          </cell>
          <cell r="BV402" t="str">
            <v/>
          </cell>
          <cell r="BW402" t="str">
            <v/>
          </cell>
          <cell r="BX402" t="str">
            <v/>
          </cell>
          <cell r="BY402" t="str">
            <v/>
          </cell>
          <cell r="CA402" t="str">
            <v/>
          </cell>
          <cell r="CB402" t="str">
            <v/>
          </cell>
          <cell r="CC402" t="str">
            <v/>
          </cell>
          <cell r="CD402" t="str">
            <v/>
          </cell>
          <cell r="CE402" t="str">
            <v/>
          </cell>
          <cell r="CF402" t="str">
            <v/>
          </cell>
          <cell r="CG402" t="str">
            <v/>
          </cell>
          <cell r="CH402" t="str">
            <v/>
          </cell>
          <cell r="CI402" t="str">
            <v/>
          </cell>
          <cell r="CJ402" t="str">
            <v/>
          </cell>
          <cell r="CK402" t="str">
            <v/>
          </cell>
          <cell r="CL402" t="str">
            <v/>
          </cell>
          <cell r="CM402" t="str">
            <v/>
          </cell>
          <cell r="CN402" t="str">
            <v/>
          </cell>
          <cell r="CO402" t="str">
            <v/>
          </cell>
          <cell r="CP402" t="str">
            <v/>
          </cell>
          <cell r="CQ402" t="str">
            <v/>
          </cell>
          <cell r="CR402" t="str">
            <v/>
          </cell>
          <cell r="CS402" t="str">
            <v/>
          </cell>
          <cell r="CT402" t="str">
            <v/>
          </cell>
          <cell r="CU402" t="str">
            <v/>
          </cell>
          <cell r="CV402" t="str">
            <v/>
          </cell>
          <cell r="CW402" t="str">
            <v/>
          </cell>
          <cell r="CX402" t="str">
            <v/>
          </cell>
          <cell r="CY402" t="str">
            <v/>
          </cell>
          <cell r="CZ402" t="str">
            <v/>
          </cell>
          <cell r="DA402" t="str">
            <v/>
          </cell>
          <cell r="DB402" t="str">
            <v/>
          </cell>
          <cell r="DC402" t="str">
            <v/>
          </cell>
          <cell r="DD402" t="str">
            <v/>
          </cell>
          <cell r="DE402" t="str">
            <v/>
          </cell>
          <cell r="DF402" t="str">
            <v/>
          </cell>
          <cell r="DG402" t="str">
            <v/>
          </cell>
          <cell r="DH402" t="str">
            <v/>
          </cell>
          <cell r="DI402" t="str">
            <v/>
          </cell>
          <cell r="DJ402" t="str">
            <v/>
          </cell>
          <cell r="DK402" t="str">
            <v/>
          </cell>
          <cell r="DL402" t="str">
            <v/>
          </cell>
          <cell r="DM402" t="str">
            <v/>
          </cell>
          <cell r="DN402" t="str">
            <v/>
          </cell>
          <cell r="DO402" t="str">
            <v/>
          </cell>
          <cell r="DP402" t="str">
            <v/>
          </cell>
          <cell r="DQ402" t="str">
            <v/>
          </cell>
          <cell r="DR402" t="str">
            <v/>
          </cell>
          <cell r="DS402" t="str">
            <v/>
          </cell>
          <cell r="DT402" t="str">
            <v/>
          </cell>
          <cell r="DU402" t="str">
            <v/>
          </cell>
          <cell r="DV402" t="str">
            <v/>
          </cell>
          <cell r="DW402" t="str">
            <v/>
          </cell>
          <cell r="DX402" t="str">
            <v/>
          </cell>
          <cell r="DY402" t="str">
            <v/>
          </cell>
          <cell r="DZ402" t="str">
            <v/>
          </cell>
          <cell r="EA402" t="str">
            <v/>
          </cell>
          <cell r="EB402" t="str">
            <v/>
          </cell>
          <cell r="EC402" t="str">
            <v/>
          </cell>
          <cell r="ED402" t="str">
            <v/>
          </cell>
          <cell r="EE402" t="str">
            <v/>
          </cell>
          <cell r="EF402" t="str">
            <v/>
          </cell>
          <cell r="EG402" t="str">
            <v/>
          </cell>
          <cell r="EH402" t="str">
            <v/>
          </cell>
          <cell r="EI402" t="str">
            <v/>
          </cell>
          <cell r="EJ402" t="str">
            <v/>
          </cell>
          <cell r="EK402" t="str">
            <v/>
          </cell>
          <cell r="EL402" t="str">
            <v/>
          </cell>
          <cell r="EM402" t="str">
            <v/>
          </cell>
          <cell r="EN402" t="str">
            <v/>
          </cell>
          <cell r="EO402" t="str">
            <v/>
          </cell>
          <cell r="EP402" t="str">
            <v/>
          </cell>
          <cell r="EQ402" t="str">
            <v/>
          </cell>
          <cell r="ER402" t="str">
            <v/>
          </cell>
          <cell r="ES402" t="str">
            <v/>
          </cell>
          <cell r="ET402" t="str">
            <v/>
          </cell>
          <cell r="EU402" t="str">
            <v/>
          </cell>
          <cell r="EV402" t="str">
            <v/>
          </cell>
          <cell r="EW402" t="str">
            <v/>
          </cell>
          <cell r="EX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  <cell r="BI403" t="str">
            <v/>
          </cell>
          <cell r="BJ403" t="str">
            <v/>
          </cell>
          <cell r="BK403" t="str">
            <v/>
          </cell>
          <cell r="BL403" t="str">
            <v/>
          </cell>
          <cell r="BM403" t="str">
            <v/>
          </cell>
          <cell r="BN403" t="str">
            <v/>
          </cell>
          <cell r="BO403" t="str">
            <v/>
          </cell>
          <cell r="BP403" t="str">
            <v/>
          </cell>
          <cell r="BQ403" t="str">
            <v/>
          </cell>
          <cell r="BR403" t="str">
            <v/>
          </cell>
          <cell r="BS403" t="str">
            <v/>
          </cell>
          <cell r="BT403" t="str">
            <v/>
          </cell>
          <cell r="BU403" t="str">
            <v/>
          </cell>
          <cell r="BV403" t="str">
            <v/>
          </cell>
          <cell r="BW403" t="str">
            <v/>
          </cell>
          <cell r="BX403" t="str">
            <v/>
          </cell>
          <cell r="BY403" t="str">
            <v/>
          </cell>
          <cell r="CA403" t="str">
            <v/>
          </cell>
          <cell r="CB403" t="str">
            <v/>
          </cell>
          <cell r="CC403" t="str">
            <v/>
          </cell>
          <cell r="CD403" t="str">
            <v/>
          </cell>
          <cell r="CE403" t="str">
            <v/>
          </cell>
          <cell r="CF403" t="str">
            <v/>
          </cell>
          <cell r="CG403" t="str">
            <v/>
          </cell>
          <cell r="CH403" t="str">
            <v/>
          </cell>
          <cell r="CI403" t="str">
            <v/>
          </cell>
          <cell r="CJ403" t="str">
            <v/>
          </cell>
          <cell r="CK403" t="str">
            <v/>
          </cell>
          <cell r="CL403" t="str">
            <v/>
          </cell>
          <cell r="CM403" t="str">
            <v/>
          </cell>
          <cell r="CN403" t="str">
            <v/>
          </cell>
          <cell r="CO403" t="str">
            <v/>
          </cell>
          <cell r="CP403" t="str">
            <v/>
          </cell>
          <cell r="CQ403" t="str">
            <v/>
          </cell>
          <cell r="CR403" t="str">
            <v/>
          </cell>
          <cell r="CS403" t="str">
            <v/>
          </cell>
          <cell r="CT403" t="str">
            <v/>
          </cell>
          <cell r="CU403" t="str">
            <v/>
          </cell>
          <cell r="CV403" t="str">
            <v/>
          </cell>
          <cell r="CW403" t="str">
            <v/>
          </cell>
          <cell r="CX403" t="str">
            <v/>
          </cell>
          <cell r="CY403" t="str">
            <v/>
          </cell>
          <cell r="CZ403" t="str">
            <v/>
          </cell>
          <cell r="DA403" t="str">
            <v/>
          </cell>
          <cell r="DB403" t="str">
            <v/>
          </cell>
          <cell r="DC403" t="str">
            <v/>
          </cell>
          <cell r="DD403" t="str">
            <v/>
          </cell>
          <cell r="DE403" t="str">
            <v/>
          </cell>
          <cell r="DF403" t="str">
            <v/>
          </cell>
          <cell r="DG403" t="str">
            <v/>
          </cell>
          <cell r="DH403" t="str">
            <v/>
          </cell>
          <cell r="DI403" t="str">
            <v/>
          </cell>
          <cell r="DJ403" t="str">
            <v/>
          </cell>
          <cell r="DK403" t="str">
            <v/>
          </cell>
          <cell r="DL403" t="str">
            <v/>
          </cell>
          <cell r="DM403" t="str">
            <v/>
          </cell>
          <cell r="DN403" t="str">
            <v/>
          </cell>
          <cell r="DO403" t="str">
            <v/>
          </cell>
          <cell r="DP403" t="str">
            <v/>
          </cell>
          <cell r="DQ403" t="str">
            <v/>
          </cell>
          <cell r="DR403" t="str">
            <v/>
          </cell>
          <cell r="DS403" t="str">
            <v/>
          </cell>
          <cell r="DT403" t="str">
            <v/>
          </cell>
          <cell r="DU403" t="str">
            <v/>
          </cell>
          <cell r="DV403" t="str">
            <v/>
          </cell>
          <cell r="DW403" t="str">
            <v/>
          </cell>
          <cell r="DX403" t="str">
            <v/>
          </cell>
          <cell r="DY403" t="str">
            <v/>
          </cell>
          <cell r="DZ403" t="str">
            <v/>
          </cell>
          <cell r="EA403" t="str">
            <v/>
          </cell>
          <cell r="EB403" t="str">
            <v/>
          </cell>
          <cell r="EC403" t="str">
            <v/>
          </cell>
          <cell r="ED403" t="str">
            <v/>
          </cell>
          <cell r="EE403" t="str">
            <v/>
          </cell>
          <cell r="EF403" t="str">
            <v/>
          </cell>
          <cell r="EG403" t="str">
            <v/>
          </cell>
          <cell r="EH403" t="str">
            <v/>
          </cell>
          <cell r="EI403" t="str">
            <v/>
          </cell>
          <cell r="EJ403" t="str">
            <v/>
          </cell>
          <cell r="EK403" t="str">
            <v/>
          </cell>
          <cell r="EL403" t="str">
            <v/>
          </cell>
          <cell r="EM403" t="str">
            <v/>
          </cell>
          <cell r="EN403" t="str">
            <v/>
          </cell>
          <cell r="EO403" t="str">
            <v/>
          </cell>
          <cell r="EP403" t="str">
            <v/>
          </cell>
          <cell r="EQ403" t="str">
            <v/>
          </cell>
          <cell r="ER403" t="str">
            <v/>
          </cell>
          <cell r="ES403" t="str">
            <v/>
          </cell>
          <cell r="ET403" t="str">
            <v/>
          </cell>
          <cell r="EU403" t="str">
            <v/>
          </cell>
          <cell r="EV403" t="str">
            <v/>
          </cell>
          <cell r="EW403" t="str">
            <v/>
          </cell>
          <cell r="EX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  <cell r="BI404" t="str">
            <v/>
          </cell>
          <cell r="BJ404" t="str">
            <v/>
          </cell>
          <cell r="BK404" t="str">
            <v/>
          </cell>
          <cell r="BL404" t="str">
            <v/>
          </cell>
          <cell r="BM404" t="str">
            <v/>
          </cell>
          <cell r="BN404" t="str">
            <v/>
          </cell>
          <cell r="BO404" t="str">
            <v/>
          </cell>
          <cell r="BP404" t="str">
            <v/>
          </cell>
          <cell r="BQ404" t="str">
            <v/>
          </cell>
          <cell r="BR404" t="str">
            <v/>
          </cell>
          <cell r="BS404" t="str">
            <v/>
          </cell>
          <cell r="BT404" t="str">
            <v/>
          </cell>
          <cell r="BU404" t="str">
            <v/>
          </cell>
          <cell r="BV404" t="str">
            <v/>
          </cell>
          <cell r="BW404" t="str">
            <v/>
          </cell>
          <cell r="BX404" t="str">
            <v/>
          </cell>
          <cell r="BY404" t="str">
            <v/>
          </cell>
          <cell r="CA404" t="str">
            <v/>
          </cell>
          <cell r="CB404" t="str">
            <v/>
          </cell>
          <cell r="CC404" t="str">
            <v/>
          </cell>
          <cell r="CD404" t="str">
            <v/>
          </cell>
          <cell r="CE404" t="str">
            <v/>
          </cell>
          <cell r="CF404" t="str">
            <v/>
          </cell>
          <cell r="CG404" t="str">
            <v/>
          </cell>
          <cell r="CH404" t="str">
            <v/>
          </cell>
          <cell r="CI404" t="str">
            <v/>
          </cell>
          <cell r="CJ404" t="str">
            <v/>
          </cell>
          <cell r="CK404" t="str">
            <v/>
          </cell>
          <cell r="CL404" t="str">
            <v/>
          </cell>
          <cell r="CM404" t="str">
            <v/>
          </cell>
          <cell r="CN404" t="str">
            <v/>
          </cell>
          <cell r="CO404" t="str">
            <v/>
          </cell>
          <cell r="CP404" t="str">
            <v/>
          </cell>
          <cell r="CQ404" t="str">
            <v/>
          </cell>
          <cell r="CR404" t="str">
            <v/>
          </cell>
          <cell r="CS404" t="str">
            <v/>
          </cell>
          <cell r="CT404" t="str">
            <v/>
          </cell>
          <cell r="CU404" t="str">
            <v/>
          </cell>
          <cell r="CV404" t="str">
            <v/>
          </cell>
          <cell r="CW404" t="str">
            <v/>
          </cell>
          <cell r="CX404" t="str">
            <v/>
          </cell>
          <cell r="CY404" t="str">
            <v/>
          </cell>
          <cell r="CZ404" t="str">
            <v/>
          </cell>
          <cell r="DA404" t="str">
            <v/>
          </cell>
          <cell r="DB404" t="str">
            <v/>
          </cell>
          <cell r="DC404" t="str">
            <v/>
          </cell>
          <cell r="DD404" t="str">
            <v/>
          </cell>
          <cell r="DE404" t="str">
            <v/>
          </cell>
          <cell r="DF404" t="str">
            <v/>
          </cell>
          <cell r="DG404" t="str">
            <v/>
          </cell>
          <cell r="DH404" t="str">
            <v/>
          </cell>
          <cell r="DI404" t="str">
            <v/>
          </cell>
          <cell r="DJ404" t="str">
            <v/>
          </cell>
          <cell r="DK404" t="str">
            <v/>
          </cell>
          <cell r="DL404" t="str">
            <v/>
          </cell>
          <cell r="DM404" t="str">
            <v/>
          </cell>
          <cell r="DN404" t="str">
            <v/>
          </cell>
          <cell r="DO404" t="str">
            <v/>
          </cell>
          <cell r="DP404" t="str">
            <v/>
          </cell>
          <cell r="DQ404" t="str">
            <v/>
          </cell>
          <cell r="DR404" t="str">
            <v/>
          </cell>
          <cell r="DS404" t="str">
            <v/>
          </cell>
          <cell r="DT404" t="str">
            <v/>
          </cell>
          <cell r="DU404" t="str">
            <v/>
          </cell>
          <cell r="DV404" t="str">
            <v/>
          </cell>
          <cell r="DW404" t="str">
            <v/>
          </cell>
          <cell r="DX404" t="str">
            <v/>
          </cell>
          <cell r="DY404" t="str">
            <v/>
          </cell>
          <cell r="DZ404" t="str">
            <v/>
          </cell>
          <cell r="EA404" t="str">
            <v/>
          </cell>
          <cell r="EB404" t="str">
            <v/>
          </cell>
          <cell r="EC404" t="str">
            <v/>
          </cell>
          <cell r="ED404" t="str">
            <v/>
          </cell>
          <cell r="EE404" t="str">
            <v/>
          </cell>
          <cell r="EF404" t="str">
            <v/>
          </cell>
          <cell r="EG404" t="str">
            <v/>
          </cell>
          <cell r="EH404" t="str">
            <v/>
          </cell>
          <cell r="EI404" t="str">
            <v/>
          </cell>
          <cell r="EJ404" t="str">
            <v/>
          </cell>
          <cell r="EK404" t="str">
            <v/>
          </cell>
          <cell r="EL404" t="str">
            <v/>
          </cell>
          <cell r="EM404" t="str">
            <v/>
          </cell>
          <cell r="EN404" t="str">
            <v/>
          </cell>
          <cell r="EO404" t="str">
            <v/>
          </cell>
          <cell r="EP404" t="str">
            <v/>
          </cell>
          <cell r="EQ404" t="str">
            <v/>
          </cell>
          <cell r="ER404" t="str">
            <v/>
          </cell>
          <cell r="ES404" t="str">
            <v/>
          </cell>
          <cell r="ET404" t="str">
            <v/>
          </cell>
          <cell r="EU404" t="str">
            <v/>
          </cell>
          <cell r="EV404" t="str">
            <v/>
          </cell>
          <cell r="EW404" t="str">
            <v/>
          </cell>
          <cell r="EX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  <cell r="BI405" t="str">
            <v/>
          </cell>
          <cell r="BJ405" t="str">
            <v/>
          </cell>
          <cell r="BK405" t="str">
            <v/>
          </cell>
          <cell r="BL405" t="str">
            <v/>
          </cell>
          <cell r="BM405" t="str">
            <v/>
          </cell>
          <cell r="BN405" t="str">
            <v/>
          </cell>
          <cell r="BO405" t="str">
            <v/>
          </cell>
          <cell r="BP405" t="str">
            <v/>
          </cell>
          <cell r="BQ405" t="str">
            <v/>
          </cell>
          <cell r="BR405" t="str">
            <v/>
          </cell>
          <cell r="BS405" t="str">
            <v/>
          </cell>
          <cell r="BT405" t="str">
            <v/>
          </cell>
          <cell r="BU405" t="str">
            <v/>
          </cell>
          <cell r="BV405" t="str">
            <v/>
          </cell>
          <cell r="BW405" t="str">
            <v/>
          </cell>
          <cell r="BX405" t="str">
            <v/>
          </cell>
          <cell r="BY405" t="str">
            <v/>
          </cell>
          <cell r="CA405" t="str">
            <v/>
          </cell>
          <cell r="CB405" t="str">
            <v/>
          </cell>
          <cell r="CC405" t="str">
            <v/>
          </cell>
          <cell r="CD405" t="str">
            <v/>
          </cell>
          <cell r="CE405" t="str">
            <v/>
          </cell>
          <cell r="CF405" t="str">
            <v/>
          </cell>
          <cell r="CG405" t="str">
            <v/>
          </cell>
          <cell r="CH405" t="str">
            <v/>
          </cell>
          <cell r="CI405" t="str">
            <v/>
          </cell>
          <cell r="CJ405" t="str">
            <v/>
          </cell>
          <cell r="CK405" t="str">
            <v/>
          </cell>
          <cell r="CL405" t="str">
            <v/>
          </cell>
          <cell r="CM405" t="str">
            <v/>
          </cell>
          <cell r="CN405" t="str">
            <v/>
          </cell>
          <cell r="CO405" t="str">
            <v/>
          </cell>
          <cell r="CP405" t="str">
            <v/>
          </cell>
          <cell r="CQ405" t="str">
            <v/>
          </cell>
          <cell r="CR405" t="str">
            <v/>
          </cell>
          <cell r="CS405" t="str">
            <v/>
          </cell>
          <cell r="CT405" t="str">
            <v/>
          </cell>
          <cell r="CU405" t="str">
            <v/>
          </cell>
          <cell r="CV405" t="str">
            <v/>
          </cell>
          <cell r="CW405" t="str">
            <v/>
          </cell>
          <cell r="CX405" t="str">
            <v/>
          </cell>
          <cell r="CY405" t="str">
            <v/>
          </cell>
          <cell r="CZ405" t="str">
            <v/>
          </cell>
          <cell r="DA405" t="str">
            <v/>
          </cell>
          <cell r="DB405" t="str">
            <v/>
          </cell>
          <cell r="DC405" t="str">
            <v/>
          </cell>
          <cell r="DD405" t="str">
            <v/>
          </cell>
          <cell r="DE405" t="str">
            <v/>
          </cell>
          <cell r="DF405" t="str">
            <v/>
          </cell>
          <cell r="DG405" t="str">
            <v/>
          </cell>
          <cell r="DH405" t="str">
            <v/>
          </cell>
          <cell r="DI405" t="str">
            <v/>
          </cell>
          <cell r="DJ405" t="str">
            <v/>
          </cell>
          <cell r="DK405" t="str">
            <v/>
          </cell>
          <cell r="DL405" t="str">
            <v/>
          </cell>
          <cell r="DM405" t="str">
            <v/>
          </cell>
          <cell r="DN405" t="str">
            <v/>
          </cell>
          <cell r="DO405" t="str">
            <v/>
          </cell>
          <cell r="DP405" t="str">
            <v/>
          </cell>
          <cell r="DQ405" t="str">
            <v/>
          </cell>
          <cell r="DR405" t="str">
            <v/>
          </cell>
          <cell r="DS405" t="str">
            <v/>
          </cell>
          <cell r="DT405" t="str">
            <v/>
          </cell>
          <cell r="DU405" t="str">
            <v/>
          </cell>
          <cell r="DV405" t="str">
            <v/>
          </cell>
          <cell r="DW405" t="str">
            <v/>
          </cell>
          <cell r="DX405" t="str">
            <v/>
          </cell>
          <cell r="DY405" t="str">
            <v/>
          </cell>
          <cell r="DZ405" t="str">
            <v/>
          </cell>
          <cell r="EA405" t="str">
            <v/>
          </cell>
          <cell r="EB405" t="str">
            <v/>
          </cell>
          <cell r="EC405" t="str">
            <v/>
          </cell>
          <cell r="ED405" t="str">
            <v/>
          </cell>
          <cell r="EE405" t="str">
            <v/>
          </cell>
          <cell r="EF405" t="str">
            <v/>
          </cell>
          <cell r="EG405" t="str">
            <v/>
          </cell>
          <cell r="EH405" t="str">
            <v/>
          </cell>
          <cell r="EI405" t="str">
            <v/>
          </cell>
          <cell r="EJ405" t="str">
            <v/>
          </cell>
          <cell r="EK405" t="str">
            <v/>
          </cell>
          <cell r="EL405" t="str">
            <v/>
          </cell>
          <cell r="EM405" t="str">
            <v/>
          </cell>
          <cell r="EN405" t="str">
            <v/>
          </cell>
          <cell r="EO405" t="str">
            <v/>
          </cell>
          <cell r="EP405" t="str">
            <v/>
          </cell>
          <cell r="EQ405" t="str">
            <v/>
          </cell>
          <cell r="ER405" t="str">
            <v/>
          </cell>
          <cell r="ES405" t="str">
            <v/>
          </cell>
          <cell r="ET405" t="str">
            <v/>
          </cell>
          <cell r="EU405" t="str">
            <v/>
          </cell>
          <cell r="EV405" t="str">
            <v/>
          </cell>
          <cell r="EW405" t="str">
            <v/>
          </cell>
          <cell r="EX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  <cell r="BI406" t="str">
            <v/>
          </cell>
          <cell r="BJ406" t="str">
            <v/>
          </cell>
          <cell r="BK406" t="str">
            <v/>
          </cell>
          <cell r="BL406" t="str">
            <v/>
          </cell>
          <cell r="BM406" t="str">
            <v/>
          </cell>
          <cell r="BN406" t="str">
            <v/>
          </cell>
          <cell r="BO406" t="str">
            <v/>
          </cell>
          <cell r="BP406" t="str">
            <v/>
          </cell>
          <cell r="BQ406" t="str">
            <v/>
          </cell>
          <cell r="BR406" t="str">
            <v/>
          </cell>
          <cell r="BS406" t="str">
            <v/>
          </cell>
          <cell r="BT406" t="str">
            <v/>
          </cell>
          <cell r="BU406" t="str">
            <v/>
          </cell>
          <cell r="BV406" t="str">
            <v/>
          </cell>
          <cell r="BW406" t="str">
            <v/>
          </cell>
          <cell r="BX406" t="str">
            <v/>
          </cell>
          <cell r="BY406" t="str">
            <v/>
          </cell>
          <cell r="CA406" t="str">
            <v/>
          </cell>
          <cell r="CB406" t="str">
            <v/>
          </cell>
          <cell r="CC406" t="str">
            <v/>
          </cell>
          <cell r="CD406" t="str">
            <v/>
          </cell>
          <cell r="CE406" t="str">
            <v/>
          </cell>
          <cell r="CF406" t="str">
            <v/>
          </cell>
          <cell r="CG406" t="str">
            <v/>
          </cell>
          <cell r="CH406" t="str">
            <v/>
          </cell>
          <cell r="CI406" t="str">
            <v/>
          </cell>
          <cell r="CJ406" t="str">
            <v/>
          </cell>
          <cell r="CK406" t="str">
            <v/>
          </cell>
          <cell r="CL406" t="str">
            <v/>
          </cell>
          <cell r="CM406" t="str">
            <v/>
          </cell>
          <cell r="CN406" t="str">
            <v/>
          </cell>
          <cell r="CO406" t="str">
            <v/>
          </cell>
          <cell r="CP406" t="str">
            <v/>
          </cell>
          <cell r="CQ406" t="str">
            <v/>
          </cell>
          <cell r="CR406" t="str">
            <v/>
          </cell>
          <cell r="CS406" t="str">
            <v/>
          </cell>
          <cell r="CT406" t="str">
            <v/>
          </cell>
          <cell r="CU406" t="str">
            <v/>
          </cell>
          <cell r="CV406" t="str">
            <v/>
          </cell>
          <cell r="CW406" t="str">
            <v/>
          </cell>
          <cell r="CX406" t="str">
            <v/>
          </cell>
          <cell r="CY406" t="str">
            <v/>
          </cell>
          <cell r="CZ406" t="str">
            <v/>
          </cell>
          <cell r="DA406" t="str">
            <v/>
          </cell>
          <cell r="DB406" t="str">
            <v/>
          </cell>
          <cell r="DC406" t="str">
            <v/>
          </cell>
          <cell r="DD406" t="str">
            <v/>
          </cell>
          <cell r="DE406" t="str">
            <v/>
          </cell>
          <cell r="DF406" t="str">
            <v/>
          </cell>
          <cell r="DG406" t="str">
            <v/>
          </cell>
          <cell r="DH406" t="str">
            <v/>
          </cell>
          <cell r="DI406" t="str">
            <v/>
          </cell>
          <cell r="DJ406" t="str">
            <v/>
          </cell>
          <cell r="DK406" t="str">
            <v/>
          </cell>
          <cell r="DL406" t="str">
            <v/>
          </cell>
          <cell r="DM406" t="str">
            <v/>
          </cell>
          <cell r="DN406" t="str">
            <v/>
          </cell>
          <cell r="DO406" t="str">
            <v/>
          </cell>
          <cell r="DP406" t="str">
            <v/>
          </cell>
          <cell r="DQ406" t="str">
            <v/>
          </cell>
          <cell r="DR406" t="str">
            <v/>
          </cell>
          <cell r="DS406" t="str">
            <v/>
          </cell>
          <cell r="DT406" t="str">
            <v/>
          </cell>
          <cell r="DU406" t="str">
            <v/>
          </cell>
          <cell r="DV406" t="str">
            <v/>
          </cell>
          <cell r="DW406" t="str">
            <v/>
          </cell>
          <cell r="DX406" t="str">
            <v/>
          </cell>
          <cell r="DY406" t="str">
            <v/>
          </cell>
          <cell r="DZ406" t="str">
            <v/>
          </cell>
          <cell r="EA406" t="str">
            <v/>
          </cell>
          <cell r="EB406" t="str">
            <v/>
          </cell>
          <cell r="EC406" t="str">
            <v/>
          </cell>
          <cell r="ED406" t="str">
            <v/>
          </cell>
          <cell r="EE406" t="str">
            <v/>
          </cell>
          <cell r="EF406" t="str">
            <v/>
          </cell>
          <cell r="EG406" t="str">
            <v/>
          </cell>
          <cell r="EH406" t="str">
            <v/>
          </cell>
          <cell r="EI406" t="str">
            <v/>
          </cell>
          <cell r="EJ406" t="str">
            <v/>
          </cell>
          <cell r="EK406" t="str">
            <v/>
          </cell>
          <cell r="EL406" t="str">
            <v/>
          </cell>
          <cell r="EM406" t="str">
            <v/>
          </cell>
          <cell r="EN406" t="str">
            <v/>
          </cell>
          <cell r="EO406" t="str">
            <v/>
          </cell>
          <cell r="EP406" t="str">
            <v/>
          </cell>
          <cell r="EQ406" t="str">
            <v/>
          </cell>
          <cell r="ER406" t="str">
            <v/>
          </cell>
          <cell r="ES406" t="str">
            <v/>
          </cell>
          <cell r="ET406" t="str">
            <v/>
          </cell>
          <cell r="EU406" t="str">
            <v/>
          </cell>
          <cell r="EV406" t="str">
            <v/>
          </cell>
          <cell r="EW406" t="str">
            <v/>
          </cell>
          <cell r="EX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  <cell r="BI407" t="str">
            <v/>
          </cell>
          <cell r="BJ407" t="str">
            <v/>
          </cell>
          <cell r="BK407" t="str">
            <v/>
          </cell>
          <cell r="BL407" t="str">
            <v/>
          </cell>
          <cell r="BM407" t="str">
            <v/>
          </cell>
          <cell r="BN407" t="str">
            <v/>
          </cell>
          <cell r="BO407" t="str">
            <v/>
          </cell>
          <cell r="BP407" t="str">
            <v/>
          </cell>
          <cell r="BQ407" t="str">
            <v/>
          </cell>
          <cell r="BR407" t="str">
            <v/>
          </cell>
          <cell r="BS407" t="str">
            <v/>
          </cell>
          <cell r="BT407" t="str">
            <v/>
          </cell>
          <cell r="BU407" t="str">
            <v/>
          </cell>
          <cell r="BV407" t="str">
            <v/>
          </cell>
          <cell r="BW407" t="str">
            <v/>
          </cell>
          <cell r="BX407" t="str">
            <v/>
          </cell>
          <cell r="BY407" t="str">
            <v/>
          </cell>
          <cell r="CA407" t="str">
            <v/>
          </cell>
          <cell r="CB407" t="str">
            <v/>
          </cell>
          <cell r="CC407" t="str">
            <v/>
          </cell>
          <cell r="CD407" t="str">
            <v/>
          </cell>
          <cell r="CE407" t="str">
            <v/>
          </cell>
          <cell r="CF407" t="str">
            <v/>
          </cell>
          <cell r="CG407" t="str">
            <v/>
          </cell>
          <cell r="CH407" t="str">
            <v/>
          </cell>
          <cell r="CI407" t="str">
            <v/>
          </cell>
          <cell r="CJ407" t="str">
            <v/>
          </cell>
          <cell r="CK407" t="str">
            <v/>
          </cell>
          <cell r="CL407" t="str">
            <v/>
          </cell>
          <cell r="CM407" t="str">
            <v/>
          </cell>
          <cell r="CN407" t="str">
            <v/>
          </cell>
          <cell r="CO407" t="str">
            <v/>
          </cell>
          <cell r="CP407" t="str">
            <v/>
          </cell>
          <cell r="CQ407" t="str">
            <v/>
          </cell>
          <cell r="CR407" t="str">
            <v/>
          </cell>
          <cell r="CS407" t="str">
            <v/>
          </cell>
          <cell r="CT407" t="str">
            <v/>
          </cell>
          <cell r="CU407" t="str">
            <v/>
          </cell>
          <cell r="CV407" t="str">
            <v/>
          </cell>
          <cell r="CW407" t="str">
            <v/>
          </cell>
          <cell r="CX407" t="str">
            <v/>
          </cell>
          <cell r="CY407" t="str">
            <v/>
          </cell>
          <cell r="CZ407" t="str">
            <v/>
          </cell>
          <cell r="DA407" t="str">
            <v/>
          </cell>
          <cell r="DB407" t="str">
            <v/>
          </cell>
          <cell r="DC407" t="str">
            <v/>
          </cell>
          <cell r="DD407" t="str">
            <v/>
          </cell>
          <cell r="DE407" t="str">
            <v/>
          </cell>
          <cell r="DF407" t="str">
            <v/>
          </cell>
          <cell r="DG407" t="str">
            <v/>
          </cell>
          <cell r="DH407" t="str">
            <v/>
          </cell>
          <cell r="DI407" t="str">
            <v/>
          </cell>
          <cell r="DJ407" t="str">
            <v/>
          </cell>
          <cell r="DK407" t="str">
            <v/>
          </cell>
          <cell r="DL407" t="str">
            <v/>
          </cell>
          <cell r="DM407" t="str">
            <v/>
          </cell>
          <cell r="DN407" t="str">
            <v/>
          </cell>
          <cell r="DO407" t="str">
            <v/>
          </cell>
          <cell r="DP407" t="str">
            <v/>
          </cell>
          <cell r="DQ407" t="str">
            <v/>
          </cell>
          <cell r="DR407" t="str">
            <v/>
          </cell>
          <cell r="DS407" t="str">
            <v/>
          </cell>
          <cell r="DT407" t="str">
            <v/>
          </cell>
          <cell r="DU407" t="str">
            <v/>
          </cell>
          <cell r="DV407" t="str">
            <v/>
          </cell>
          <cell r="DW407" t="str">
            <v/>
          </cell>
          <cell r="DX407" t="str">
            <v/>
          </cell>
          <cell r="DY407" t="str">
            <v/>
          </cell>
          <cell r="DZ407" t="str">
            <v/>
          </cell>
          <cell r="EA407" t="str">
            <v/>
          </cell>
          <cell r="EB407" t="str">
            <v/>
          </cell>
          <cell r="EC407" t="str">
            <v/>
          </cell>
          <cell r="ED407" t="str">
            <v/>
          </cell>
          <cell r="EE407" t="str">
            <v/>
          </cell>
          <cell r="EF407" t="str">
            <v/>
          </cell>
          <cell r="EG407" t="str">
            <v/>
          </cell>
          <cell r="EH407" t="str">
            <v/>
          </cell>
          <cell r="EI407" t="str">
            <v/>
          </cell>
          <cell r="EJ407" t="str">
            <v/>
          </cell>
          <cell r="EK407" t="str">
            <v/>
          </cell>
          <cell r="EL407" t="str">
            <v/>
          </cell>
          <cell r="EM407" t="str">
            <v/>
          </cell>
          <cell r="EN407" t="str">
            <v/>
          </cell>
          <cell r="EO407" t="str">
            <v/>
          </cell>
          <cell r="EP407" t="str">
            <v/>
          </cell>
          <cell r="EQ407" t="str">
            <v/>
          </cell>
          <cell r="ER407" t="str">
            <v/>
          </cell>
          <cell r="ES407" t="str">
            <v/>
          </cell>
          <cell r="ET407" t="str">
            <v/>
          </cell>
          <cell r="EU407" t="str">
            <v/>
          </cell>
          <cell r="EV407" t="str">
            <v/>
          </cell>
          <cell r="EW407" t="str">
            <v/>
          </cell>
          <cell r="EX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  <cell r="BI408" t="str">
            <v/>
          </cell>
          <cell r="BJ408" t="str">
            <v/>
          </cell>
          <cell r="BK408" t="str">
            <v/>
          </cell>
          <cell r="BL408" t="str">
            <v/>
          </cell>
          <cell r="BM408" t="str">
            <v/>
          </cell>
          <cell r="BN408" t="str">
            <v/>
          </cell>
          <cell r="BO408" t="str">
            <v/>
          </cell>
          <cell r="BP408" t="str">
            <v/>
          </cell>
          <cell r="BQ408" t="str">
            <v/>
          </cell>
          <cell r="BR408" t="str">
            <v/>
          </cell>
          <cell r="BS408" t="str">
            <v/>
          </cell>
          <cell r="BT408" t="str">
            <v/>
          </cell>
          <cell r="BU408" t="str">
            <v/>
          </cell>
          <cell r="BV408" t="str">
            <v/>
          </cell>
          <cell r="BW408" t="str">
            <v/>
          </cell>
          <cell r="BX408" t="str">
            <v/>
          </cell>
          <cell r="BY408" t="str">
            <v/>
          </cell>
          <cell r="CA408" t="str">
            <v/>
          </cell>
          <cell r="CB408" t="str">
            <v/>
          </cell>
          <cell r="CC408" t="str">
            <v/>
          </cell>
          <cell r="CD408" t="str">
            <v/>
          </cell>
          <cell r="CE408" t="str">
            <v/>
          </cell>
          <cell r="CF408" t="str">
            <v/>
          </cell>
          <cell r="CG408" t="str">
            <v/>
          </cell>
          <cell r="CH408" t="str">
            <v/>
          </cell>
          <cell r="CI408" t="str">
            <v/>
          </cell>
          <cell r="CJ408" t="str">
            <v/>
          </cell>
          <cell r="CK408" t="str">
            <v/>
          </cell>
          <cell r="CL408" t="str">
            <v/>
          </cell>
          <cell r="CM408" t="str">
            <v/>
          </cell>
          <cell r="CN408" t="str">
            <v/>
          </cell>
          <cell r="CO408" t="str">
            <v/>
          </cell>
          <cell r="CP408" t="str">
            <v/>
          </cell>
          <cell r="CQ408" t="str">
            <v/>
          </cell>
          <cell r="CR408" t="str">
            <v/>
          </cell>
          <cell r="CS408" t="str">
            <v/>
          </cell>
          <cell r="CT408" t="str">
            <v/>
          </cell>
          <cell r="CU408" t="str">
            <v/>
          </cell>
          <cell r="CV408" t="str">
            <v/>
          </cell>
          <cell r="CW408" t="str">
            <v/>
          </cell>
          <cell r="CX408" t="str">
            <v/>
          </cell>
          <cell r="CY408" t="str">
            <v/>
          </cell>
          <cell r="CZ408" t="str">
            <v/>
          </cell>
          <cell r="DA408" t="str">
            <v/>
          </cell>
          <cell r="DB408" t="str">
            <v/>
          </cell>
          <cell r="DC408" t="str">
            <v/>
          </cell>
          <cell r="DD408" t="str">
            <v/>
          </cell>
          <cell r="DE408" t="str">
            <v/>
          </cell>
          <cell r="DF408" t="str">
            <v/>
          </cell>
          <cell r="DG408" t="str">
            <v/>
          </cell>
          <cell r="DH408" t="str">
            <v/>
          </cell>
          <cell r="DI408" t="str">
            <v/>
          </cell>
          <cell r="DJ408" t="str">
            <v/>
          </cell>
          <cell r="DK408" t="str">
            <v/>
          </cell>
          <cell r="DL408" t="str">
            <v/>
          </cell>
          <cell r="DM408" t="str">
            <v/>
          </cell>
          <cell r="DN408" t="str">
            <v/>
          </cell>
          <cell r="DO408" t="str">
            <v/>
          </cell>
          <cell r="DP408" t="str">
            <v/>
          </cell>
          <cell r="DQ408" t="str">
            <v/>
          </cell>
          <cell r="DR408" t="str">
            <v/>
          </cell>
          <cell r="DS408" t="str">
            <v/>
          </cell>
          <cell r="DT408" t="str">
            <v/>
          </cell>
          <cell r="DU408" t="str">
            <v/>
          </cell>
          <cell r="DV408" t="str">
            <v/>
          </cell>
          <cell r="DW408" t="str">
            <v/>
          </cell>
          <cell r="DX408" t="str">
            <v/>
          </cell>
          <cell r="DY408" t="str">
            <v/>
          </cell>
          <cell r="DZ408" t="str">
            <v/>
          </cell>
          <cell r="EA408" t="str">
            <v/>
          </cell>
          <cell r="EB408" t="str">
            <v/>
          </cell>
          <cell r="EC408" t="str">
            <v/>
          </cell>
          <cell r="ED408" t="str">
            <v/>
          </cell>
          <cell r="EE408" t="str">
            <v/>
          </cell>
          <cell r="EF408" t="str">
            <v/>
          </cell>
          <cell r="EG408" t="str">
            <v/>
          </cell>
          <cell r="EH408" t="str">
            <v/>
          </cell>
          <cell r="EI408" t="str">
            <v/>
          </cell>
          <cell r="EJ408" t="str">
            <v/>
          </cell>
          <cell r="EK408" t="str">
            <v/>
          </cell>
          <cell r="EL408" t="str">
            <v/>
          </cell>
          <cell r="EM408" t="str">
            <v/>
          </cell>
          <cell r="EN408" t="str">
            <v/>
          </cell>
          <cell r="EO408" t="str">
            <v/>
          </cell>
          <cell r="EP408" t="str">
            <v/>
          </cell>
          <cell r="EQ408" t="str">
            <v/>
          </cell>
          <cell r="ER408" t="str">
            <v/>
          </cell>
          <cell r="ES408" t="str">
            <v/>
          </cell>
          <cell r="ET408" t="str">
            <v/>
          </cell>
          <cell r="EU408" t="str">
            <v/>
          </cell>
          <cell r="EV408" t="str">
            <v/>
          </cell>
          <cell r="EW408" t="str">
            <v/>
          </cell>
          <cell r="EX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  <cell r="BI409" t="str">
            <v/>
          </cell>
          <cell r="BJ409" t="str">
            <v/>
          </cell>
          <cell r="BK409" t="str">
            <v/>
          </cell>
          <cell r="BL409" t="str">
            <v/>
          </cell>
          <cell r="BM409" t="str">
            <v/>
          </cell>
          <cell r="BN409" t="str">
            <v/>
          </cell>
          <cell r="BO409" t="str">
            <v/>
          </cell>
          <cell r="BP409" t="str">
            <v/>
          </cell>
          <cell r="BQ409" t="str">
            <v/>
          </cell>
          <cell r="BR409" t="str">
            <v/>
          </cell>
          <cell r="BS409" t="str">
            <v/>
          </cell>
          <cell r="BT409" t="str">
            <v/>
          </cell>
          <cell r="BU409" t="str">
            <v/>
          </cell>
          <cell r="BV409" t="str">
            <v/>
          </cell>
          <cell r="BW409" t="str">
            <v/>
          </cell>
          <cell r="BX409" t="str">
            <v/>
          </cell>
          <cell r="BY409" t="str">
            <v/>
          </cell>
          <cell r="CA409" t="str">
            <v/>
          </cell>
          <cell r="CB409" t="str">
            <v/>
          </cell>
          <cell r="CC409" t="str">
            <v/>
          </cell>
          <cell r="CD409" t="str">
            <v/>
          </cell>
          <cell r="CE409" t="str">
            <v/>
          </cell>
          <cell r="CF409" t="str">
            <v/>
          </cell>
          <cell r="CG409" t="str">
            <v/>
          </cell>
          <cell r="CH409" t="str">
            <v/>
          </cell>
          <cell r="CI409" t="str">
            <v/>
          </cell>
          <cell r="CJ409" t="str">
            <v/>
          </cell>
          <cell r="CK409" t="str">
            <v/>
          </cell>
          <cell r="CL409" t="str">
            <v/>
          </cell>
          <cell r="CM409" t="str">
            <v/>
          </cell>
          <cell r="CN409" t="str">
            <v/>
          </cell>
          <cell r="CO409" t="str">
            <v/>
          </cell>
          <cell r="CP409" t="str">
            <v/>
          </cell>
          <cell r="CQ409" t="str">
            <v/>
          </cell>
          <cell r="CR409" t="str">
            <v/>
          </cell>
          <cell r="CS409" t="str">
            <v/>
          </cell>
          <cell r="CT409" t="str">
            <v/>
          </cell>
          <cell r="CU409" t="str">
            <v/>
          </cell>
          <cell r="CV409" t="str">
            <v/>
          </cell>
          <cell r="CW409" t="str">
            <v/>
          </cell>
          <cell r="CX409" t="str">
            <v/>
          </cell>
          <cell r="CY409" t="str">
            <v/>
          </cell>
          <cell r="CZ409" t="str">
            <v/>
          </cell>
          <cell r="DA409" t="str">
            <v/>
          </cell>
          <cell r="DB409" t="str">
            <v/>
          </cell>
          <cell r="DC409" t="str">
            <v/>
          </cell>
          <cell r="DD409" t="str">
            <v/>
          </cell>
          <cell r="DE409" t="str">
            <v/>
          </cell>
          <cell r="DF409" t="str">
            <v/>
          </cell>
          <cell r="DG409" t="str">
            <v/>
          </cell>
          <cell r="DH409" t="str">
            <v/>
          </cell>
          <cell r="DI409" t="str">
            <v/>
          </cell>
          <cell r="DJ409" t="str">
            <v/>
          </cell>
          <cell r="DK409" t="str">
            <v/>
          </cell>
          <cell r="DL409" t="str">
            <v/>
          </cell>
          <cell r="DM409" t="str">
            <v/>
          </cell>
          <cell r="DN409" t="str">
            <v/>
          </cell>
          <cell r="DO409" t="str">
            <v/>
          </cell>
          <cell r="DP409" t="str">
            <v/>
          </cell>
          <cell r="DQ409" t="str">
            <v/>
          </cell>
          <cell r="DR409" t="str">
            <v/>
          </cell>
          <cell r="DS409" t="str">
            <v/>
          </cell>
          <cell r="DT409" t="str">
            <v/>
          </cell>
          <cell r="DU409" t="str">
            <v/>
          </cell>
          <cell r="DV409" t="str">
            <v/>
          </cell>
          <cell r="DW409" t="str">
            <v/>
          </cell>
          <cell r="DX409" t="str">
            <v/>
          </cell>
          <cell r="DY409" t="str">
            <v/>
          </cell>
          <cell r="DZ409" t="str">
            <v/>
          </cell>
          <cell r="EA409" t="str">
            <v/>
          </cell>
          <cell r="EB409" t="str">
            <v/>
          </cell>
          <cell r="EC409" t="str">
            <v/>
          </cell>
          <cell r="ED409" t="str">
            <v/>
          </cell>
          <cell r="EE409" t="str">
            <v/>
          </cell>
          <cell r="EF409" t="str">
            <v/>
          </cell>
          <cell r="EG409" t="str">
            <v/>
          </cell>
          <cell r="EH409" t="str">
            <v/>
          </cell>
          <cell r="EI409" t="str">
            <v/>
          </cell>
          <cell r="EJ409" t="str">
            <v/>
          </cell>
          <cell r="EK409" t="str">
            <v/>
          </cell>
          <cell r="EL409" t="str">
            <v/>
          </cell>
          <cell r="EM409" t="str">
            <v/>
          </cell>
          <cell r="EN409" t="str">
            <v/>
          </cell>
          <cell r="EO409" t="str">
            <v/>
          </cell>
          <cell r="EP409" t="str">
            <v/>
          </cell>
          <cell r="EQ409" t="str">
            <v/>
          </cell>
          <cell r="ER409" t="str">
            <v/>
          </cell>
          <cell r="ES409" t="str">
            <v/>
          </cell>
          <cell r="ET409" t="str">
            <v/>
          </cell>
          <cell r="EU409" t="str">
            <v/>
          </cell>
          <cell r="EV409" t="str">
            <v/>
          </cell>
          <cell r="EW409" t="str">
            <v/>
          </cell>
          <cell r="EX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  <cell r="BJ410" t="str">
            <v/>
          </cell>
          <cell r="BK410" t="str">
            <v/>
          </cell>
          <cell r="BL410" t="str">
            <v/>
          </cell>
          <cell r="BM410" t="str">
            <v/>
          </cell>
          <cell r="BN410" t="str">
            <v/>
          </cell>
          <cell r="BO410" t="str">
            <v/>
          </cell>
          <cell r="BP410" t="str">
            <v/>
          </cell>
          <cell r="BQ410" t="str">
            <v/>
          </cell>
          <cell r="BR410" t="str">
            <v/>
          </cell>
          <cell r="BS410" t="str">
            <v/>
          </cell>
          <cell r="BT410" t="str">
            <v/>
          </cell>
          <cell r="BU410" t="str">
            <v/>
          </cell>
          <cell r="BV410" t="str">
            <v/>
          </cell>
          <cell r="BW410" t="str">
            <v/>
          </cell>
          <cell r="BX410" t="str">
            <v/>
          </cell>
          <cell r="BY410" t="str">
            <v/>
          </cell>
          <cell r="CA410" t="str">
            <v/>
          </cell>
          <cell r="CB410" t="str">
            <v/>
          </cell>
          <cell r="CC410" t="str">
            <v/>
          </cell>
          <cell r="CD410" t="str">
            <v/>
          </cell>
          <cell r="CE410" t="str">
            <v/>
          </cell>
          <cell r="CF410" t="str">
            <v/>
          </cell>
          <cell r="CG410" t="str">
            <v/>
          </cell>
          <cell r="CH410" t="str">
            <v/>
          </cell>
          <cell r="CI410" t="str">
            <v/>
          </cell>
          <cell r="CJ410" t="str">
            <v/>
          </cell>
          <cell r="CK410" t="str">
            <v/>
          </cell>
          <cell r="CL410" t="str">
            <v/>
          </cell>
          <cell r="CM410" t="str">
            <v/>
          </cell>
          <cell r="CN410" t="str">
            <v/>
          </cell>
          <cell r="CO410" t="str">
            <v/>
          </cell>
          <cell r="CP410" t="str">
            <v/>
          </cell>
          <cell r="CQ410" t="str">
            <v/>
          </cell>
          <cell r="CR410" t="str">
            <v/>
          </cell>
          <cell r="CS410" t="str">
            <v/>
          </cell>
          <cell r="CT410" t="str">
            <v/>
          </cell>
          <cell r="CU410" t="str">
            <v/>
          </cell>
          <cell r="CV410" t="str">
            <v/>
          </cell>
          <cell r="CW410" t="str">
            <v/>
          </cell>
          <cell r="CX410" t="str">
            <v/>
          </cell>
          <cell r="CY410" t="str">
            <v/>
          </cell>
          <cell r="CZ410" t="str">
            <v/>
          </cell>
          <cell r="DA410" t="str">
            <v/>
          </cell>
          <cell r="DB410" t="str">
            <v/>
          </cell>
          <cell r="DC410" t="str">
            <v/>
          </cell>
          <cell r="DD410" t="str">
            <v/>
          </cell>
          <cell r="DE410" t="str">
            <v/>
          </cell>
          <cell r="DF410" t="str">
            <v/>
          </cell>
          <cell r="DG410" t="str">
            <v/>
          </cell>
          <cell r="DH410" t="str">
            <v/>
          </cell>
          <cell r="DI410" t="str">
            <v/>
          </cell>
          <cell r="DJ410" t="str">
            <v/>
          </cell>
          <cell r="DK410" t="str">
            <v/>
          </cell>
          <cell r="DL410" t="str">
            <v/>
          </cell>
          <cell r="DM410" t="str">
            <v/>
          </cell>
          <cell r="DN410" t="str">
            <v/>
          </cell>
          <cell r="DO410" t="str">
            <v/>
          </cell>
          <cell r="DP410" t="str">
            <v/>
          </cell>
          <cell r="DQ410" t="str">
            <v/>
          </cell>
          <cell r="DR410" t="str">
            <v/>
          </cell>
          <cell r="DS410" t="str">
            <v/>
          </cell>
          <cell r="DT410" t="str">
            <v/>
          </cell>
          <cell r="DU410" t="str">
            <v/>
          </cell>
          <cell r="DV410" t="str">
            <v/>
          </cell>
          <cell r="DW410" t="str">
            <v/>
          </cell>
          <cell r="DX410" t="str">
            <v/>
          </cell>
          <cell r="DY410" t="str">
            <v/>
          </cell>
          <cell r="DZ410" t="str">
            <v/>
          </cell>
          <cell r="EA410" t="str">
            <v/>
          </cell>
          <cell r="EB410" t="str">
            <v/>
          </cell>
          <cell r="EC410" t="str">
            <v/>
          </cell>
          <cell r="ED410" t="str">
            <v/>
          </cell>
          <cell r="EE410" t="str">
            <v/>
          </cell>
          <cell r="EF410" t="str">
            <v/>
          </cell>
          <cell r="EG410" t="str">
            <v/>
          </cell>
          <cell r="EH410" t="str">
            <v/>
          </cell>
          <cell r="EI410" t="str">
            <v/>
          </cell>
          <cell r="EJ410" t="str">
            <v/>
          </cell>
          <cell r="EK410" t="str">
            <v/>
          </cell>
          <cell r="EL410" t="str">
            <v/>
          </cell>
          <cell r="EM410" t="str">
            <v/>
          </cell>
          <cell r="EN410" t="str">
            <v/>
          </cell>
          <cell r="EO410" t="str">
            <v/>
          </cell>
          <cell r="EP410" t="str">
            <v/>
          </cell>
          <cell r="EQ410" t="str">
            <v/>
          </cell>
          <cell r="ER410" t="str">
            <v/>
          </cell>
          <cell r="ES410" t="str">
            <v/>
          </cell>
          <cell r="ET410" t="str">
            <v/>
          </cell>
          <cell r="EU410" t="str">
            <v/>
          </cell>
          <cell r="EV410" t="str">
            <v/>
          </cell>
          <cell r="EW410" t="str">
            <v/>
          </cell>
          <cell r="EX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  <cell r="BI411" t="str">
            <v/>
          </cell>
          <cell r="BJ411" t="str">
            <v/>
          </cell>
          <cell r="BK411" t="str">
            <v/>
          </cell>
          <cell r="BL411" t="str">
            <v/>
          </cell>
          <cell r="BM411" t="str">
            <v/>
          </cell>
          <cell r="BN411" t="str">
            <v/>
          </cell>
          <cell r="BO411" t="str">
            <v/>
          </cell>
          <cell r="BP411" t="str">
            <v/>
          </cell>
          <cell r="BQ411" t="str">
            <v/>
          </cell>
          <cell r="BR411" t="str">
            <v/>
          </cell>
          <cell r="BS411" t="str">
            <v/>
          </cell>
          <cell r="BT411" t="str">
            <v/>
          </cell>
          <cell r="BU411" t="str">
            <v/>
          </cell>
          <cell r="BV411" t="str">
            <v/>
          </cell>
          <cell r="BW411" t="str">
            <v/>
          </cell>
          <cell r="BX411" t="str">
            <v/>
          </cell>
          <cell r="BY411" t="str">
            <v/>
          </cell>
          <cell r="CA411" t="str">
            <v/>
          </cell>
          <cell r="CB411" t="str">
            <v/>
          </cell>
          <cell r="CC411" t="str">
            <v/>
          </cell>
          <cell r="CD411" t="str">
            <v/>
          </cell>
          <cell r="CE411" t="str">
            <v/>
          </cell>
          <cell r="CF411" t="str">
            <v/>
          </cell>
          <cell r="CG411" t="str">
            <v/>
          </cell>
          <cell r="CH411" t="str">
            <v/>
          </cell>
          <cell r="CI411" t="str">
            <v/>
          </cell>
          <cell r="CJ411" t="str">
            <v/>
          </cell>
          <cell r="CK411" t="str">
            <v/>
          </cell>
          <cell r="CL411" t="str">
            <v/>
          </cell>
          <cell r="CM411" t="str">
            <v/>
          </cell>
          <cell r="CN411" t="str">
            <v/>
          </cell>
          <cell r="CO411" t="str">
            <v/>
          </cell>
          <cell r="CP411" t="str">
            <v/>
          </cell>
          <cell r="CQ411" t="str">
            <v/>
          </cell>
          <cell r="CR411" t="str">
            <v/>
          </cell>
          <cell r="CS411" t="str">
            <v/>
          </cell>
          <cell r="CT411" t="str">
            <v/>
          </cell>
          <cell r="CU411" t="str">
            <v/>
          </cell>
          <cell r="CV411" t="str">
            <v/>
          </cell>
          <cell r="CW411" t="str">
            <v/>
          </cell>
          <cell r="CX411" t="str">
            <v/>
          </cell>
          <cell r="CY411" t="str">
            <v/>
          </cell>
          <cell r="CZ411" t="str">
            <v/>
          </cell>
          <cell r="DA411" t="str">
            <v/>
          </cell>
          <cell r="DB411" t="str">
            <v/>
          </cell>
          <cell r="DC411" t="str">
            <v/>
          </cell>
          <cell r="DD411" t="str">
            <v/>
          </cell>
          <cell r="DE411" t="str">
            <v/>
          </cell>
          <cell r="DF411" t="str">
            <v/>
          </cell>
          <cell r="DG411" t="str">
            <v/>
          </cell>
          <cell r="DH411" t="str">
            <v/>
          </cell>
          <cell r="DI411" t="str">
            <v/>
          </cell>
          <cell r="DJ411" t="str">
            <v/>
          </cell>
          <cell r="DK411" t="str">
            <v/>
          </cell>
          <cell r="DL411" t="str">
            <v/>
          </cell>
          <cell r="DM411" t="str">
            <v/>
          </cell>
          <cell r="DN411" t="str">
            <v/>
          </cell>
          <cell r="DO411" t="str">
            <v/>
          </cell>
          <cell r="DP411" t="str">
            <v/>
          </cell>
          <cell r="DQ411" t="str">
            <v/>
          </cell>
          <cell r="DR411" t="str">
            <v/>
          </cell>
          <cell r="DS411" t="str">
            <v/>
          </cell>
          <cell r="DT411" t="str">
            <v/>
          </cell>
          <cell r="DU411" t="str">
            <v/>
          </cell>
          <cell r="DV411" t="str">
            <v/>
          </cell>
          <cell r="DW411" t="str">
            <v/>
          </cell>
          <cell r="DX411" t="str">
            <v/>
          </cell>
          <cell r="DY411" t="str">
            <v/>
          </cell>
          <cell r="DZ411" t="str">
            <v/>
          </cell>
          <cell r="EA411" t="str">
            <v/>
          </cell>
          <cell r="EB411" t="str">
            <v/>
          </cell>
          <cell r="EC411" t="str">
            <v/>
          </cell>
          <cell r="ED411" t="str">
            <v/>
          </cell>
          <cell r="EE411" t="str">
            <v/>
          </cell>
          <cell r="EF411" t="str">
            <v/>
          </cell>
          <cell r="EG411" t="str">
            <v/>
          </cell>
          <cell r="EH411" t="str">
            <v/>
          </cell>
          <cell r="EI411" t="str">
            <v/>
          </cell>
          <cell r="EJ411" t="str">
            <v/>
          </cell>
          <cell r="EK411" t="str">
            <v/>
          </cell>
          <cell r="EL411" t="str">
            <v/>
          </cell>
          <cell r="EM411" t="str">
            <v/>
          </cell>
          <cell r="EN411" t="str">
            <v/>
          </cell>
          <cell r="EO411" t="str">
            <v/>
          </cell>
          <cell r="EP411" t="str">
            <v/>
          </cell>
          <cell r="EQ411" t="str">
            <v/>
          </cell>
          <cell r="ER411" t="str">
            <v/>
          </cell>
          <cell r="ES411" t="str">
            <v/>
          </cell>
          <cell r="ET411" t="str">
            <v/>
          </cell>
          <cell r="EU411" t="str">
            <v/>
          </cell>
          <cell r="EV411" t="str">
            <v/>
          </cell>
          <cell r="EW411" t="str">
            <v/>
          </cell>
          <cell r="EX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  <cell r="BI412" t="str">
            <v/>
          </cell>
          <cell r="BJ412" t="str">
            <v/>
          </cell>
          <cell r="BK412" t="str">
            <v/>
          </cell>
          <cell r="BL412" t="str">
            <v/>
          </cell>
          <cell r="BM412" t="str">
            <v/>
          </cell>
          <cell r="BN412" t="str">
            <v/>
          </cell>
          <cell r="BO412" t="str">
            <v/>
          </cell>
          <cell r="BP412" t="str">
            <v/>
          </cell>
          <cell r="BQ412" t="str">
            <v/>
          </cell>
          <cell r="BR412" t="str">
            <v/>
          </cell>
          <cell r="BS412" t="str">
            <v/>
          </cell>
          <cell r="BT412" t="str">
            <v/>
          </cell>
          <cell r="BU412" t="str">
            <v/>
          </cell>
          <cell r="BV412" t="str">
            <v/>
          </cell>
          <cell r="BW412" t="str">
            <v/>
          </cell>
          <cell r="BX412" t="str">
            <v/>
          </cell>
          <cell r="BY412" t="str">
            <v/>
          </cell>
          <cell r="CA412" t="str">
            <v/>
          </cell>
          <cell r="CB412" t="str">
            <v/>
          </cell>
          <cell r="CC412" t="str">
            <v/>
          </cell>
          <cell r="CD412" t="str">
            <v/>
          </cell>
          <cell r="CE412" t="str">
            <v/>
          </cell>
          <cell r="CF412" t="str">
            <v/>
          </cell>
          <cell r="CG412" t="str">
            <v/>
          </cell>
          <cell r="CH412" t="str">
            <v/>
          </cell>
          <cell r="CI412" t="str">
            <v/>
          </cell>
          <cell r="CJ412" t="str">
            <v/>
          </cell>
          <cell r="CK412" t="str">
            <v/>
          </cell>
          <cell r="CL412" t="str">
            <v/>
          </cell>
          <cell r="CM412" t="str">
            <v/>
          </cell>
          <cell r="CN412" t="str">
            <v/>
          </cell>
          <cell r="CO412" t="str">
            <v/>
          </cell>
          <cell r="CP412" t="str">
            <v/>
          </cell>
          <cell r="CQ412" t="str">
            <v/>
          </cell>
          <cell r="CR412" t="str">
            <v/>
          </cell>
          <cell r="CS412" t="str">
            <v/>
          </cell>
          <cell r="CT412" t="str">
            <v/>
          </cell>
          <cell r="CU412" t="str">
            <v/>
          </cell>
          <cell r="CV412" t="str">
            <v/>
          </cell>
          <cell r="CW412" t="str">
            <v/>
          </cell>
          <cell r="CX412" t="str">
            <v/>
          </cell>
          <cell r="CY412" t="str">
            <v/>
          </cell>
          <cell r="CZ412" t="str">
            <v/>
          </cell>
          <cell r="DA412" t="str">
            <v/>
          </cell>
          <cell r="DB412" t="str">
            <v/>
          </cell>
          <cell r="DC412" t="str">
            <v/>
          </cell>
          <cell r="DD412" t="str">
            <v/>
          </cell>
          <cell r="DE412" t="str">
            <v/>
          </cell>
          <cell r="DF412" t="str">
            <v/>
          </cell>
          <cell r="DG412" t="str">
            <v/>
          </cell>
          <cell r="DH412" t="str">
            <v/>
          </cell>
          <cell r="DI412" t="str">
            <v/>
          </cell>
          <cell r="DJ412" t="str">
            <v/>
          </cell>
          <cell r="DK412" t="str">
            <v/>
          </cell>
          <cell r="DL412" t="str">
            <v/>
          </cell>
          <cell r="DM412" t="str">
            <v/>
          </cell>
          <cell r="DN412" t="str">
            <v/>
          </cell>
          <cell r="DO412" t="str">
            <v/>
          </cell>
          <cell r="DP412" t="str">
            <v/>
          </cell>
          <cell r="DQ412" t="str">
            <v/>
          </cell>
          <cell r="DR412" t="str">
            <v/>
          </cell>
          <cell r="DS412" t="str">
            <v/>
          </cell>
          <cell r="DT412" t="str">
            <v/>
          </cell>
          <cell r="DU412" t="str">
            <v/>
          </cell>
          <cell r="DV412" t="str">
            <v/>
          </cell>
          <cell r="DW412" t="str">
            <v/>
          </cell>
          <cell r="DX412" t="str">
            <v/>
          </cell>
          <cell r="DY412" t="str">
            <v/>
          </cell>
          <cell r="DZ412" t="str">
            <v/>
          </cell>
          <cell r="EA412" t="str">
            <v/>
          </cell>
          <cell r="EB412" t="str">
            <v/>
          </cell>
          <cell r="EC412" t="str">
            <v/>
          </cell>
          <cell r="ED412" t="str">
            <v/>
          </cell>
          <cell r="EE412" t="str">
            <v/>
          </cell>
          <cell r="EF412" t="str">
            <v/>
          </cell>
          <cell r="EG412" t="str">
            <v/>
          </cell>
          <cell r="EH412" t="str">
            <v/>
          </cell>
          <cell r="EI412" t="str">
            <v/>
          </cell>
          <cell r="EJ412" t="str">
            <v/>
          </cell>
          <cell r="EK412" t="str">
            <v/>
          </cell>
          <cell r="EL412" t="str">
            <v/>
          </cell>
          <cell r="EM412" t="str">
            <v/>
          </cell>
          <cell r="EN412" t="str">
            <v/>
          </cell>
          <cell r="EO412" t="str">
            <v/>
          </cell>
          <cell r="EP412" t="str">
            <v/>
          </cell>
          <cell r="EQ412" t="str">
            <v/>
          </cell>
          <cell r="ER412" t="str">
            <v/>
          </cell>
          <cell r="ES412" t="str">
            <v/>
          </cell>
          <cell r="ET412" t="str">
            <v/>
          </cell>
          <cell r="EU412" t="str">
            <v/>
          </cell>
          <cell r="EV412" t="str">
            <v/>
          </cell>
          <cell r="EW412" t="str">
            <v/>
          </cell>
          <cell r="EX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  <cell r="BI413" t="str">
            <v/>
          </cell>
          <cell r="BJ413" t="str">
            <v/>
          </cell>
          <cell r="BK413" t="str">
            <v/>
          </cell>
          <cell r="BL413" t="str">
            <v/>
          </cell>
          <cell r="BM413" t="str">
            <v/>
          </cell>
          <cell r="BN413" t="str">
            <v/>
          </cell>
          <cell r="BO413" t="str">
            <v/>
          </cell>
          <cell r="BP413" t="str">
            <v/>
          </cell>
          <cell r="BQ413" t="str">
            <v/>
          </cell>
          <cell r="BR413" t="str">
            <v/>
          </cell>
          <cell r="BS413" t="str">
            <v/>
          </cell>
          <cell r="BT413" t="str">
            <v/>
          </cell>
          <cell r="BU413" t="str">
            <v/>
          </cell>
          <cell r="BV413" t="str">
            <v/>
          </cell>
          <cell r="BW413" t="str">
            <v/>
          </cell>
          <cell r="BX413" t="str">
            <v/>
          </cell>
          <cell r="BY413" t="str">
            <v/>
          </cell>
          <cell r="CA413" t="str">
            <v/>
          </cell>
          <cell r="CB413" t="str">
            <v/>
          </cell>
          <cell r="CC413" t="str">
            <v/>
          </cell>
          <cell r="CD413" t="str">
            <v/>
          </cell>
          <cell r="CE413" t="str">
            <v/>
          </cell>
          <cell r="CF413" t="str">
            <v/>
          </cell>
          <cell r="CG413" t="str">
            <v/>
          </cell>
          <cell r="CH413" t="str">
            <v/>
          </cell>
          <cell r="CI413" t="str">
            <v/>
          </cell>
          <cell r="CJ413" t="str">
            <v/>
          </cell>
          <cell r="CK413" t="str">
            <v/>
          </cell>
          <cell r="CL413" t="str">
            <v/>
          </cell>
          <cell r="CM413" t="str">
            <v/>
          </cell>
          <cell r="CN413" t="str">
            <v/>
          </cell>
          <cell r="CO413" t="str">
            <v/>
          </cell>
          <cell r="CP413" t="str">
            <v/>
          </cell>
          <cell r="CQ413" t="str">
            <v/>
          </cell>
          <cell r="CR413" t="str">
            <v/>
          </cell>
          <cell r="CS413" t="str">
            <v/>
          </cell>
          <cell r="CT413" t="str">
            <v/>
          </cell>
          <cell r="CU413" t="str">
            <v/>
          </cell>
          <cell r="CV413" t="str">
            <v/>
          </cell>
          <cell r="CW413" t="str">
            <v/>
          </cell>
          <cell r="CX413" t="str">
            <v/>
          </cell>
          <cell r="CY413" t="str">
            <v/>
          </cell>
          <cell r="CZ413" t="str">
            <v/>
          </cell>
          <cell r="DA413" t="str">
            <v/>
          </cell>
          <cell r="DB413" t="str">
            <v/>
          </cell>
          <cell r="DC413" t="str">
            <v/>
          </cell>
          <cell r="DD413" t="str">
            <v/>
          </cell>
          <cell r="DE413" t="str">
            <v/>
          </cell>
          <cell r="DF413" t="str">
            <v/>
          </cell>
          <cell r="DG413" t="str">
            <v/>
          </cell>
          <cell r="DH413" t="str">
            <v/>
          </cell>
          <cell r="DI413" t="str">
            <v/>
          </cell>
          <cell r="DJ413" t="str">
            <v/>
          </cell>
          <cell r="DK413" t="str">
            <v/>
          </cell>
          <cell r="DL413" t="str">
            <v/>
          </cell>
          <cell r="DM413" t="str">
            <v/>
          </cell>
          <cell r="DN413" t="str">
            <v/>
          </cell>
          <cell r="DO413" t="str">
            <v/>
          </cell>
          <cell r="DP413" t="str">
            <v/>
          </cell>
          <cell r="DQ413" t="str">
            <v/>
          </cell>
          <cell r="DR413" t="str">
            <v/>
          </cell>
          <cell r="DS413" t="str">
            <v/>
          </cell>
          <cell r="DT413" t="str">
            <v/>
          </cell>
          <cell r="DU413" t="str">
            <v/>
          </cell>
          <cell r="DV413" t="str">
            <v/>
          </cell>
          <cell r="DW413" t="str">
            <v/>
          </cell>
          <cell r="DX413" t="str">
            <v/>
          </cell>
          <cell r="DY413" t="str">
            <v/>
          </cell>
          <cell r="DZ413" t="str">
            <v/>
          </cell>
          <cell r="EA413" t="str">
            <v/>
          </cell>
          <cell r="EB413" t="str">
            <v/>
          </cell>
          <cell r="EC413" t="str">
            <v/>
          </cell>
          <cell r="ED413" t="str">
            <v/>
          </cell>
          <cell r="EE413" t="str">
            <v/>
          </cell>
          <cell r="EF413" t="str">
            <v/>
          </cell>
          <cell r="EG413" t="str">
            <v/>
          </cell>
          <cell r="EH413" t="str">
            <v/>
          </cell>
          <cell r="EI413" t="str">
            <v/>
          </cell>
          <cell r="EJ413" t="str">
            <v/>
          </cell>
          <cell r="EK413" t="str">
            <v/>
          </cell>
          <cell r="EL413" t="str">
            <v/>
          </cell>
          <cell r="EM413" t="str">
            <v/>
          </cell>
          <cell r="EN413" t="str">
            <v/>
          </cell>
          <cell r="EO413" t="str">
            <v/>
          </cell>
          <cell r="EP413" t="str">
            <v/>
          </cell>
          <cell r="EQ413" t="str">
            <v/>
          </cell>
          <cell r="ER413" t="str">
            <v/>
          </cell>
          <cell r="ES413" t="str">
            <v/>
          </cell>
          <cell r="ET413" t="str">
            <v/>
          </cell>
          <cell r="EU413" t="str">
            <v/>
          </cell>
          <cell r="EV413" t="str">
            <v/>
          </cell>
          <cell r="EW413" t="str">
            <v/>
          </cell>
          <cell r="EX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  <cell r="BI414" t="str">
            <v/>
          </cell>
          <cell r="BJ414" t="str">
            <v/>
          </cell>
          <cell r="BK414" t="str">
            <v/>
          </cell>
          <cell r="BL414" t="str">
            <v/>
          </cell>
          <cell r="BM414" t="str">
            <v/>
          </cell>
          <cell r="BN414" t="str">
            <v/>
          </cell>
          <cell r="BO414" t="str">
            <v/>
          </cell>
          <cell r="BP414" t="str">
            <v/>
          </cell>
          <cell r="BQ414" t="str">
            <v/>
          </cell>
          <cell r="BR414" t="str">
            <v/>
          </cell>
          <cell r="BS414" t="str">
            <v/>
          </cell>
          <cell r="BT414" t="str">
            <v/>
          </cell>
          <cell r="BU414" t="str">
            <v/>
          </cell>
          <cell r="BV414" t="str">
            <v/>
          </cell>
          <cell r="BW414" t="str">
            <v/>
          </cell>
          <cell r="BX414" t="str">
            <v/>
          </cell>
          <cell r="BY414" t="str">
            <v/>
          </cell>
          <cell r="CA414" t="str">
            <v/>
          </cell>
          <cell r="CB414" t="str">
            <v/>
          </cell>
          <cell r="CC414" t="str">
            <v/>
          </cell>
          <cell r="CD414" t="str">
            <v/>
          </cell>
          <cell r="CE414" t="str">
            <v/>
          </cell>
          <cell r="CF414" t="str">
            <v/>
          </cell>
          <cell r="CG414" t="str">
            <v/>
          </cell>
          <cell r="CH414" t="str">
            <v/>
          </cell>
          <cell r="CI414" t="str">
            <v/>
          </cell>
          <cell r="CJ414" t="str">
            <v/>
          </cell>
          <cell r="CK414" t="str">
            <v/>
          </cell>
          <cell r="CL414" t="str">
            <v/>
          </cell>
          <cell r="CM414" t="str">
            <v/>
          </cell>
          <cell r="CN414" t="str">
            <v/>
          </cell>
          <cell r="CO414" t="str">
            <v/>
          </cell>
          <cell r="CP414" t="str">
            <v/>
          </cell>
          <cell r="CQ414" t="str">
            <v/>
          </cell>
          <cell r="CR414" t="str">
            <v/>
          </cell>
          <cell r="CS414" t="str">
            <v/>
          </cell>
          <cell r="CT414" t="str">
            <v/>
          </cell>
          <cell r="CU414" t="str">
            <v/>
          </cell>
          <cell r="CV414" t="str">
            <v/>
          </cell>
          <cell r="CW414" t="str">
            <v/>
          </cell>
          <cell r="CX414" t="str">
            <v/>
          </cell>
          <cell r="CY414" t="str">
            <v/>
          </cell>
          <cell r="CZ414" t="str">
            <v/>
          </cell>
          <cell r="DA414" t="str">
            <v/>
          </cell>
          <cell r="DB414" t="str">
            <v/>
          </cell>
          <cell r="DC414" t="str">
            <v/>
          </cell>
          <cell r="DD414" t="str">
            <v/>
          </cell>
          <cell r="DE414" t="str">
            <v/>
          </cell>
          <cell r="DF414" t="str">
            <v/>
          </cell>
          <cell r="DG414" t="str">
            <v/>
          </cell>
          <cell r="DH414" t="str">
            <v/>
          </cell>
          <cell r="DI414" t="str">
            <v/>
          </cell>
          <cell r="DJ414" t="str">
            <v/>
          </cell>
          <cell r="DK414" t="str">
            <v/>
          </cell>
          <cell r="DL414" t="str">
            <v/>
          </cell>
          <cell r="DM414" t="str">
            <v/>
          </cell>
          <cell r="DN414" t="str">
            <v/>
          </cell>
          <cell r="DO414" t="str">
            <v/>
          </cell>
          <cell r="DP414" t="str">
            <v/>
          </cell>
          <cell r="DQ414" t="str">
            <v/>
          </cell>
          <cell r="DR414" t="str">
            <v/>
          </cell>
          <cell r="DS414" t="str">
            <v/>
          </cell>
          <cell r="DT414" t="str">
            <v/>
          </cell>
          <cell r="DU414" t="str">
            <v/>
          </cell>
          <cell r="DV414" t="str">
            <v/>
          </cell>
          <cell r="DW414" t="str">
            <v/>
          </cell>
          <cell r="DX414" t="str">
            <v/>
          </cell>
          <cell r="DY414" t="str">
            <v/>
          </cell>
          <cell r="DZ414" t="str">
            <v/>
          </cell>
          <cell r="EA414" t="str">
            <v/>
          </cell>
          <cell r="EB414" t="str">
            <v/>
          </cell>
          <cell r="EC414" t="str">
            <v/>
          </cell>
          <cell r="ED414" t="str">
            <v/>
          </cell>
          <cell r="EE414" t="str">
            <v/>
          </cell>
          <cell r="EF414" t="str">
            <v/>
          </cell>
          <cell r="EG414" t="str">
            <v/>
          </cell>
          <cell r="EH414" t="str">
            <v/>
          </cell>
          <cell r="EI414" t="str">
            <v/>
          </cell>
          <cell r="EJ414" t="str">
            <v/>
          </cell>
          <cell r="EK414" t="str">
            <v/>
          </cell>
          <cell r="EL414" t="str">
            <v/>
          </cell>
          <cell r="EM414" t="str">
            <v/>
          </cell>
          <cell r="EN414" t="str">
            <v/>
          </cell>
          <cell r="EO414" t="str">
            <v/>
          </cell>
          <cell r="EP414" t="str">
            <v/>
          </cell>
          <cell r="EQ414" t="str">
            <v/>
          </cell>
          <cell r="ER414" t="str">
            <v/>
          </cell>
          <cell r="ES414" t="str">
            <v/>
          </cell>
          <cell r="ET414" t="str">
            <v/>
          </cell>
          <cell r="EU414" t="str">
            <v/>
          </cell>
          <cell r="EV414" t="str">
            <v/>
          </cell>
          <cell r="EW414" t="str">
            <v/>
          </cell>
          <cell r="EX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  <cell r="BJ415" t="str">
            <v/>
          </cell>
          <cell r="BK415" t="str">
            <v/>
          </cell>
          <cell r="BL415" t="str">
            <v/>
          </cell>
          <cell r="BM415" t="str">
            <v/>
          </cell>
          <cell r="BN415" t="str">
            <v/>
          </cell>
          <cell r="BO415" t="str">
            <v/>
          </cell>
          <cell r="BP415" t="str">
            <v/>
          </cell>
          <cell r="BQ415" t="str">
            <v/>
          </cell>
          <cell r="BR415" t="str">
            <v/>
          </cell>
          <cell r="BS415" t="str">
            <v/>
          </cell>
          <cell r="BT415" t="str">
            <v/>
          </cell>
          <cell r="BU415" t="str">
            <v/>
          </cell>
          <cell r="BV415" t="str">
            <v/>
          </cell>
          <cell r="BW415" t="str">
            <v/>
          </cell>
          <cell r="BX415" t="str">
            <v/>
          </cell>
          <cell r="BY415" t="str">
            <v/>
          </cell>
          <cell r="CA415" t="str">
            <v/>
          </cell>
          <cell r="CB415" t="str">
            <v/>
          </cell>
          <cell r="CC415" t="str">
            <v/>
          </cell>
          <cell r="CD415" t="str">
            <v/>
          </cell>
          <cell r="CE415" t="str">
            <v/>
          </cell>
          <cell r="CF415" t="str">
            <v/>
          </cell>
          <cell r="CG415" t="str">
            <v/>
          </cell>
          <cell r="CH415" t="str">
            <v/>
          </cell>
          <cell r="CI415" t="str">
            <v/>
          </cell>
          <cell r="CJ415" t="str">
            <v/>
          </cell>
          <cell r="CK415" t="str">
            <v/>
          </cell>
          <cell r="CL415" t="str">
            <v/>
          </cell>
          <cell r="CM415" t="str">
            <v/>
          </cell>
          <cell r="CN415" t="str">
            <v/>
          </cell>
          <cell r="CO415" t="str">
            <v/>
          </cell>
          <cell r="CP415" t="str">
            <v/>
          </cell>
          <cell r="CQ415" t="str">
            <v/>
          </cell>
          <cell r="CR415" t="str">
            <v/>
          </cell>
          <cell r="CS415" t="str">
            <v/>
          </cell>
          <cell r="CT415" t="str">
            <v/>
          </cell>
          <cell r="CU415" t="str">
            <v/>
          </cell>
          <cell r="CV415" t="str">
            <v/>
          </cell>
          <cell r="CW415" t="str">
            <v/>
          </cell>
          <cell r="CX415" t="str">
            <v/>
          </cell>
          <cell r="CY415" t="str">
            <v/>
          </cell>
          <cell r="CZ415" t="str">
            <v/>
          </cell>
          <cell r="DA415" t="str">
            <v/>
          </cell>
          <cell r="DB415" t="str">
            <v/>
          </cell>
          <cell r="DC415" t="str">
            <v/>
          </cell>
          <cell r="DD415" t="str">
            <v/>
          </cell>
          <cell r="DE415" t="str">
            <v/>
          </cell>
          <cell r="DF415" t="str">
            <v/>
          </cell>
          <cell r="DG415" t="str">
            <v/>
          </cell>
          <cell r="DH415" t="str">
            <v/>
          </cell>
          <cell r="DI415" t="str">
            <v/>
          </cell>
          <cell r="DJ415" t="str">
            <v/>
          </cell>
          <cell r="DK415" t="str">
            <v/>
          </cell>
          <cell r="DL415" t="str">
            <v/>
          </cell>
          <cell r="DM415" t="str">
            <v/>
          </cell>
          <cell r="DN415" t="str">
            <v/>
          </cell>
          <cell r="DO415" t="str">
            <v/>
          </cell>
          <cell r="DP415" t="str">
            <v/>
          </cell>
          <cell r="DQ415" t="str">
            <v/>
          </cell>
          <cell r="DR415" t="str">
            <v/>
          </cell>
          <cell r="DS415" t="str">
            <v/>
          </cell>
          <cell r="DT415" t="str">
            <v/>
          </cell>
          <cell r="DU415" t="str">
            <v/>
          </cell>
          <cell r="DV415" t="str">
            <v/>
          </cell>
          <cell r="DW415" t="str">
            <v/>
          </cell>
          <cell r="DX415" t="str">
            <v/>
          </cell>
          <cell r="DY415" t="str">
            <v/>
          </cell>
          <cell r="DZ415" t="str">
            <v/>
          </cell>
          <cell r="EA415" t="str">
            <v/>
          </cell>
          <cell r="EB415" t="str">
            <v/>
          </cell>
          <cell r="EC415" t="str">
            <v/>
          </cell>
          <cell r="ED415" t="str">
            <v/>
          </cell>
          <cell r="EE415" t="str">
            <v/>
          </cell>
          <cell r="EF415" t="str">
            <v/>
          </cell>
          <cell r="EG415" t="str">
            <v/>
          </cell>
          <cell r="EH415" t="str">
            <v/>
          </cell>
          <cell r="EI415" t="str">
            <v/>
          </cell>
          <cell r="EJ415" t="str">
            <v/>
          </cell>
          <cell r="EK415" t="str">
            <v/>
          </cell>
          <cell r="EL415" t="str">
            <v/>
          </cell>
          <cell r="EM415" t="str">
            <v/>
          </cell>
          <cell r="EN415" t="str">
            <v/>
          </cell>
          <cell r="EO415" t="str">
            <v/>
          </cell>
          <cell r="EP415" t="str">
            <v/>
          </cell>
          <cell r="EQ415" t="str">
            <v/>
          </cell>
          <cell r="ER415" t="str">
            <v/>
          </cell>
          <cell r="ES415" t="str">
            <v/>
          </cell>
          <cell r="ET415" t="str">
            <v/>
          </cell>
          <cell r="EU415" t="str">
            <v/>
          </cell>
          <cell r="EV415" t="str">
            <v/>
          </cell>
          <cell r="EW415" t="str">
            <v/>
          </cell>
          <cell r="EX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  <cell r="BJ416" t="str">
            <v/>
          </cell>
          <cell r="BK416" t="str">
            <v/>
          </cell>
          <cell r="BL416" t="str">
            <v/>
          </cell>
          <cell r="BM416" t="str">
            <v/>
          </cell>
          <cell r="BN416" t="str">
            <v/>
          </cell>
          <cell r="BO416" t="str">
            <v/>
          </cell>
          <cell r="BP416" t="str">
            <v/>
          </cell>
          <cell r="BQ416" t="str">
            <v/>
          </cell>
          <cell r="BR416" t="str">
            <v/>
          </cell>
          <cell r="BS416" t="str">
            <v/>
          </cell>
          <cell r="BT416" t="str">
            <v/>
          </cell>
          <cell r="BU416" t="str">
            <v/>
          </cell>
          <cell r="BV416" t="str">
            <v/>
          </cell>
          <cell r="BW416" t="str">
            <v/>
          </cell>
          <cell r="BX416" t="str">
            <v/>
          </cell>
          <cell r="BY416" t="str">
            <v/>
          </cell>
          <cell r="CA416" t="str">
            <v/>
          </cell>
          <cell r="CB416" t="str">
            <v/>
          </cell>
          <cell r="CC416" t="str">
            <v/>
          </cell>
          <cell r="CD416" t="str">
            <v/>
          </cell>
          <cell r="CE416" t="str">
            <v/>
          </cell>
          <cell r="CF416" t="str">
            <v/>
          </cell>
          <cell r="CG416" t="str">
            <v/>
          </cell>
          <cell r="CH416" t="str">
            <v/>
          </cell>
          <cell r="CI416" t="str">
            <v/>
          </cell>
          <cell r="CJ416" t="str">
            <v/>
          </cell>
          <cell r="CK416" t="str">
            <v/>
          </cell>
          <cell r="CL416" t="str">
            <v/>
          </cell>
          <cell r="CM416" t="str">
            <v/>
          </cell>
          <cell r="CN416" t="str">
            <v/>
          </cell>
          <cell r="CO416" t="str">
            <v/>
          </cell>
          <cell r="CP416" t="str">
            <v/>
          </cell>
          <cell r="CQ416" t="str">
            <v/>
          </cell>
          <cell r="CR416" t="str">
            <v/>
          </cell>
          <cell r="CS416" t="str">
            <v/>
          </cell>
          <cell r="CT416" t="str">
            <v/>
          </cell>
          <cell r="CU416" t="str">
            <v/>
          </cell>
          <cell r="CV416" t="str">
            <v/>
          </cell>
          <cell r="CW416" t="str">
            <v/>
          </cell>
          <cell r="CX416" t="str">
            <v/>
          </cell>
          <cell r="CY416" t="str">
            <v/>
          </cell>
          <cell r="CZ416" t="str">
            <v/>
          </cell>
          <cell r="DA416" t="str">
            <v/>
          </cell>
          <cell r="DB416" t="str">
            <v/>
          </cell>
          <cell r="DC416" t="str">
            <v/>
          </cell>
          <cell r="DD416" t="str">
            <v/>
          </cell>
          <cell r="DE416" t="str">
            <v/>
          </cell>
          <cell r="DF416" t="str">
            <v/>
          </cell>
          <cell r="DG416" t="str">
            <v/>
          </cell>
          <cell r="DH416" t="str">
            <v/>
          </cell>
          <cell r="DI416" t="str">
            <v/>
          </cell>
          <cell r="DJ416" t="str">
            <v/>
          </cell>
          <cell r="DK416" t="str">
            <v/>
          </cell>
          <cell r="DL416" t="str">
            <v/>
          </cell>
          <cell r="DM416" t="str">
            <v/>
          </cell>
          <cell r="DN416" t="str">
            <v/>
          </cell>
          <cell r="DO416" t="str">
            <v/>
          </cell>
          <cell r="DP416" t="str">
            <v/>
          </cell>
          <cell r="DQ416" t="str">
            <v/>
          </cell>
          <cell r="DR416" t="str">
            <v/>
          </cell>
          <cell r="DS416" t="str">
            <v/>
          </cell>
          <cell r="DT416" t="str">
            <v/>
          </cell>
          <cell r="DU416" t="str">
            <v/>
          </cell>
          <cell r="DV416" t="str">
            <v/>
          </cell>
          <cell r="DW416" t="str">
            <v/>
          </cell>
          <cell r="DX416" t="str">
            <v/>
          </cell>
          <cell r="DY416" t="str">
            <v/>
          </cell>
          <cell r="DZ416" t="str">
            <v/>
          </cell>
          <cell r="EA416" t="str">
            <v/>
          </cell>
          <cell r="EB416" t="str">
            <v/>
          </cell>
          <cell r="EC416" t="str">
            <v/>
          </cell>
          <cell r="ED416" t="str">
            <v/>
          </cell>
          <cell r="EE416" t="str">
            <v/>
          </cell>
          <cell r="EF416" t="str">
            <v/>
          </cell>
          <cell r="EG416" t="str">
            <v/>
          </cell>
          <cell r="EH416" t="str">
            <v/>
          </cell>
          <cell r="EI416" t="str">
            <v/>
          </cell>
          <cell r="EJ416" t="str">
            <v/>
          </cell>
          <cell r="EK416" t="str">
            <v/>
          </cell>
          <cell r="EL416" t="str">
            <v/>
          </cell>
          <cell r="EM416" t="str">
            <v/>
          </cell>
          <cell r="EN416" t="str">
            <v/>
          </cell>
          <cell r="EO416" t="str">
            <v/>
          </cell>
          <cell r="EP416" t="str">
            <v/>
          </cell>
          <cell r="EQ416" t="str">
            <v/>
          </cell>
          <cell r="ER416" t="str">
            <v/>
          </cell>
          <cell r="ES416" t="str">
            <v/>
          </cell>
          <cell r="ET416" t="str">
            <v/>
          </cell>
          <cell r="EU416" t="str">
            <v/>
          </cell>
          <cell r="EV416" t="str">
            <v/>
          </cell>
          <cell r="EW416" t="str">
            <v/>
          </cell>
          <cell r="EX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  <cell r="BJ417" t="str">
            <v/>
          </cell>
          <cell r="BK417" t="str">
            <v/>
          </cell>
          <cell r="BL417" t="str">
            <v/>
          </cell>
          <cell r="BM417" t="str">
            <v/>
          </cell>
          <cell r="BN417" t="str">
            <v/>
          </cell>
          <cell r="BO417" t="str">
            <v/>
          </cell>
          <cell r="BP417" t="str">
            <v/>
          </cell>
          <cell r="BQ417" t="str">
            <v/>
          </cell>
          <cell r="BR417" t="str">
            <v/>
          </cell>
          <cell r="BS417" t="str">
            <v/>
          </cell>
          <cell r="BT417" t="str">
            <v/>
          </cell>
          <cell r="BU417" t="str">
            <v/>
          </cell>
          <cell r="BV417" t="str">
            <v/>
          </cell>
          <cell r="BW417" t="str">
            <v/>
          </cell>
          <cell r="BX417" t="str">
            <v/>
          </cell>
          <cell r="BY417" t="str">
            <v/>
          </cell>
          <cell r="CA417" t="str">
            <v/>
          </cell>
          <cell r="CB417" t="str">
            <v/>
          </cell>
          <cell r="CC417" t="str">
            <v/>
          </cell>
          <cell r="CD417" t="str">
            <v/>
          </cell>
          <cell r="CE417" t="str">
            <v/>
          </cell>
          <cell r="CF417" t="str">
            <v/>
          </cell>
          <cell r="CG417" t="str">
            <v/>
          </cell>
          <cell r="CH417" t="str">
            <v/>
          </cell>
          <cell r="CI417" t="str">
            <v/>
          </cell>
          <cell r="CJ417" t="str">
            <v/>
          </cell>
          <cell r="CK417" t="str">
            <v/>
          </cell>
          <cell r="CL417" t="str">
            <v/>
          </cell>
          <cell r="CM417" t="str">
            <v/>
          </cell>
          <cell r="CN417" t="str">
            <v/>
          </cell>
          <cell r="CO417" t="str">
            <v/>
          </cell>
          <cell r="CP417" t="str">
            <v/>
          </cell>
          <cell r="CQ417" t="str">
            <v/>
          </cell>
          <cell r="CR417" t="str">
            <v/>
          </cell>
          <cell r="CS417" t="str">
            <v/>
          </cell>
          <cell r="CT417" t="str">
            <v/>
          </cell>
          <cell r="CU417" t="str">
            <v/>
          </cell>
          <cell r="CV417" t="str">
            <v/>
          </cell>
          <cell r="CW417" t="str">
            <v/>
          </cell>
          <cell r="CX417" t="str">
            <v/>
          </cell>
          <cell r="CY417" t="str">
            <v/>
          </cell>
          <cell r="CZ417" t="str">
            <v/>
          </cell>
          <cell r="DA417" t="str">
            <v/>
          </cell>
          <cell r="DB417" t="str">
            <v/>
          </cell>
          <cell r="DC417" t="str">
            <v/>
          </cell>
          <cell r="DD417" t="str">
            <v/>
          </cell>
          <cell r="DE417" t="str">
            <v/>
          </cell>
          <cell r="DF417" t="str">
            <v/>
          </cell>
          <cell r="DG417" t="str">
            <v/>
          </cell>
          <cell r="DH417" t="str">
            <v/>
          </cell>
          <cell r="DI417" t="str">
            <v/>
          </cell>
          <cell r="DJ417" t="str">
            <v/>
          </cell>
          <cell r="DK417" t="str">
            <v/>
          </cell>
          <cell r="DL417" t="str">
            <v/>
          </cell>
          <cell r="DM417" t="str">
            <v/>
          </cell>
          <cell r="DN417" t="str">
            <v/>
          </cell>
          <cell r="DO417" t="str">
            <v/>
          </cell>
          <cell r="DP417" t="str">
            <v/>
          </cell>
          <cell r="DQ417" t="str">
            <v/>
          </cell>
          <cell r="DR417" t="str">
            <v/>
          </cell>
          <cell r="DS417" t="str">
            <v/>
          </cell>
          <cell r="DT417" t="str">
            <v/>
          </cell>
          <cell r="DU417" t="str">
            <v/>
          </cell>
          <cell r="DV417" t="str">
            <v/>
          </cell>
          <cell r="DW417" t="str">
            <v/>
          </cell>
          <cell r="DX417" t="str">
            <v/>
          </cell>
          <cell r="DY417" t="str">
            <v/>
          </cell>
          <cell r="DZ417" t="str">
            <v/>
          </cell>
          <cell r="EA417" t="str">
            <v/>
          </cell>
          <cell r="EB417" t="str">
            <v/>
          </cell>
          <cell r="EC417" t="str">
            <v/>
          </cell>
          <cell r="ED417" t="str">
            <v/>
          </cell>
          <cell r="EE417" t="str">
            <v/>
          </cell>
          <cell r="EF417" t="str">
            <v/>
          </cell>
          <cell r="EG417" t="str">
            <v/>
          </cell>
          <cell r="EH417" t="str">
            <v/>
          </cell>
          <cell r="EI417" t="str">
            <v/>
          </cell>
          <cell r="EJ417" t="str">
            <v/>
          </cell>
          <cell r="EK417" t="str">
            <v/>
          </cell>
          <cell r="EL417" t="str">
            <v/>
          </cell>
          <cell r="EM417" t="str">
            <v/>
          </cell>
          <cell r="EN417" t="str">
            <v/>
          </cell>
          <cell r="EO417" t="str">
            <v/>
          </cell>
          <cell r="EP417" t="str">
            <v/>
          </cell>
          <cell r="EQ417" t="str">
            <v/>
          </cell>
          <cell r="ER417" t="str">
            <v/>
          </cell>
          <cell r="ES417" t="str">
            <v/>
          </cell>
          <cell r="ET417" t="str">
            <v/>
          </cell>
          <cell r="EU417" t="str">
            <v/>
          </cell>
          <cell r="EV417" t="str">
            <v/>
          </cell>
          <cell r="EW417" t="str">
            <v/>
          </cell>
          <cell r="EX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  <cell r="BJ418" t="str">
            <v/>
          </cell>
          <cell r="BK418" t="str">
            <v/>
          </cell>
          <cell r="BL418" t="str">
            <v/>
          </cell>
          <cell r="BM418" t="str">
            <v/>
          </cell>
          <cell r="BN418" t="str">
            <v/>
          </cell>
          <cell r="BO418" t="str">
            <v/>
          </cell>
          <cell r="BP418" t="str">
            <v/>
          </cell>
          <cell r="BQ418" t="str">
            <v/>
          </cell>
          <cell r="BR418" t="str">
            <v/>
          </cell>
          <cell r="BS418" t="str">
            <v/>
          </cell>
          <cell r="BT418" t="str">
            <v/>
          </cell>
          <cell r="BU418" t="str">
            <v/>
          </cell>
          <cell r="BV418" t="str">
            <v/>
          </cell>
          <cell r="BW418" t="str">
            <v/>
          </cell>
          <cell r="BX418" t="str">
            <v/>
          </cell>
          <cell r="BY418" t="str">
            <v/>
          </cell>
          <cell r="CA418" t="str">
            <v/>
          </cell>
          <cell r="CB418" t="str">
            <v/>
          </cell>
          <cell r="CC418" t="str">
            <v/>
          </cell>
          <cell r="CD418" t="str">
            <v/>
          </cell>
          <cell r="CE418" t="str">
            <v/>
          </cell>
          <cell r="CF418" t="str">
            <v/>
          </cell>
          <cell r="CG418" t="str">
            <v/>
          </cell>
          <cell r="CH418" t="str">
            <v/>
          </cell>
          <cell r="CI418" t="str">
            <v/>
          </cell>
          <cell r="CJ418" t="str">
            <v/>
          </cell>
          <cell r="CK418" t="str">
            <v/>
          </cell>
          <cell r="CL418" t="str">
            <v/>
          </cell>
          <cell r="CM418" t="str">
            <v/>
          </cell>
          <cell r="CN418" t="str">
            <v/>
          </cell>
          <cell r="CO418" t="str">
            <v/>
          </cell>
          <cell r="CP418" t="str">
            <v/>
          </cell>
          <cell r="CQ418" t="str">
            <v/>
          </cell>
          <cell r="CR418" t="str">
            <v/>
          </cell>
          <cell r="CS418" t="str">
            <v/>
          </cell>
          <cell r="CT418" t="str">
            <v/>
          </cell>
          <cell r="CU418" t="str">
            <v/>
          </cell>
          <cell r="CV418" t="str">
            <v/>
          </cell>
          <cell r="CW418" t="str">
            <v/>
          </cell>
          <cell r="CX418" t="str">
            <v/>
          </cell>
          <cell r="CY418" t="str">
            <v/>
          </cell>
          <cell r="CZ418" t="str">
            <v/>
          </cell>
          <cell r="DA418" t="str">
            <v/>
          </cell>
          <cell r="DB418" t="str">
            <v/>
          </cell>
          <cell r="DC418" t="str">
            <v/>
          </cell>
          <cell r="DD418" t="str">
            <v/>
          </cell>
          <cell r="DE418" t="str">
            <v/>
          </cell>
          <cell r="DF418" t="str">
            <v/>
          </cell>
          <cell r="DG418" t="str">
            <v/>
          </cell>
          <cell r="DH418" t="str">
            <v/>
          </cell>
          <cell r="DI418" t="str">
            <v/>
          </cell>
          <cell r="DJ418" t="str">
            <v/>
          </cell>
          <cell r="DK418" t="str">
            <v/>
          </cell>
          <cell r="DL418" t="str">
            <v/>
          </cell>
          <cell r="DM418" t="str">
            <v/>
          </cell>
          <cell r="DN418" t="str">
            <v/>
          </cell>
          <cell r="DO418" t="str">
            <v/>
          </cell>
          <cell r="DP418" t="str">
            <v/>
          </cell>
          <cell r="DQ418" t="str">
            <v/>
          </cell>
          <cell r="DR418" t="str">
            <v/>
          </cell>
          <cell r="DS418" t="str">
            <v/>
          </cell>
          <cell r="DT418" t="str">
            <v/>
          </cell>
          <cell r="DU418" t="str">
            <v/>
          </cell>
          <cell r="DV418" t="str">
            <v/>
          </cell>
          <cell r="DW418" t="str">
            <v/>
          </cell>
          <cell r="DX418" t="str">
            <v/>
          </cell>
          <cell r="DY418" t="str">
            <v/>
          </cell>
          <cell r="DZ418" t="str">
            <v/>
          </cell>
          <cell r="EA418" t="str">
            <v/>
          </cell>
          <cell r="EB418" t="str">
            <v/>
          </cell>
          <cell r="EC418" t="str">
            <v/>
          </cell>
          <cell r="ED418" t="str">
            <v/>
          </cell>
          <cell r="EE418" t="str">
            <v/>
          </cell>
          <cell r="EF418" t="str">
            <v/>
          </cell>
          <cell r="EG418" t="str">
            <v/>
          </cell>
          <cell r="EH418" t="str">
            <v/>
          </cell>
          <cell r="EI418" t="str">
            <v/>
          </cell>
          <cell r="EJ418" t="str">
            <v/>
          </cell>
          <cell r="EK418" t="str">
            <v/>
          </cell>
          <cell r="EL418" t="str">
            <v/>
          </cell>
          <cell r="EM418" t="str">
            <v/>
          </cell>
          <cell r="EN418" t="str">
            <v/>
          </cell>
          <cell r="EO418" t="str">
            <v/>
          </cell>
          <cell r="EP418" t="str">
            <v/>
          </cell>
          <cell r="EQ418" t="str">
            <v/>
          </cell>
          <cell r="ER418" t="str">
            <v/>
          </cell>
          <cell r="ES418" t="str">
            <v/>
          </cell>
          <cell r="ET418" t="str">
            <v/>
          </cell>
          <cell r="EU418" t="str">
            <v/>
          </cell>
          <cell r="EV418" t="str">
            <v/>
          </cell>
          <cell r="EW418" t="str">
            <v/>
          </cell>
          <cell r="EX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  <cell r="BI419" t="str">
            <v/>
          </cell>
          <cell r="BJ419" t="str">
            <v/>
          </cell>
          <cell r="BK419" t="str">
            <v/>
          </cell>
          <cell r="BL419" t="str">
            <v/>
          </cell>
          <cell r="BM419" t="str">
            <v/>
          </cell>
          <cell r="BN419" t="str">
            <v/>
          </cell>
          <cell r="BO419" t="str">
            <v/>
          </cell>
          <cell r="BP419" t="str">
            <v/>
          </cell>
          <cell r="BQ419" t="str">
            <v/>
          </cell>
          <cell r="BR419" t="str">
            <v/>
          </cell>
          <cell r="BS419" t="str">
            <v/>
          </cell>
          <cell r="BT419" t="str">
            <v/>
          </cell>
          <cell r="BU419" t="str">
            <v/>
          </cell>
          <cell r="BV419" t="str">
            <v/>
          </cell>
          <cell r="BW419" t="str">
            <v/>
          </cell>
          <cell r="BX419" t="str">
            <v/>
          </cell>
          <cell r="BY419" t="str">
            <v/>
          </cell>
          <cell r="CA419" t="str">
            <v/>
          </cell>
          <cell r="CB419" t="str">
            <v/>
          </cell>
          <cell r="CC419" t="str">
            <v/>
          </cell>
          <cell r="CD419" t="str">
            <v/>
          </cell>
          <cell r="CE419" t="str">
            <v/>
          </cell>
          <cell r="CF419" t="str">
            <v/>
          </cell>
          <cell r="CG419" t="str">
            <v/>
          </cell>
          <cell r="CH419" t="str">
            <v/>
          </cell>
          <cell r="CI419" t="str">
            <v/>
          </cell>
          <cell r="CJ419" t="str">
            <v/>
          </cell>
          <cell r="CK419" t="str">
            <v/>
          </cell>
          <cell r="CL419" t="str">
            <v/>
          </cell>
          <cell r="CM419" t="str">
            <v/>
          </cell>
          <cell r="CN419" t="str">
            <v/>
          </cell>
          <cell r="CO419" t="str">
            <v/>
          </cell>
          <cell r="CP419" t="str">
            <v/>
          </cell>
          <cell r="CQ419" t="str">
            <v/>
          </cell>
          <cell r="CR419" t="str">
            <v/>
          </cell>
          <cell r="CS419" t="str">
            <v/>
          </cell>
          <cell r="CT419" t="str">
            <v/>
          </cell>
          <cell r="CU419" t="str">
            <v/>
          </cell>
          <cell r="CV419" t="str">
            <v/>
          </cell>
          <cell r="CW419" t="str">
            <v/>
          </cell>
          <cell r="CX419" t="str">
            <v/>
          </cell>
          <cell r="CY419" t="str">
            <v/>
          </cell>
          <cell r="CZ419" t="str">
            <v/>
          </cell>
          <cell r="DA419" t="str">
            <v/>
          </cell>
          <cell r="DB419" t="str">
            <v/>
          </cell>
          <cell r="DC419" t="str">
            <v/>
          </cell>
          <cell r="DD419" t="str">
            <v/>
          </cell>
          <cell r="DE419" t="str">
            <v/>
          </cell>
          <cell r="DF419" t="str">
            <v/>
          </cell>
          <cell r="DG419" t="str">
            <v/>
          </cell>
          <cell r="DH419" t="str">
            <v/>
          </cell>
          <cell r="DI419" t="str">
            <v/>
          </cell>
          <cell r="DJ419" t="str">
            <v/>
          </cell>
          <cell r="DK419" t="str">
            <v/>
          </cell>
          <cell r="DL419" t="str">
            <v/>
          </cell>
          <cell r="DM419" t="str">
            <v/>
          </cell>
          <cell r="DN419" t="str">
            <v/>
          </cell>
          <cell r="DO419" t="str">
            <v/>
          </cell>
          <cell r="DP419" t="str">
            <v/>
          </cell>
          <cell r="DQ419" t="str">
            <v/>
          </cell>
          <cell r="DR419" t="str">
            <v/>
          </cell>
          <cell r="DS419" t="str">
            <v/>
          </cell>
          <cell r="DT419" t="str">
            <v/>
          </cell>
          <cell r="DU419" t="str">
            <v/>
          </cell>
          <cell r="DV419" t="str">
            <v/>
          </cell>
          <cell r="DW419" t="str">
            <v/>
          </cell>
          <cell r="DX419" t="str">
            <v/>
          </cell>
          <cell r="DY419" t="str">
            <v/>
          </cell>
          <cell r="DZ419" t="str">
            <v/>
          </cell>
          <cell r="EA419" t="str">
            <v/>
          </cell>
          <cell r="EB419" t="str">
            <v/>
          </cell>
          <cell r="EC419" t="str">
            <v/>
          </cell>
          <cell r="ED419" t="str">
            <v/>
          </cell>
          <cell r="EE419" t="str">
            <v/>
          </cell>
          <cell r="EF419" t="str">
            <v/>
          </cell>
          <cell r="EG419" t="str">
            <v/>
          </cell>
          <cell r="EH419" t="str">
            <v/>
          </cell>
          <cell r="EI419" t="str">
            <v/>
          </cell>
          <cell r="EJ419" t="str">
            <v/>
          </cell>
          <cell r="EK419" t="str">
            <v/>
          </cell>
          <cell r="EL419" t="str">
            <v/>
          </cell>
          <cell r="EM419" t="str">
            <v/>
          </cell>
          <cell r="EN419" t="str">
            <v/>
          </cell>
          <cell r="EO419" t="str">
            <v/>
          </cell>
          <cell r="EP419" t="str">
            <v/>
          </cell>
          <cell r="EQ419" t="str">
            <v/>
          </cell>
          <cell r="ER419" t="str">
            <v/>
          </cell>
          <cell r="ES419" t="str">
            <v/>
          </cell>
          <cell r="ET419" t="str">
            <v/>
          </cell>
          <cell r="EU419" t="str">
            <v/>
          </cell>
          <cell r="EV419" t="str">
            <v/>
          </cell>
          <cell r="EW419" t="str">
            <v/>
          </cell>
          <cell r="EX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  <cell r="BI420" t="str">
            <v/>
          </cell>
          <cell r="BJ420" t="str">
            <v/>
          </cell>
          <cell r="BK420" t="str">
            <v/>
          </cell>
          <cell r="BL420" t="str">
            <v/>
          </cell>
          <cell r="BM420" t="str">
            <v/>
          </cell>
          <cell r="BN420" t="str">
            <v/>
          </cell>
          <cell r="BO420" t="str">
            <v/>
          </cell>
          <cell r="BP420" t="str">
            <v/>
          </cell>
          <cell r="BQ420" t="str">
            <v/>
          </cell>
          <cell r="BR420" t="str">
            <v/>
          </cell>
          <cell r="BS420" t="str">
            <v/>
          </cell>
          <cell r="BT420" t="str">
            <v/>
          </cell>
          <cell r="BU420" t="str">
            <v/>
          </cell>
          <cell r="BV420" t="str">
            <v/>
          </cell>
          <cell r="BW420" t="str">
            <v/>
          </cell>
          <cell r="BX420" t="str">
            <v/>
          </cell>
          <cell r="BY420" t="str">
            <v/>
          </cell>
          <cell r="CA420" t="str">
            <v/>
          </cell>
          <cell r="CB420" t="str">
            <v/>
          </cell>
          <cell r="CC420" t="str">
            <v/>
          </cell>
          <cell r="CD420" t="str">
            <v/>
          </cell>
          <cell r="CE420" t="str">
            <v/>
          </cell>
          <cell r="CF420" t="str">
            <v/>
          </cell>
          <cell r="CG420" t="str">
            <v/>
          </cell>
          <cell r="CH420" t="str">
            <v/>
          </cell>
          <cell r="CI420" t="str">
            <v/>
          </cell>
          <cell r="CJ420" t="str">
            <v/>
          </cell>
          <cell r="CK420" t="str">
            <v/>
          </cell>
          <cell r="CL420" t="str">
            <v/>
          </cell>
          <cell r="CM420" t="str">
            <v/>
          </cell>
          <cell r="CN420" t="str">
            <v/>
          </cell>
          <cell r="CO420" t="str">
            <v/>
          </cell>
          <cell r="CP420" t="str">
            <v/>
          </cell>
          <cell r="CQ420" t="str">
            <v/>
          </cell>
          <cell r="CR420" t="str">
            <v/>
          </cell>
          <cell r="CS420" t="str">
            <v/>
          </cell>
          <cell r="CT420" t="str">
            <v/>
          </cell>
          <cell r="CU420" t="str">
            <v/>
          </cell>
          <cell r="CV420" t="str">
            <v/>
          </cell>
          <cell r="CW420" t="str">
            <v/>
          </cell>
          <cell r="CX420" t="str">
            <v/>
          </cell>
          <cell r="CY420" t="str">
            <v/>
          </cell>
          <cell r="CZ420" t="str">
            <v/>
          </cell>
          <cell r="DA420" t="str">
            <v/>
          </cell>
          <cell r="DB420" t="str">
            <v/>
          </cell>
          <cell r="DC420" t="str">
            <v/>
          </cell>
          <cell r="DD420" t="str">
            <v/>
          </cell>
          <cell r="DE420" t="str">
            <v/>
          </cell>
          <cell r="DF420" t="str">
            <v/>
          </cell>
          <cell r="DG420" t="str">
            <v/>
          </cell>
          <cell r="DH420" t="str">
            <v/>
          </cell>
          <cell r="DI420" t="str">
            <v/>
          </cell>
          <cell r="DJ420" t="str">
            <v/>
          </cell>
          <cell r="DK420" t="str">
            <v/>
          </cell>
          <cell r="DL420" t="str">
            <v/>
          </cell>
          <cell r="DM420" t="str">
            <v/>
          </cell>
          <cell r="DN420" t="str">
            <v/>
          </cell>
          <cell r="DO420" t="str">
            <v/>
          </cell>
          <cell r="DP420" t="str">
            <v/>
          </cell>
          <cell r="DQ420" t="str">
            <v/>
          </cell>
          <cell r="DR420" t="str">
            <v/>
          </cell>
          <cell r="DS420" t="str">
            <v/>
          </cell>
          <cell r="DT420" t="str">
            <v/>
          </cell>
          <cell r="DU420" t="str">
            <v/>
          </cell>
          <cell r="DV420" t="str">
            <v/>
          </cell>
          <cell r="DW420" t="str">
            <v/>
          </cell>
          <cell r="DX420" t="str">
            <v/>
          </cell>
          <cell r="DY420" t="str">
            <v/>
          </cell>
          <cell r="DZ420" t="str">
            <v/>
          </cell>
          <cell r="EA420" t="str">
            <v/>
          </cell>
          <cell r="EB420" t="str">
            <v/>
          </cell>
          <cell r="EC420" t="str">
            <v/>
          </cell>
          <cell r="ED420" t="str">
            <v/>
          </cell>
          <cell r="EE420" t="str">
            <v/>
          </cell>
          <cell r="EF420" t="str">
            <v/>
          </cell>
          <cell r="EG420" t="str">
            <v/>
          </cell>
          <cell r="EH420" t="str">
            <v/>
          </cell>
          <cell r="EI420" t="str">
            <v/>
          </cell>
          <cell r="EJ420" t="str">
            <v/>
          </cell>
          <cell r="EK420" t="str">
            <v/>
          </cell>
          <cell r="EL420" t="str">
            <v/>
          </cell>
          <cell r="EM420" t="str">
            <v/>
          </cell>
          <cell r="EN420" t="str">
            <v/>
          </cell>
          <cell r="EO420" t="str">
            <v/>
          </cell>
          <cell r="EP420" t="str">
            <v/>
          </cell>
          <cell r="EQ420" t="str">
            <v/>
          </cell>
          <cell r="ER420" t="str">
            <v/>
          </cell>
          <cell r="ES420" t="str">
            <v/>
          </cell>
          <cell r="ET420" t="str">
            <v/>
          </cell>
          <cell r="EU420" t="str">
            <v/>
          </cell>
          <cell r="EV420" t="str">
            <v/>
          </cell>
          <cell r="EW420" t="str">
            <v/>
          </cell>
          <cell r="EX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  <cell r="BI421" t="str">
            <v/>
          </cell>
          <cell r="BJ421" t="str">
            <v/>
          </cell>
          <cell r="BK421" t="str">
            <v/>
          </cell>
          <cell r="BL421" t="str">
            <v/>
          </cell>
          <cell r="BM421" t="str">
            <v/>
          </cell>
          <cell r="BN421" t="str">
            <v/>
          </cell>
          <cell r="BO421" t="str">
            <v/>
          </cell>
          <cell r="BP421" t="str">
            <v/>
          </cell>
          <cell r="BQ421" t="str">
            <v/>
          </cell>
          <cell r="BR421" t="str">
            <v/>
          </cell>
          <cell r="BS421" t="str">
            <v/>
          </cell>
          <cell r="BT421" t="str">
            <v/>
          </cell>
          <cell r="BU421" t="str">
            <v/>
          </cell>
          <cell r="BV421" t="str">
            <v/>
          </cell>
          <cell r="BW421" t="str">
            <v/>
          </cell>
          <cell r="BX421" t="str">
            <v/>
          </cell>
          <cell r="BY421" t="str">
            <v/>
          </cell>
          <cell r="CA421" t="str">
            <v/>
          </cell>
          <cell r="CB421" t="str">
            <v/>
          </cell>
          <cell r="CC421" t="str">
            <v/>
          </cell>
          <cell r="CD421" t="str">
            <v/>
          </cell>
          <cell r="CE421" t="str">
            <v/>
          </cell>
          <cell r="CF421" t="str">
            <v/>
          </cell>
          <cell r="CG421" t="str">
            <v/>
          </cell>
          <cell r="CH421" t="str">
            <v/>
          </cell>
          <cell r="CI421" t="str">
            <v/>
          </cell>
          <cell r="CJ421" t="str">
            <v/>
          </cell>
          <cell r="CK421" t="str">
            <v/>
          </cell>
          <cell r="CL421" t="str">
            <v/>
          </cell>
          <cell r="CM421" t="str">
            <v/>
          </cell>
          <cell r="CN421" t="str">
            <v/>
          </cell>
          <cell r="CO421" t="str">
            <v/>
          </cell>
          <cell r="CP421" t="str">
            <v/>
          </cell>
          <cell r="CQ421" t="str">
            <v/>
          </cell>
          <cell r="CR421" t="str">
            <v/>
          </cell>
          <cell r="CS421" t="str">
            <v/>
          </cell>
          <cell r="CT421" t="str">
            <v/>
          </cell>
          <cell r="CU421" t="str">
            <v/>
          </cell>
          <cell r="CV421" t="str">
            <v/>
          </cell>
          <cell r="CW421" t="str">
            <v/>
          </cell>
          <cell r="CX421" t="str">
            <v/>
          </cell>
          <cell r="CY421" t="str">
            <v/>
          </cell>
          <cell r="CZ421" t="str">
            <v/>
          </cell>
          <cell r="DA421" t="str">
            <v/>
          </cell>
          <cell r="DB421" t="str">
            <v/>
          </cell>
          <cell r="DC421" t="str">
            <v/>
          </cell>
          <cell r="DD421" t="str">
            <v/>
          </cell>
          <cell r="DE421" t="str">
            <v/>
          </cell>
          <cell r="DF421" t="str">
            <v/>
          </cell>
          <cell r="DG421" t="str">
            <v/>
          </cell>
          <cell r="DH421" t="str">
            <v/>
          </cell>
          <cell r="DI421" t="str">
            <v/>
          </cell>
          <cell r="DJ421" t="str">
            <v/>
          </cell>
          <cell r="DK421" t="str">
            <v/>
          </cell>
          <cell r="DL421" t="str">
            <v/>
          </cell>
          <cell r="DM421" t="str">
            <v/>
          </cell>
          <cell r="DN421" t="str">
            <v/>
          </cell>
          <cell r="DO421" t="str">
            <v/>
          </cell>
          <cell r="DP421" t="str">
            <v/>
          </cell>
          <cell r="DQ421" t="str">
            <v/>
          </cell>
          <cell r="DR421" t="str">
            <v/>
          </cell>
          <cell r="DS421" t="str">
            <v/>
          </cell>
          <cell r="DT421" t="str">
            <v/>
          </cell>
          <cell r="DU421" t="str">
            <v/>
          </cell>
          <cell r="DV421" t="str">
            <v/>
          </cell>
          <cell r="DW421" t="str">
            <v/>
          </cell>
          <cell r="DX421" t="str">
            <v/>
          </cell>
          <cell r="DY421" t="str">
            <v/>
          </cell>
          <cell r="DZ421" t="str">
            <v/>
          </cell>
          <cell r="EA421" t="str">
            <v/>
          </cell>
          <cell r="EB421" t="str">
            <v/>
          </cell>
          <cell r="EC421" t="str">
            <v/>
          </cell>
          <cell r="ED421" t="str">
            <v/>
          </cell>
          <cell r="EE421" t="str">
            <v/>
          </cell>
          <cell r="EF421" t="str">
            <v/>
          </cell>
          <cell r="EG421" t="str">
            <v/>
          </cell>
          <cell r="EH421" t="str">
            <v/>
          </cell>
          <cell r="EI421" t="str">
            <v/>
          </cell>
          <cell r="EJ421" t="str">
            <v/>
          </cell>
          <cell r="EK421" t="str">
            <v/>
          </cell>
          <cell r="EL421" t="str">
            <v/>
          </cell>
          <cell r="EM421" t="str">
            <v/>
          </cell>
          <cell r="EN421" t="str">
            <v/>
          </cell>
          <cell r="EO421" t="str">
            <v/>
          </cell>
          <cell r="EP421" t="str">
            <v/>
          </cell>
          <cell r="EQ421" t="str">
            <v/>
          </cell>
          <cell r="ER421" t="str">
            <v/>
          </cell>
          <cell r="ES421" t="str">
            <v/>
          </cell>
          <cell r="ET421" t="str">
            <v/>
          </cell>
          <cell r="EU421" t="str">
            <v/>
          </cell>
          <cell r="EV421" t="str">
            <v/>
          </cell>
          <cell r="EW421" t="str">
            <v/>
          </cell>
          <cell r="EX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  <cell r="BI422" t="str">
            <v/>
          </cell>
          <cell r="BJ422" t="str">
            <v/>
          </cell>
          <cell r="BK422" t="str">
            <v/>
          </cell>
          <cell r="BL422" t="str">
            <v/>
          </cell>
          <cell r="BM422" t="str">
            <v/>
          </cell>
          <cell r="BN422" t="str">
            <v/>
          </cell>
          <cell r="BO422" t="str">
            <v/>
          </cell>
          <cell r="BP422" t="str">
            <v/>
          </cell>
          <cell r="BQ422" t="str">
            <v/>
          </cell>
          <cell r="BR422" t="str">
            <v/>
          </cell>
          <cell r="BS422" t="str">
            <v/>
          </cell>
          <cell r="BT422" t="str">
            <v/>
          </cell>
          <cell r="BU422" t="str">
            <v/>
          </cell>
          <cell r="BV422" t="str">
            <v/>
          </cell>
          <cell r="BW422" t="str">
            <v/>
          </cell>
          <cell r="BX422" t="str">
            <v/>
          </cell>
          <cell r="BY422" t="str">
            <v/>
          </cell>
          <cell r="CA422" t="str">
            <v/>
          </cell>
          <cell r="CB422" t="str">
            <v/>
          </cell>
          <cell r="CC422" t="str">
            <v/>
          </cell>
          <cell r="CD422" t="str">
            <v/>
          </cell>
          <cell r="CE422" t="str">
            <v/>
          </cell>
          <cell r="CF422" t="str">
            <v/>
          </cell>
          <cell r="CG422" t="str">
            <v/>
          </cell>
          <cell r="CH422" t="str">
            <v/>
          </cell>
          <cell r="CI422" t="str">
            <v/>
          </cell>
          <cell r="CJ422" t="str">
            <v/>
          </cell>
          <cell r="CK422" t="str">
            <v/>
          </cell>
          <cell r="CL422" t="str">
            <v/>
          </cell>
          <cell r="CM422" t="str">
            <v/>
          </cell>
          <cell r="CN422" t="str">
            <v/>
          </cell>
          <cell r="CO422" t="str">
            <v/>
          </cell>
          <cell r="CP422" t="str">
            <v/>
          </cell>
          <cell r="CQ422" t="str">
            <v/>
          </cell>
          <cell r="CR422" t="str">
            <v/>
          </cell>
          <cell r="CS422" t="str">
            <v/>
          </cell>
          <cell r="CT422" t="str">
            <v/>
          </cell>
          <cell r="CU422" t="str">
            <v/>
          </cell>
          <cell r="CV422" t="str">
            <v/>
          </cell>
          <cell r="CW422" t="str">
            <v/>
          </cell>
          <cell r="CX422" t="str">
            <v/>
          </cell>
          <cell r="CY422" t="str">
            <v/>
          </cell>
          <cell r="CZ422" t="str">
            <v/>
          </cell>
          <cell r="DA422" t="str">
            <v/>
          </cell>
          <cell r="DB422" t="str">
            <v/>
          </cell>
          <cell r="DC422" t="str">
            <v/>
          </cell>
          <cell r="DD422" t="str">
            <v/>
          </cell>
          <cell r="DE422" t="str">
            <v/>
          </cell>
          <cell r="DF422" t="str">
            <v/>
          </cell>
          <cell r="DG422" t="str">
            <v/>
          </cell>
          <cell r="DH422" t="str">
            <v/>
          </cell>
          <cell r="DI422" t="str">
            <v/>
          </cell>
          <cell r="DJ422" t="str">
            <v/>
          </cell>
          <cell r="DK422" t="str">
            <v/>
          </cell>
          <cell r="DL422" t="str">
            <v/>
          </cell>
          <cell r="DM422" t="str">
            <v/>
          </cell>
          <cell r="DN422" t="str">
            <v/>
          </cell>
          <cell r="DO422" t="str">
            <v/>
          </cell>
          <cell r="DP422" t="str">
            <v/>
          </cell>
          <cell r="DQ422" t="str">
            <v/>
          </cell>
          <cell r="DR422" t="str">
            <v/>
          </cell>
          <cell r="DS422" t="str">
            <v/>
          </cell>
          <cell r="DT422" t="str">
            <v/>
          </cell>
          <cell r="DU422" t="str">
            <v/>
          </cell>
          <cell r="DV422" t="str">
            <v/>
          </cell>
          <cell r="DW422" t="str">
            <v/>
          </cell>
          <cell r="DX422" t="str">
            <v/>
          </cell>
          <cell r="DY422" t="str">
            <v/>
          </cell>
          <cell r="DZ422" t="str">
            <v/>
          </cell>
          <cell r="EA422" t="str">
            <v/>
          </cell>
          <cell r="EB422" t="str">
            <v/>
          </cell>
          <cell r="EC422" t="str">
            <v/>
          </cell>
          <cell r="ED422" t="str">
            <v/>
          </cell>
          <cell r="EE422" t="str">
            <v/>
          </cell>
          <cell r="EF422" t="str">
            <v/>
          </cell>
          <cell r="EG422" t="str">
            <v/>
          </cell>
          <cell r="EH422" t="str">
            <v/>
          </cell>
          <cell r="EI422" t="str">
            <v/>
          </cell>
          <cell r="EJ422" t="str">
            <v/>
          </cell>
          <cell r="EK422" t="str">
            <v/>
          </cell>
          <cell r="EL422" t="str">
            <v/>
          </cell>
          <cell r="EM422" t="str">
            <v/>
          </cell>
          <cell r="EN422" t="str">
            <v/>
          </cell>
          <cell r="EO422" t="str">
            <v/>
          </cell>
          <cell r="EP422" t="str">
            <v/>
          </cell>
          <cell r="EQ422" t="str">
            <v/>
          </cell>
          <cell r="ER422" t="str">
            <v/>
          </cell>
          <cell r="ES422" t="str">
            <v/>
          </cell>
          <cell r="ET422" t="str">
            <v/>
          </cell>
          <cell r="EU422" t="str">
            <v/>
          </cell>
          <cell r="EV422" t="str">
            <v/>
          </cell>
          <cell r="EW422" t="str">
            <v/>
          </cell>
          <cell r="EX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  <cell r="BI423" t="str">
            <v/>
          </cell>
          <cell r="BJ423" t="str">
            <v/>
          </cell>
          <cell r="BK423" t="str">
            <v/>
          </cell>
          <cell r="BL423" t="str">
            <v/>
          </cell>
          <cell r="BM423" t="str">
            <v/>
          </cell>
          <cell r="BN423" t="str">
            <v/>
          </cell>
          <cell r="BO423" t="str">
            <v/>
          </cell>
          <cell r="BP423" t="str">
            <v/>
          </cell>
          <cell r="BQ423" t="str">
            <v/>
          </cell>
          <cell r="BR423" t="str">
            <v/>
          </cell>
          <cell r="BS423" t="str">
            <v/>
          </cell>
          <cell r="BT423" t="str">
            <v/>
          </cell>
          <cell r="BU423" t="str">
            <v/>
          </cell>
          <cell r="BV423" t="str">
            <v/>
          </cell>
          <cell r="BW423" t="str">
            <v/>
          </cell>
          <cell r="BX423" t="str">
            <v/>
          </cell>
          <cell r="BY423" t="str">
            <v/>
          </cell>
          <cell r="CA423" t="str">
            <v/>
          </cell>
          <cell r="CB423" t="str">
            <v/>
          </cell>
          <cell r="CC423" t="str">
            <v/>
          </cell>
          <cell r="CD423" t="str">
            <v/>
          </cell>
          <cell r="CE423" t="str">
            <v/>
          </cell>
          <cell r="CF423" t="str">
            <v/>
          </cell>
          <cell r="CG423" t="str">
            <v/>
          </cell>
          <cell r="CH423" t="str">
            <v/>
          </cell>
          <cell r="CI423" t="str">
            <v/>
          </cell>
          <cell r="CJ423" t="str">
            <v/>
          </cell>
          <cell r="CK423" t="str">
            <v/>
          </cell>
          <cell r="CL423" t="str">
            <v/>
          </cell>
          <cell r="CM423" t="str">
            <v/>
          </cell>
          <cell r="CN423" t="str">
            <v/>
          </cell>
          <cell r="CO423" t="str">
            <v/>
          </cell>
          <cell r="CP423" t="str">
            <v/>
          </cell>
          <cell r="CQ423" t="str">
            <v/>
          </cell>
          <cell r="CR423" t="str">
            <v/>
          </cell>
          <cell r="CS423" t="str">
            <v/>
          </cell>
          <cell r="CT423" t="str">
            <v/>
          </cell>
          <cell r="CU423" t="str">
            <v/>
          </cell>
          <cell r="CV423" t="str">
            <v/>
          </cell>
          <cell r="CW423" t="str">
            <v/>
          </cell>
          <cell r="CX423" t="str">
            <v/>
          </cell>
          <cell r="CY423" t="str">
            <v/>
          </cell>
          <cell r="CZ423" t="str">
            <v/>
          </cell>
          <cell r="DA423" t="str">
            <v/>
          </cell>
          <cell r="DB423" t="str">
            <v/>
          </cell>
          <cell r="DC423" t="str">
            <v/>
          </cell>
          <cell r="DD423" t="str">
            <v/>
          </cell>
          <cell r="DE423" t="str">
            <v/>
          </cell>
          <cell r="DF423" t="str">
            <v/>
          </cell>
          <cell r="DG423" t="str">
            <v/>
          </cell>
          <cell r="DH423" t="str">
            <v/>
          </cell>
          <cell r="DI423" t="str">
            <v/>
          </cell>
          <cell r="DJ423" t="str">
            <v/>
          </cell>
          <cell r="DK423" t="str">
            <v/>
          </cell>
          <cell r="DL423" t="str">
            <v/>
          </cell>
          <cell r="DM423" t="str">
            <v/>
          </cell>
          <cell r="DN423" t="str">
            <v/>
          </cell>
          <cell r="DO423" t="str">
            <v/>
          </cell>
          <cell r="DP423" t="str">
            <v/>
          </cell>
          <cell r="DQ423" t="str">
            <v/>
          </cell>
          <cell r="DR423" t="str">
            <v/>
          </cell>
          <cell r="DS423" t="str">
            <v/>
          </cell>
          <cell r="DT423" t="str">
            <v/>
          </cell>
          <cell r="DU423" t="str">
            <v/>
          </cell>
          <cell r="DV423" t="str">
            <v/>
          </cell>
          <cell r="DW423" t="str">
            <v/>
          </cell>
          <cell r="DX423" t="str">
            <v/>
          </cell>
          <cell r="DY423" t="str">
            <v/>
          </cell>
          <cell r="DZ423" t="str">
            <v/>
          </cell>
          <cell r="EA423" t="str">
            <v/>
          </cell>
          <cell r="EB423" t="str">
            <v/>
          </cell>
          <cell r="EC423" t="str">
            <v/>
          </cell>
          <cell r="ED423" t="str">
            <v/>
          </cell>
          <cell r="EE423" t="str">
            <v/>
          </cell>
          <cell r="EF423" t="str">
            <v/>
          </cell>
          <cell r="EG423" t="str">
            <v/>
          </cell>
          <cell r="EH423" t="str">
            <v/>
          </cell>
          <cell r="EI423" t="str">
            <v/>
          </cell>
          <cell r="EJ423" t="str">
            <v/>
          </cell>
          <cell r="EK423" t="str">
            <v/>
          </cell>
          <cell r="EL423" t="str">
            <v/>
          </cell>
          <cell r="EM423" t="str">
            <v/>
          </cell>
          <cell r="EN423" t="str">
            <v/>
          </cell>
          <cell r="EO423" t="str">
            <v/>
          </cell>
          <cell r="EP423" t="str">
            <v/>
          </cell>
          <cell r="EQ423" t="str">
            <v/>
          </cell>
          <cell r="ER423" t="str">
            <v/>
          </cell>
          <cell r="ES423" t="str">
            <v/>
          </cell>
          <cell r="ET423" t="str">
            <v/>
          </cell>
          <cell r="EU423" t="str">
            <v/>
          </cell>
          <cell r="EV423" t="str">
            <v/>
          </cell>
          <cell r="EW423" t="str">
            <v/>
          </cell>
          <cell r="EX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  <cell r="BI424" t="str">
            <v/>
          </cell>
          <cell r="BJ424" t="str">
            <v/>
          </cell>
          <cell r="BK424" t="str">
            <v/>
          </cell>
          <cell r="BL424" t="str">
            <v/>
          </cell>
          <cell r="BM424" t="str">
            <v/>
          </cell>
          <cell r="BN424" t="str">
            <v/>
          </cell>
          <cell r="BO424" t="str">
            <v/>
          </cell>
          <cell r="BP424" t="str">
            <v/>
          </cell>
          <cell r="BQ424" t="str">
            <v/>
          </cell>
          <cell r="BR424" t="str">
            <v/>
          </cell>
          <cell r="BS424" t="str">
            <v/>
          </cell>
          <cell r="BT424" t="str">
            <v/>
          </cell>
          <cell r="BU424" t="str">
            <v/>
          </cell>
          <cell r="BV424" t="str">
            <v/>
          </cell>
          <cell r="BW424" t="str">
            <v/>
          </cell>
          <cell r="BX424" t="str">
            <v/>
          </cell>
          <cell r="BY424" t="str">
            <v/>
          </cell>
          <cell r="CA424" t="str">
            <v/>
          </cell>
          <cell r="CB424" t="str">
            <v/>
          </cell>
          <cell r="CC424" t="str">
            <v/>
          </cell>
          <cell r="CD424" t="str">
            <v/>
          </cell>
          <cell r="CE424" t="str">
            <v/>
          </cell>
          <cell r="CF424" t="str">
            <v/>
          </cell>
          <cell r="CG424" t="str">
            <v/>
          </cell>
          <cell r="CH424" t="str">
            <v/>
          </cell>
          <cell r="CI424" t="str">
            <v/>
          </cell>
          <cell r="CJ424" t="str">
            <v/>
          </cell>
          <cell r="CK424" t="str">
            <v/>
          </cell>
          <cell r="CL424" t="str">
            <v/>
          </cell>
          <cell r="CM424" t="str">
            <v/>
          </cell>
          <cell r="CN424" t="str">
            <v/>
          </cell>
          <cell r="CO424" t="str">
            <v/>
          </cell>
          <cell r="CP424" t="str">
            <v/>
          </cell>
          <cell r="CQ424" t="str">
            <v/>
          </cell>
          <cell r="CR424" t="str">
            <v/>
          </cell>
          <cell r="CS424" t="str">
            <v/>
          </cell>
          <cell r="CT424" t="str">
            <v/>
          </cell>
          <cell r="CU424" t="str">
            <v/>
          </cell>
          <cell r="CV424" t="str">
            <v/>
          </cell>
          <cell r="CW424" t="str">
            <v/>
          </cell>
          <cell r="CX424" t="str">
            <v/>
          </cell>
          <cell r="CY424" t="str">
            <v/>
          </cell>
          <cell r="CZ424" t="str">
            <v/>
          </cell>
          <cell r="DA424" t="str">
            <v/>
          </cell>
          <cell r="DB424" t="str">
            <v/>
          </cell>
          <cell r="DC424" t="str">
            <v/>
          </cell>
          <cell r="DD424" t="str">
            <v/>
          </cell>
          <cell r="DE424" t="str">
            <v/>
          </cell>
          <cell r="DF424" t="str">
            <v/>
          </cell>
          <cell r="DG424" t="str">
            <v/>
          </cell>
          <cell r="DH424" t="str">
            <v/>
          </cell>
          <cell r="DI424" t="str">
            <v/>
          </cell>
          <cell r="DJ424" t="str">
            <v/>
          </cell>
          <cell r="DK424" t="str">
            <v/>
          </cell>
          <cell r="DL424" t="str">
            <v/>
          </cell>
          <cell r="DM424" t="str">
            <v/>
          </cell>
          <cell r="DN424" t="str">
            <v/>
          </cell>
          <cell r="DO424" t="str">
            <v/>
          </cell>
          <cell r="DP424" t="str">
            <v/>
          </cell>
          <cell r="DQ424" t="str">
            <v/>
          </cell>
          <cell r="DR424" t="str">
            <v/>
          </cell>
          <cell r="DS424" t="str">
            <v/>
          </cell>
          <cell r="DT424" t="str">
            <v/>
          </cell>
          <cell r="DU424" t="str">
            <v/>
          </cell>
          <cell r="DV424" t="str">
            <v/>
          </cell>
          <cell r="DW424" t="str">
            <v/>
          </cell>
          <cell r="DX424" t="str">
            <v/>
          </cell>
          <cell r="DY424" t="str">
            <v/>
          </cell>
          <cell r="DZ424" t="str">
            <v/>
          </cell>
          <cell r="EA424" t="str">
            <v/>
          </cell>
          <cell r="EB424" t="str">
            <v/>
          </cell>
          <cell r="EC424" t="str">
            <v/>
          </cell>
          <cell r="ED424" t="str">
            <v/>
          </cell>
          <cell r="EE424" t="str">
            <v/>
          </cell>
          <cell r="EF424" t="str">
            <v/>
          </cell>
          <cell r="EG424" t="str">
            <v/>
          </cell>
          <cell r="EH424" t="str">
            <v/>
          </cell>
          <cell r="EI424" t="str">
            <v/>
          </cell>
          <cell r="EJ424" t="str">
            <v/>
          </cell>
          <cell r="EK424" t="str">
            <v/>
          </cell>
          <cell r="EL424" t="str">
            <v/>
          </cell>
          <cell r="EM424" t="str">
            <v/>
          </cell>
          <cell r="EN424" t="str">
            <v/>
          </cell>
          <cell r="EO424" t="str">
            <v/>
          </cell>
          <cell r="EP424" t="str">
            <v/>
          </cell>
          <cell r="EQ424" t="str">
            <v/>
          </cell>
          <cell r="ER424" t="str">
            <v/>
          </cell>
          <cell r="ES424" t="str">
            <v/>
          </cell>
          <cell r="ET424" t="str">
            <v/>
          </cell>
          <cell r="EU424" t="str">
            <v/>
          </cell>
          <cell r="EV424" t="str">
            <v/>
          </cell>
          <cell r="EW424" t="str">
            <v/>
          </cell>
          <cell r="EX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  <cell r="BI425" t="str">
            <v/>
          </cell>
          <cell r="BJ425" t="str">
            <v/>
          </cell>
          <cell r="BK425" t="str">
            <v/>
          </cell>
          <cell r="BL425" t="str">
            <v/>
          </cell>
          <cell r="BM425" t="str">
            <v/>
          </cell>
          <cell r="BN425" t="str">
            <v/>
          </cell>
          <cell r="BO425" t="str">
            <v/>
          </cell>
          <cell r="BP425" t="str">
            <v/>
          </cell>
          <cell r="BQ425" t="str">
            <v/>
          </cell>
          <cell r="BR425" t="str">
            <v/>
          </cell>
          <cell r="BS425" t="str">
            <v/>
          </cell>
          <cell r="BT425" t="str">
            <v/>
          </cell>
          <cell r="BU425" t="str">
            <v/>
          </cell>
          <cell r="BV425" t="str">
            <v/>
          </cell>
          <cell r="BW425" t="str">
            <v/>
          </cell>
          <cell r="BX425" t="str">
            <v/>
          </cell>
          <cell r="BY425" t="str">
            <v/>
          </cell>
          <cell r="CA425" t="str">
            <v/>
          </cell>
          <cell r="CB425" t="str">
            <v/>
          </cell>
          <cell r="CC425" t="str">
            <v/>
          </cell>
          <cell r="CD425" t="str">
            <v/>
          </cell>
          <cell r="CE425" t="str">
            <v/>
          </cell>
          <cell r="CF425" t="str">
            <v/>
          </cell>
          <cell r="CG425" t="str">
            <v/>
          </cell>
          <cell r="CH425" t="str">
            <v/>
          </cell>
          <cell r="CI425" t="str">
            <v/>
          </cell>
          <cell r="CJ425" t="str">
            <v/>
          </cell>
          <cell r="CK425" t="str">
            <v/>
          </cell>
          <cell r="CL425" t="str">
            <v/>
          </cell>
          <cell r="CM425" t="str">
            <v/>
          </cell>
          <cell r="CN425" t="str">
            <v/>
          </cell>
          <cell r="CO425" t="str">
            <v/>
          </cell>
          <cell r="CP425" t="str">
            <v/>
          </cell>
          <cell r="CQ425" t="str">
            <v/>
          </cell>
          <cell r="CR425" t="str">
            <v/>
          </cell>
          <cell r="CS425" t="str">
            <v/>
          </cell>
          <cell r="CT425" t="str">
            <v/>
          </cell>
          <cell r="CU425" t="str">
            <v/>
          </cell>
          <cell r="CV425" t="str">
            <v/>
          </cell>
          <cell r="CW425" t="str">
            <v/>
          </cell>
          <cell r="CX425" t="str">
            <v/>
          </cell>
          <cell r="CY425" t="str">
            <v/>
          </cell>
          <cell r="CZ425" t="str">
            <v/>
          </cell>
          <cell r="DA425" t="str">
            <v/>
          </cell>
          <cell r="DB425" t="str">
            <v/>
          </cell>
          <cell r="DC425" t="str">
            <v/>
          </cell>
          <cell r="DD425" t="str">
            <v/>
          </cell>
          <cell r="DE425" t="str">
            <v/>
          </cell>
          <cell r="DF425" t="str">
            <v/>
          </cell>
          <cell r="DG425" t="str">
            <v/>
          </cell>
          <cell r="DH425" t="str">
            <v/>
          </cell>
          <cell r="DI425" t="str">
            <v/>
          </cell>
          <cell r="DJ425" t="str">
            <v/>
          </cell>
          <cell r="DK425" t="str">
            <v/>
          </cell>
          <cell r="DL425" t="str">
            <v/>
          </cell>
          <cell r="DM425" t="str">
            <v/>
          </cell>
          <cell r="DN425" t="str">
            <v/>
          </cell>
          <cell r="DO425" t="str">
            <v/>
          </cell>
          <cell r="DP425" t="str">
            <v/>
          </cell>
          <cell r="DQ425" t="str">
            <v/>
          </cell>
          <cell r="DR425" t="str">
            <v/>
          </cell>
          <cell r="DS425" t="str">
            <v/>
          </cell>
          <cell r="DT425" t="str">
            <v/>
          </cell>
          <cell r="DU425" t="str">
            <v/>
          </cell>
          <cell r="DV425" t="str">
            <v/>
          </cell>
          <cell r="DW425" t="str">
            <v/>
          </cell>
          <cell r="DX425" t="str">
            <v/>
          </cell>
          <cell r="DY425" t="str">
            <v/>
          </cell>
          <cell r="DZ425" t="str">
            <v/>
          </cell>
          <cell r="EA425" t="str">
            <v/>
          </cell>
          <cell r="EB425" t="str">
            <v/>
          </cell>
          <cell r="EC425" t="str">
            <v/>
          </cell>
          <cell r="ED425" t="str">
            <v/>
          </cell>
          <cell r="EE425" t="str">
            <v/>
          </cell>
          <cell r="EF425" t="str">
            <v/>
          </cell>
          <cell r="EG425" t="str">
            <v/>
          </cell>
          <cell r="EH425" t="str">
            <v/>
          </cell>
          <cell r="EI425" t="str">
            <v/>
          </cell>
          <cell r="EJ425" t="str">
            <v/>
          </cell>
          <cell r="EK425" t="str">
            <v/>
          </cell>
          <cell r="EL425" t="str">
            <v/>
          </cell>
          <cell r="EM425" t="str">
            <v/>
          </cell>
          <cell r="EN425" t="str">
            <v/>
          </cell>
          <cell r="EO425" t="str">
            <v/>
          </cell>
          <cell r="EP425" t="str">
            <v/>
          </cell>
          <cell r="EQ425" t="str">
            <v/>
          </cell>
          <cell r="ER425" t="str">
            <v/>
          </cell>
          <cell r="ES425" t="str">
            <v/>
          </cell>
          <cell r="ET425" t="str">
            <v/>
          </cell>
          <cell r="EU425" t="str">
            <v/>
          </cell>
          <cell r="EV425" t="str">
            <v/>
          </cell>
          <cell r="EW425" t="str">
            <v/>
          </cell>
          <cell r="EX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  <cell r="BI426" t="str">
            <v/>
          </cell>
          <cell r="BJ426" t="str">
            <v/>
          </cell>
          <cell r="BK426" t="str">
            <v/>
          </cell>
          <cell r="BL426" t="str">
            <v/>
          </cell>
          <cell r="BM426" t="str">
            <v/>
          </cell>
          <cell r="BN426" t="str">
            <v/>
          </cell>
          <cell r="BO426" t="str">
            <v/>
          </cell>
          <cell r="BP426" t="str">
            <v/>
          </cell>
          <cell r="BQ426" t="str">
            <v/>
          </cell>
          <cell r="BR426" t="str">
            <v/>
          </cell>
          <cell r="BS426" t="str">
            <v/>
          </cell>
          <cell r="BT426" t="str">
            <v/>
          </cell>
          <cell r="BU426" t="str">
            <v/>
          </cell>
          <cell r="BV426" t="str">
            <v/>
          </cell>
          <cell r="BW426" t="str">
            <v/>
          </cell>
          <cell r="BX426" t="str">
            <v/>
          </cell>
          <cell r="BY426" t="str">
            <v/>
          </cell>
          <cell r="CA426" t="str">
            <v/>
          </cell>
          <cell r="CB426" t="str">
            <v/>
          </cell>
          <cell r="CC426" t="str">
            <v/>
          </cell>
          <cell r="CD426" t="str">
            <v/>
          </cell>
          <cell r="CE426" t="str">
            <v/>
          </cell>
          <cell r="CF426" t="str">
            <v/>
          </cell>
          <cell r="CG426" t="str">
            <v/>
          </cell>
          <cell r="CH426" t="str">
            <v/>
          </cell>
          <cell r="CI426" t="str">
            <v/>
          </cell>
          <cell r="CJ426" t="str">
            <v/>
          </cell>
          <cell r="CK426" t="str">
            <v/>
          </cell>
          <cell r="CL426" t="str">
            <v/>
          </cell>
          <cell r="CM426" t="str">
            <v/>
          </cell>
          <cell r="CN426" t="str">
            <v/>
          </cell>
          <cell r="CO426" t="str">
            <v/>
          </cell>
          <cell r="CP426" t="str">
            <v/>
          </cell>
          <cell r="CQ426" t="str">
            <v/>
          </cell>
          <cell r="CR426" t="str">
            <v/>
          </cell>
          <cell r="CS426" t="str">
            <v/>
          </cell>
          <cell r="CT426" t="str">
            <v/>
          </cell>
          <cell r="CU426" t="str">
            <v/>
          </cell>
          <cell r="CV426" t="str">
            <v/>
          </cell>
          <cell r="CW426" t="str">
            <v/>
          </cell>
          <cell r="CX426" t="str">
            <v/>
          </cell>
          <cell r="CY426" t="str">
            <v/>
          </cell>
          <cell r="CZ426" t="str">
            <v/>
          </cell>
          <cell r="DA426" t="str">
            <v/>
          </cell>
          <cell r="DB426" t="str">
            <v/>
          </cell>
          <cell r="DC426" t="str">
            <v/>
          </cell>
          <cell r="DD426" t="str">
            <v/>
          </cell>
          <cell r="DE426" t="str">
            <v/>
          </cell>
          <cell r="DF426" t="str">
            <v/>
          </cell>
          <cell r="DG426" t="str">
            <v/>
          </cell>
          <cell r="DH426" t="str">
            <v/>
          </cell>
          <cell r="DI426" t="str">
            <v/>
          </cell>
          <cell r="DJ426" t="str">
            <v/>
          </cell>
          <cell r="DK426" t="str">
            <v/>
          </cell>
          <cell r="DL426" t="str">
            <v/>
          </cell>
          <cell r="DM426" t="str">
            <v/>
          </cell>
          <cell r="DN426" t="str">
            <v/>
          </cell>
          <cell r="DO426" t="str">
            <v/>
          </cell>
          <cell r="DP426" t="str">
            <v/>
          </cell>
          <cell r="DQ426" t="str">
            <v/>
          </cell>
          <cell r="DR426" t="str">
            <v/>
          </cell>
          <cell r="DS426" t="str">
            <v/>
          </cell>
          <cell r="DT426" t="str">
            <v/>
          </cell>
          <cell r="DU426" t="str">
            <v/>
          </cell>
          <cell r="DV426" t="str">
            <v/>
          </cell>
          <cell r="DW426" t="str">
            <v/>
          </cell>
          <cell r="DX426" t="str">
            <v/>
          </cell>
          <cell r="DY426" t="str">
            <v/>
          </cell>
          <cell r="DZ426" t="str">
            <v/>
          </cell>
          <cell r="EA426" t="str">
            <v/>
          </cell>
          <cell r="EB426" t="str">
            <v/>
          </cell>
          <cell r="EC426" t="str">
            <v/>
          </cell>
          <cell r="ED426" t="str">
            <v/>
          </cell>
          <cell r="EE426" t="str">
            <v/>
          </cell>
          <cell r="EF426" t="str">
            <v/>
          </cell>
          <cell r="EG426" t="str">
            <v/>
          </cell>
          <cell r="EH426" t="str">
            <v/>
          </cell>
          <cell r="EI426" t="str">
            <v/>
          </cell>
          <cell r="EJ426" t="str">
            <v/>
          </cell>
          <cell r="EK426" t="str">
            <v/>
          </cell>
          <cell r="EL426" t="str">
            <v/>
          </cell>
          <cell r="EM426" t="str">
            <v/>
          </cell>
          <cell r="EN426" t="str">
            <v/>
          </cell>
          <cell r="EO426" t="str">
            <v/>
          </cell>
          <cell r="EP426" t="str">
            <v/>
          </cell>
          <cell r="EQ426" t="str">
            <v/>
          </cell>
          <cell r="ER426" t="str">
            <v/>
          </cell>
          <cell r="ES426" t="str">
            <v/>
          </cell>
          <cell r="ET426" t="str">
            <v/>
          </cell>
          <cell r="EU426" t="str">
            <v/>
          </cell>
          <cell r="EV426" t="str">
            <v/>
          </cell>
          <cell r="EW426" t="str">
            <v/>
          </cell>
          <cell r="EX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  <cell r="BI427" t="str">
            <v/>
          </cell>
          <cell r="BJ427" t="str">
            <v/>
          </cell>
          <cell r="BK427" t="str">
            <v/>
          </cell>
          <cell r="BL427" t="str">
            <v/>
          </cell>
          <cell r="BM427" t="str">
            <v/>
          </cell>
          <cell r="BN427" t="str">
            <v/>
          </cell>
          <cell r="BO427" t="str">
            <v/>
          </cell>
          <cell r="BP427" t="str">
            <v/>
          </cell>
          <cell r="BQ427" t="str">
            <v/>
          </cell>
          <cell r="BR427" t="str">
            <v/>
          </cell>
          <cell r="BS427" t="str">
            <v/>
          </cell>
          <cell r="BT427" t="str">
            <v/>
          </cell>
          <cell r="BU427" t="str">
            <v/>
          </cell>
          <cell r="BV427" t="str">
            <v/>
          </cell>
          <cell r="BW427" t="str">
            <v/>
          </cell>
          <cell r="BX427" t="str">
            <v/>
          </cell>
          <cell r="BY427" t="str">
            <v/>
          </cell>
          <cell r="CA427" t="str">
            <v/>
          </cell>
          <cell r="CB427" t="str">
            <v/>
          </cell>
          <cell r="CC427" t="str">
            <v/>
          </cell>
          <cell r="CD427" t="str">
            <v/>
          </cell>
          <cell r="CE427" t="str">
            <v/>
          </cell>
          <cell r="CF427" t="str">
            <v/>
          </cell>
          <cell r="CG427" t="str">
            <v/>
          </cell>
          <cell r="CH427" t="str">
            <v/>
          </cell>
          <cell r="CI427" t="str">
            <v/>
          </cell>
          <cell r="CJ427" t="str">
            <v/>
          </cell>
          <cell r="CK427" t="str">
            <v/>
          </cell>
          <cell r="CL427" t="str">
            <v/>
          </cell>
          <cell r="CM427" t="str">
            <v/>
          </cell>
          <cell r="CN427" t="str">
            <v/>
          </cell>
          <cell r="CO427" t="str">
            <v/>
          </cell>
          <cell r="CP427" t="str">
            <v/>
          </cell>
          <cell r="CQ427" t="str">
            <v/>
          </cell>
          <cell r="CR427" t="str">
            <v/>
          </cell>
          <cell r="CS427" t="str">
            <v/>
          </cell>
          <cell r="CT427" t="str">
            <v/>
          </cell>
          <cell r="CU427" t="str">
            <v/>
          </cell>
          <cell r="CV427" t="str">
            <v/>
          </cell>
          <cell r="CW427" t="str">
            <v/>
          </cell>
          <cell r="CX427" t="str">
            <v/>
          </cell>
          <cell r="CY427" t="str">
            <v/>
          </cell>
          <cell r="CZ427" t="str">
            <v/>
          </cell>
          <cell r="DA427" t="str">
            <v/>
          </cell>
          <cell r="DB427" t="str">
            <v/>
          </cell>
          <cell r="DC427" t="str">
            <v/>
          </cell>
          <cell r="DD427" t="str">
            <v/>
          </cell>
          <cell r="DE427" t="str">
            <v/>
          </cell>
          <cell r="DF427" t="str">
            <v/>
          </cell>
          <cell r="DG427" t="str">
            <v/>
          </cell>
          <cell r="DH427" t="str">
            <v/>
          </cell>
          <cell r="DI427" t="str">
            <v/>
          </cell>
          <cell r="DJ427" t="str">
            <v/>
          </cell>
          <cell r="DK427" t="str">
            <v/>
          </cell>
          <cell r="DL427" t="str">
            <v/>
          </cell>
          <cell r="DM427" t="str">
            <v/>
          </cell>
          <cell r="DN427" t="str">
            <v/>
          </cell>
          <cell r="DO427" t="str">
            <v/>
          </cell>
          <cell r="DP427" t="str">
            <v/>
          </cell>
          <cell r="DQ427" t="str">
            <v/>
          </cell>
          <cell r="DR427" t="str">
            <v/>
          </cell>
          <cell r="DS427" t="str">
            <v/>
          </cell>
          <cell r="DT427" t="str">
            <v/>
          </cell>
          <cell r="DU427" t="str">
            <v/>
          </cell>
          <cell r="DV427" t="str">
            <v/>
          </cell>
          <cell r="DW427" t="str">
            <v/>
          </cell>
          <cell r="DX427" t="str">
            <v/>
          </cell>
          <cell r="DY427" t="str">
            <v/>
          </cell>
          <cell r="DZ427" t="str">
            <v/>
          </cell>
          <cell r="EA427" t="str">
            <v/>
          </cell>
          <cell r="EB427" t="str">
            <v/>
          </cell>
          <cell r="EC427" t="str">
            <v/>
          </cell>
          <cell r="ED427" t="str">
            <v/>
          </cell>
          <cell r="EE427" t="str">
            <v/>
          </cell>
          <cell r="EF427" t="str">
            <v/>
          </cell>
          <cell r="EG427" t="str">
            <v/>
          </cell>
          <cell r="EH427" t="str">
            <v/>
          </cell>
          <cell r="EI427" t="str">
            <v/>
          </cell>
          <cell r="EJ427" t="str">
            <v/>
          </cell>
          <cell r="EK427" t="str">
            <v/>
          </cell>
          <cell r="EL427" t="str">
            <v/>
          </cell>
          <cell r="EM427" t="str">
            <v/>
          </cell>
          <cell r="EN427" t="str">
            <v/>
          </cell>
          <cell r="EO427" t="str">
            <v/>
          </cell>
          <cell r="EP427" t="str">
            <v/>
          </cell>
          <cell r="EQ427" t="str">
            <v/>
          </cell>
          <cell r="ER427" t="str">
            <v/>
          </cell>
          <cell r="ES427" t="str">
            <v/>
          </cell>
          <cell r="ET427" t="str">
            <v/>
          </cell>
          <cell r="EU427" t="str">
            <v/>
          </cell>
          <cell r="EV427" t="str">
            <v/>
          </cell>
          <cell r="EW427" t="str">
            <v/>
          </cell>
          <cell r="EX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  <cell r="BI428" t="str">
            <v/>
          </cell>
          <cell r="BJ428" t="str">
            <v/>
          </cell>
          <cell r="BK428" t="str">
            <v/>
          </cell>
          <cell r="BL428" t="str">
            <v/>
          </cell>
          <cell r="BM428" t="str">
            <v/>
          </cell>
          <cell r="BN428" t="str">
            <v/>
          </cell>
          <cell r="BO428" t="str">
            <v/>
          </cell>
          <cell r="BP428" t="str">
            <v/>
          </cell>
          <cell r="BQ428" t="str">
            <v/>
          </cell>
          <cell r="BR428" t="str">
            <v/>
          </cell>
          <cell r="BS428" t="str">
            <v/>
          </cell>
          <cell r="BT428" t="str">
            <v/>
          </cell>
          <cell r="BU428" t="str">
            <v/>
          </cell>
          <cell r="BV428" t="str">
            <v/>
          </cell>
          <cell r="BW428" t="str">
            <v/>
          </cell>
          <cell r="BX428" t="str">
            <v/>
          </cell>
          <cell r="BY428" t="str">
            <v/>
          </cell>
          <cell r="CA428" t="str">
            <v/>
          </cell>
          <cell r="CB428" t="str">
            <v/>
          </cell>
          <cell r="CC428" t="str">
            <v/>
          </cell>
          <cell r="CD428" t="str">
            <v/>
          </cell>
          <cell r="CE428" t="str">
            <v/>
          </cell>
          <cell r="CF428" t="str">
            <v/>
          </cell>
          <cell r="CG428" t="str">
            <v/>
          </cell>
          <cell r="CH428" t="str">
            <v/>
          </cell>
          <cell r="CI428" t="str">
            <v/>
          </cell>
          <cell r="CJ428" t="str">
            <v/>
          </cell>
          <cell r="CK428" t="str">
            <v/>
          </cell>
          <cell r="CL428" t="str">
            <v/>
          </cell>
          <cell r="CM428" t="str">
            <v/>
          </cell>
          <cell r="CN428" t="str">
            <v/>
          </cell>
          <cell r="CO428" t="str">
            <v/>
          </cell>
          <cell r="CP428" t="str">
            <v/>
          </cell>
          <cell r="CQ428" t="str">
            <v/>
          </cell>
          <cell r="CR428" t="str">
            <v/>
          </cell>
          <cell r="CS428" t="str">
            <v/>
          </cell>
          <cell r="CT428" t="str">
            <v/>
          </cell>
          <cell r="CU428" t="str">
            <v/>
          </cell>
          <cell r="CV428" t="str">
            <v/>
          </cell>
          <cell r="CW428" t="str">
            <v/>
          </cell>
          <cell r="CX428" t="str">
            <v/>
          </cell>
          <cell r="CY428" t="str">
            <v/>
          </cell>
          <cell r="CZ428" t="str">
            <v/>
          </cell>
          <cell r="DA428" t="str">
            <v/>
          </cell>
          <cell r="DB428" t="str">
            <v/>
          </cell>
          <cell r="DC428" t="str">
            <v/>
          </cell>
          <cell r="DD428" t="str">
            <v/>
          </cell>
          <cell r="DE428" t="str">
            <v/>
          </cell>
          <cell r="DF428" t="str">
            <v/>
          </cell>
          <cell r="DG428" t="str">
            <v/>
          </cell>
          <cell r="DH428" t="str">
            <v/>
          </cell>
          <cell r="DI428" t="str">
            <v/>
          </cell>
          <cell r="DJ428" t="str">
            <v/>
          </cell>
          <cell r="DK428" t="str">
            <v/>
          </cell>
          <cell r="DL428" t="str">
            <v/>
          </cell>
          <cell r="DM428" t="str">
            <v/>
          </cell>
          <cell r="DN428" t="str">
            <v/>
          </cell>
          <cell r="DO428" t="str">
            <v/>
          </cell>
          <cell r="DP428" t="str">
            <v/>
          </cell>
          <cell r="DQ428" t="str">
            <v/>
          </cell>
          <cell r="DR428" t="str">
            <v/>
          </cell>
          <cell r="DS428" t="str">
            <v/>
          </cell>
          <cell r="DT428" t="str">
            <v/>
          </cell>
          <cell r="DU428" t="str">
            <v/>
          </cell>
          <cell r="DV428" t="str">
            <v/>
          </cell>
          <cell r="DW428" t="str">
            <v/>
          </cell>
          <cell r="DX428" t="str">
            <v/>
          </cell>
          <cell r="DY428" t="str">
            <v/>
          </cell>
          <cell r="DZ428" t="str">
            <v/>
          </cell>
          <cell r="EA428" t="str">
            <v/>
          </cell>
          <cell r="EB428" t="str">
            <v/>
          </cell>
          <cell r="EC428" t="str">
            <v/>
          </cell>
          <cell r="ED428" t="str">
            <v/>
          </cell>
          <cell r="EE428" t="str">
            <v/>
          </cell>
          <cell r="EF428" t="str">
            <v/>
          </cell>
          <cell r="EG428" t="str">
            <v/>
          </cell>
          <cell r="EH428" t="str">
            <v/>
          </cell>
          <cell r="EI428" t="str">
            <v/>
          </cell>
          <cell r="EJ428" t="str">
            <v/>
          </cell>
          <cell r="EK428" t="str">
            <v/>
          </cell>
          <cell r="EL428" t="str">
            <v/>
          </cell>
          <cell r="EM428" t="str">
            <v/>
          </cell>
          <cell r="EN428" t="str">
            <v/>
          </cell>
          <cell r="EO428" t="str">
            <v/>
          </cell>
          <cell r="EP428" t="str">
            <v/>
          </cell>
          <cell r="EQ428" t="str">
            <v/>
          </cell>
          <cell r="ER428" t="str">
            <v/>
          </cell>
          <cell r="ES428" t="str">
            <v/>
          </cell>
          <cell r="ET428" t="str">
            <v/>
          </cell>
          <cell r="EU428" t="str">
            <v/>
          </cell>
          <cell r="EV428" t="str">
            <v/>
          </cell>
          <cell r="EW428" t="str">
            <v/>
          </cell>
          <cell r="EX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  <cell r="BI429" t="str">
            <v/>
          </cell>
          <cell r="BJ429" t="str">
            <v/>
          </cell>
          <cell r="BK429" t="str">
            <v/>
          </cell>
          <cell r="BL429" t="str">
            <v/>
          </cell>
          <cell r="BM429" t="str">
            <v/>
          </cell>
          <cell r="BN429" t="str">
            <v/>
          </cell>
          <cell r="BO429" t="str">
            <v/>
          </cell>
          <cell r="BP429" t="str">
            <v/>
          </cell>
          <cell r="BQ429" t="str">
            <v/>
          </cell>
          <cell r="BR429" t="str">
            <v/>
          </cell>
          <cell r="BS429" t="str">
            <v/>
          </cell>
          <cell r="BT429" t="str">
            <v/>
          </cell>
          <cell r="BU429" t="str">
            <v/>
          </cell>
          <cell r="BV429" t="str">
            <v/>
          </cell>
          <cell r="BW429" t="str">
            <v/>
          </cell>
          <cell r="BX429" t="str">
            <v/>
          </cell>
          <cell r="BY429" t="str">
            <v/>
          </cell>
          <cell r="CA429" t="str">
            <v/>
          </cell>
          <cell r="CB429" t="str">
            <v/>
          </cell>
          <cell r="CC429" t="str">
            <v/>
          </cell>
          <cell r="CD429" t="str">
            <v/>
          </cell>
          <cell r="CE429" t="str">
            <v/>
          </cell>
          <cell r="CF429" t="str">
            <v/>
          </cell>
          <cell r="CG429" t="str">
            <v/>
          </cell>
          <cell r="CH429" t="str">
            <v/>
          </cell>
          <cell r="CI429" t="str">
            <v/>
          </cell>
          <cell r="CJ429" t="str">
            <v/>
          </cell>
          <cell r="CK429" t="str">
            <v/>
          </cell>
          <cell r="CL429" t="str">
            <v/>
          </cell>
          <cell r="CM429" t="str">
            <v/>
          </cell>
          <cell r="CN429" t="str">
            <v/>
          </cell>
          <cell r="CO429" t="str">
            <v/>
          </cell>
          <cell r="CP429" t="str">
            <v/>
          </cell>
          <cell r="CQ429" t="str">
            <v/>
          </cell>
          <cell r="CR429" t="str">
            <v/>
          </cell>
          <cell r="CS429" t="str">
            <v/>
          </cell>
          <cell r="CT429" t="str">
            <v/>
          </cell>
          <cell r="CU429" t="str">
            <v/>
          </cell>
          <cell r="CV429" t="str">
            <v/>
          </cell>
          <cell r="CW429" t="str">
            <v/>
          </cell>
          <cell r="CX429" t="str">
            <v/>
          </cell>
          <cell r="CY429" t="str">
            <v/>
          </cell>
          <cell r="CZ429" t="str">
            <v/>
          </cell>
          <cell r="DA429" t="str">
            <v/>
          </cell>
          <cell r="DB429" t="str">
            <v/>
          </cell>
          <cell r="DC429" t="str">
            <v/>
          </cell>
          <cell r="DD429" t="str">
            <v/>
          </cell>
          <cell r="DE429" t="str">
            <v/>
          </cell>
          <cell r="DF429" t="str">
            <v/>
          </cell>
          <cell r="DG429" t="str">
            <v/>
          </cell>
          <cell r="DH429" t="str">
            <v/>
          </cell>
          <cell r="DI429" t="str">
            <v/>
          </cell>
          <cell r="DJ429" t="str">
            <v/>
          </cell>
          <cell r="DK429" t="str">
            <v/>
          </cell>
          <cell r="DL429" t="str">
            <v/>
          </cell>
          <cell r="DM429" t="str">
            <v/>
          </cell>
          <cell r="DN429" t="str">
            <v/>
          </cell>
          <cell r="DO429" t="str">
            <v/>
          </cell>
          <cell r="DP429" t="str">
            <v/>
          </cell>
          <cell r="DQ429" t="str">
            <v/>
          </cell>
          <cell r="DR429" t="str">
            <v/>
          </cell>
          <cell r="DS429" t="str">
            <v/>
          </cell>
          <cell r="DT429" t="str">
            <v/>
          </cell>
          <cell r="DU429" t="str">
            <v/>
          </cell>
          <cell r="DV429" t="str">
            <v/>
          </cell>
          <cell r="DW429" t="str">
            <v/>
          </cell>
          <cell r="DX429" t="str">
            <v/>
          </cell>
          <cell r="DY429" t="str">
            <v/>
          </cell>
          <cell r="DZ429" t="str">
            <v/>
          </cell>
          <cell r="EA429" t="str">
            <v/>
          </cell>
          <cell r="EB429" t="str">
            <v/>
          </cell>
          <cell r="EC429" t="str">
            <v/>
          </cell>
          <cell r="ED429" t="str">
            <v/>
          </cell>
          <cell r="EE429" t="str">
            <v/>
          </cell>
          <cell r="EF429" t="str">
            <v/>
          </cell>
          <cell r="EG429" t="str">
            <v/>
          </cell>
          <cell r="EH429" t="str">
            <v/>
          </cell>
          <cell r="EI429" t="str">
            <v/>
          </cell>
          <cell r="EJ429" t="str">
            <v/>
          </cell>
          <cell r="EK429" t="str">
            <v/>
          </cell>
          <cell r="EL429" t="str">
            <v/>
          </cell>
          <cell r="EM429" t="str">
            <v/>
          </cell>
          <cell r="EN429" t="str">
            <v/>
          </cell>
          <cell r="EO429" t="str">
            <v/>
          </cell>
          <cell r="EP429" t="str">
            <v/>
          </cell>
          <cell r="EQ429" t="str">
            <v/>
          </cell>
          <cell r="ER429" t="str">
            <v/>
          </cell>
          <cell r="ES429" t="str">
            <v/>
          </cell>
          <cell r="ET429" t="str">
            <v/>
          </cell>
          <cell r="EU429" t="str">
            <v/>
          </cell>
          <cell r="EV429" t="str">
            <v/>
          </cell>
          <cell r="EW429" t="str">
            <v/>
          </cell>
          <cell r="EX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  <cell r="BI430" t="str">
            <v/>
          </cell>
          <cell r="BJ430" t="str">
            <v/>
          </cell>
          <cell r="BK430" t="str">
            <v/>
          </cell>
          <cell r="BL430" t="str">
            <v/>
          </cell>
          <cell r="BM430" t="str">
            <v/>
          </cell>
          <cell r="BN430" t="str">
            <v/>
          </cell>
          <cell r="BO430" t="str">
            <v/>
          </cell>
          <cell r="BP430" t="str">
            <v/>
          </cell>
          <cell r="BQ430" t="str">
            <v/>
          </cell>
          <cell r="BR430" t="str">
            <v/>
          </cell>
          <cell r="BS430" t="str">
            <v/>
          </cell>
          <cell r="BT430" t="str">
            <v/>
          </cell>
          <cell r="BU430" t="str">
            <v/>
          </cell>
          <cell r="BV430" t="str">
            <v/>
          </cell>
          <cell r="BW430" t="str">
            <v/>
          </cell>
          <cell r="BX430" t="str">
            <v/>
          </cell>
          <cell r="BY430" t="str">
            <v/>
          </cell>
          <cell r="CA430" t="str">
            <v/>
          </cell>
          <cell r="CB430" t="str">
            <v/>
          </cell>
          <cell r="CC430" t="str">
            <v/>
          </cell>
          <cell r="CD430" t="str">
            <v/>
          </cell>
          <cell r="CE430" t="str">
            <v/>
          </cell>
          <cell r="CF430" t="str">
            <v/>
          </cell>
          <cell r="CG430" t="str">
            <v/>
          </cell>
          <cell r="CH430" t="str">
            <v/>
          </cell>
          <cell r="CI430" t="str">
            <v/>
          </cell>
          <cell r="CJ430" t="str">
            <v/>
          </cell>
          <cell r="CK430" t="str">
            <v/>
          </cell>
          <cell r="CL430" t="str">
            <v/>
          </cell>
          <cell r="CM430" t="str">
            <v/>
          </cell>
          <cell r="CN430" t="str">
            <v/>
          </cell>
          <cell r="CO430" t="str">
            <v/>
          </cell>
          <cell r="CP430" t="str">
            <v/>
          </cell>
          <cell r="CQ430" t="str">
            <v/>
          </cell>
          <cell r="CR430" t="str">
            <v/>
          </cell>
          <cell r="CS430" t="str">
            <v/>
          </cell>
          <cell r="CT430" t="str">
            <v/>
          </cell>
          <cell r="CU430" t="str">
            <v/>
          </cell>
          <cell r="CV430" t="str">
            <v/>
          </cell>
          <cell r="CW430" t="str">
            <v/>
          </cell>
          <cell r="CX430" t="str">
            <v/>
          </cell>
          <cell r="CY430" t="str">
            <v/>
          </cell>
          <cell r="CZ430" t="str">
            <v/>
          </cell>
          <cell r="DA430" t="str">
            <v/>
          </cell>
          <cell r="DB430" t="str">
            <v/>
          </cell>
          <cell r="DC430" t="str">
            <v/>
          </cell>
          <cell r="DD430" t="str">
            <v/>
          </cell>
          <cell r="DE430" t="str">
            <v/>
          </cell>
          <cell r="DF430" t="str">
            <v/>
          </cell>
          <cell r="DG430" t="str">
            <v/>
          </cell>
          <cell r="DH430" t="str">
            <v/>
          </cell>
          <cell r="DI430" t="str">
            <v/>
          </cell>
          <cell r="DJ430" t="str">
            <v/>
          </cell>
          <cell r="DK430" t="str">
            <v/>
          </cell>
          <cell r="DL430" t="str">
            <v/>
          </cell>
          <cell r="DM430" t="str">
            <v/>
          </cell>
          <cell r="DN430" t="str">
            <v/>
          </cell>
          <cell r="DO430" t="str">
            <v/>
          </cell>
          <cell r="DP430" t="str">
            <v/>
          </cell>
          <cell r="DQ430" t="str">
            <v/>
          </cell>
          <cell r="DR430" t="str">
            <v/>
          </cell>
          <cell r="DS430" t="str">
            <v/>
          </cell>
          <cell r="DT430" t="str">
            <v/>
          </cell>
          <cell r="DU430" t="str">
            <v/>
          </cell>
          <cell r="DV430" t="str">
            <v/>
          </cell>
          <cell r="DW430" t="str">
            <v/>
          </cell>
          <cell r="DX430" t="str">
            <v/>
          </cell>
          <cell r="DY430" t="str">
            <v/>
          </cell>
          <cell r="DZ430" t="str">
            <v/>
          </cell>
          <cell r="EA430" t="str">
            <v/>
          </cell>
          <cell r="EB430" t="str">
            <v/>
          </cell>
          <cell r="EC430" t="str">
            <v/>
          </cell>
          <cell r="ED430" t="str">
            <v/>
          </cell>
          <cell r="EE430" t="str">
            <v/>
          </cell>
          <cell r="EF430" t="str">
            <v/>
          </cell>
          <cell r="EG430" t="str">
            <v/>
          </cell>
          <cell r="EH430" t="str">
            <v/>
          </cell>
          <cell r="EI430" t="str">
            <v/>
          </cell>
          <cell r="EJ430" t="str">
            <v/>
          </cell>
          <cell r="EK430" t="str">
            <v/>
          </cell>
          <cell r="EL430" t="str">
            <v/>
          </cell>
          <cell r="EM430" t="str">
            <v/>
          </cell>
          <cell r="EN430" t="str">
            <v/>
          </cell>
          <cell r="EO430" t="str">
            <v/>
          </cell>
          <cell r="EP430" t="str">
            <v/>
          </cell>
          <cell r="EQ430" t="str">
            <v/>
          </cell>
          <cell r="ER430" t="str">
            <v/>
          </cell>
          <cell r="ES430" t="str">
            <v/>
          </cell>
          <cell r="ET430" t="str">
            <v/>
          </cell>
          <cell r="EU430" t="str">
            <v/>
          </cell>
          <cell r="EV430" t="str">
            <v/>
          </cell>
          <cell r="EW430" t="str">
            <v/>
          </cell>
          <cell r="EX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  <cell r="BI431" t="str">
            <v/>
          </cell>
          <cell r="BJ431" t="str">
            <v/>
          </cell>
          <cell r="BK431" t="str">
            <v/>
          </cell>
          <cell r="BL431" t="str">
            <v/>
          </cell>
          <cell r="BM431" t="str">
            <v/>
          </cell>
          <cell r="BN431" t="str">
            <v/>
          </cell>
          <cell r="BO431" t="str">
            <v/>
          </cell>
          <cell r="BP431" t="str">
            <v/>
          </cell>
          <cell r="BQ431" t="str">
            <v/>
          </cell>
          <cell r="BR431" t="str">
            <v/>
          </cell>
          <cell r="BS431" t="str">
            <v/>
          </cell>
          <cell r="BT431" t="str">
            <v/>
          </cell>
          <cell r="BU431" t="str">
            <v/>
          </cell>
          <cell r="BV431" t="str">
            <v/>
          </cell>
          <cell r="BW431" t="str">
            <v/>
          </cell>
          <cell r="BX431" t="str">
            <v/>
          </cell>
          <cell r="BY431" t="str">
            <v/>
          </cell>
          <cell r="CA431" t="str">
            <v/>
          </cell>
          <cell r="CB431" t="str">
            <v/>
          </cell>
          <cell r="CC431" t="str">
            <v/>
          </cell>
          <cell r="CD431" t="str">
            <v/>
          </cell>
          <cell r="CE431" t="str">
            <v/>
          </cell>
          <cell r="CF431" t="str">
            <v/>
          </cell>
          <cell r="CG431" t="str">
            <v/>
          </cell>
          <cell r="CH431" t="str">
            <v/>
          </cell>
          <cell r="CI431" t="str">
            <v/>
          </cell>
          <cell r="CJ431" t="str">
            <v/>
          </cell>
          <cell r="CK431" t="str">
            <v/>
          </cell>
          <cell r="CL431" t="str">
            <v/>
          </cell>
          <cell r="CM431" t="str">
            <v/>
          </cell>
          <cell r="CN431" t="str">
            <v/>
          </cell>
          <cell r="CO431" t="str">
            <v/>
          </cell>
          <cell r="CP431" t="str">
            <v/>
          </cell>
          <cell r="CQ431" t="str">
            <v/>
          </cell>
          <cell r="CR431" t="str">
            <v/>
          </cell>
          <cell r="CS431" t="str">
            <v/>
          </cell>
          <cell r="CT431" t="str">
            <v/>
          </cell>
          <cell r="CU431" t="str">
            <v/>
          </cell>
          <cell r="CV431" t="str">
            <v/>
          </cell>
          <cell r="CW431" t="str">
            <v/>
          </cell>
          <cell r="CX431" t="str">
            <v/>
          </cell>
          <cell r="CY431" t="str">
            <v/>
          </cell>
          <cell r="CZ431" t="str">
            <v/>
          </cell>
          <cell r="DA431" t="str">
            <v/>
          </cell>
          <cell r="DB431" t="str">
            <v/>
          </cell>
          <cell r="DC431" t="str">
            <v/>
          </cell>
          <cell r="DD431" t="str">
            <v/>
          </cell>
          <cell r="DE431" t="str">
            <v/>
          </cell>
          <cell r="DF431" t="str">
            <v/>
          </cell>
          <cell r="DG431" t="str">
            <v/>
          </cell>
          <cell r="DH431" t="str">
            <v/>
          </cell>
          <cell r="DI431" t="str">
            <v/>
          </cell>
          <cell r="DJ431" t="str">
            <v/>
          </cell>
          <cell r="DK431" t="str">
            <v/>
          </cell>
          <cell r="DL431" t="str">
            <v/>
          </cell>
          <cell r="DM431" t="str">
            <v/>
          </cell>
          <cell r="DN431" t="str">
            <v/>
          </cell>
          <cell r="DO431" t="str">
            <v/>
          </cell>
          <cell r="DP431" t="str">
            <v/>
          </cell>
          <cell r="DQ431" t="str">
            <v/>
          </cell>
          <cell r="DR431" t="str">
            <v/>
          </cell>
          <cell r="DS431" t="str">
            <v/>
          </cell>
          <cell r="DT431" t="str">
            <v/>
          </cell>
          <cell r="DU431" t="str">
            <v/>
          </cell>
          <cell r="DV431" t="str">
            <v/>
          </cell>
          <cell r="DW431" t="str">
            <v/>
          </cell>
          <cell r="DX431" t="str">
            <v/>
          </cell>
          <cell r="DY431" t="str">
            <v/>
          </cell>
          <cell r="DZ431" t="str">
            <v/>
          </cell>
          <cell r="EA431" t="str">
            <v/>
          </cell>
          <cell r="EB431" t="str">
            <v/>
          </cell>
          <cell r="EC431" t="str">
            <v/>
          </cell>
          <cell r="ED431" t="str">
            <v/>
          </cell>
          <cell r="EE431" t="str">
            <v/>
          </cell>
          <cell r="EF431" t="str">
            <v/>
          </cell>
          <cell r="EG431" t="str">
            <v/>
          </cell>
          <cell r="EH431" t="str">
            <v/>
          </cell>
          <cell r="EI431" t="str">
            <v/>
          </cell>
          <cell r="EJ431" t="str">
            <v/>
          </cell>
          <cell r="EK431" t="str">
            <v/>
          </cell>
          <cell r="EL431" t="str">
            <v/>
          </cell>
          <cell r="EM431" t="str">
            <v/>
          </cell>
          <cell r="EN431" t="str">
            <v/>
          </cell>
          <cell r="EO431" t="str">
            <v/>
          </cell>
          <cell r="EP431" t="str">
            <v/>
          </cell>
          <cell r="EQ431" t="str">
            <v/>
          </cell>
          <cell r="ER431" t="str">
            <v/>
          </cell>
          <cell r="ES431" t="str">
            <v/>
          </cell>
          <cell r="ET431" t="str">
            <v/>
          </cell>
          <cell r="EU431" t="str">
            <v/>
          </cell>
          <cell r="EV431" t="str">
            <v/>
          </cell>
          <cell r="EW431" t="str">
            <v/>
          </cell>
          <cell r="EX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  <cell r="BI432" t="str">
            <v/>
          </cell>
          <cell r="BJ432" t="str">
            <v/>
          </cell>
          <cell r="BK432" t="str">
            <v/>
          </cell>
          <cell r="BL432" t="str">
            <v/>
          </cell>
          <cell r="BM432" t="str">
            <v/>
          </cell>
          <cell r="BN432" t="str">
            <v/>
          </cell>
          <cell r="BO432" t="str">
            <v/>
          </cell>
          <cell r="BP432" t="str">
            <v/>
          </cell>
          <cell r="BQ432" t="str">
            <v/>
          </cell>
          <cell r="BR432" t="str">
            <v/>
          </cell>
          <cell r="BS432" t="str">
            <v/>
          </cell>
          <cell r="BT432" t="str">
            <v/>
          </cell>
          <cell r="BU432" t="str">
            <v/>
          </cell>
          <cell r="BV432" t="str">
            <v/>
          </cell>
          <cell r="BW432" t="str">
            <v/>
          </cell>
          <cell r="BX432" t="str">
            <v/>
          </cell>
          <cell r="BY432" t="str">
            <v/>
          </cell>
          <cell r="CA432" t="str">
            <v/>
          </cell>
          <cell r="CB432" t="str">
            <v/>
          </cell>
          <cell r="CC432" t="str">
            <v/>
          </cell>
          <cell r="CD432" t="str">
            <v/>
          </cell>
          <cell r="CE432" t="str">
            <v/>
          </cell>
          <cell r="CF432" t="str">
            <v/>
          </cell>
          <cell r="CG432" t="str">
            <v/>
          </cell>
          <cell r="CH432" t="str">
            <v/>
          </cell>
          <cell r="CI432" t="str">
            <v/>
          </cell>
          <cell r="CJ432" t="str">
            <v/>
          </cell>
          <cell r="CK432" t="str">
            <v/>
          </cell>
          <cell r="CL432" t="str">
            <v/>
          </cell>
          <cell r="CM432" t="str">
            <v/>
          </cell>
          <cell r="CN432" t="str">
            <v/>
          </cell>
          <cell r="CO432" t="str">
            <v/>
          </cell>
          <cell r="CP432" t="str">
            <v/>
          </cell>
          <cell r="CQ432" t="str">
            <v/>
          </cell>
          <cell r="CR432" t="str">
            <v/>
          </cell>
          <cell r="CS432" t="str">
            <v/>
          </cell>
          <cell r="CT432" t="str">
            <v/>
          </cell>
          <cell r="CU432" t="str">
            <v/>
          </cell>
          <cell r="CV432" t="str">
            <v/>
          </cell>
          <cell r="CW432" t="str">
            <v/>
          </cell>
          <cell r="CX432" t="str">
            <v/>
          </cell>
          <cell r="CY432" t="str">
            <v/>
          </cell>
          <cell r="CZ432" t="str">
            <v/>
          </cell>
          <cell r="DA432" t="str">
            <v/>
          </cell>
          <cell r="DB432" t="str">
            <v/>
          </cell>
          <cell r="DC432" t="str">
            <v/>
          </cell>
          <cell r="DD432" t="str">
            <v/>
          </cell>
          <cell r="DE432" t="str">
            <v/>
          </cell>
          <cell r="DF432" t="str">
            <v/>
          </cell>
          <cell r="DG432" t="str">
            <v/>
          </cell>
          <cell r="DH432" t="str">
            <v/>
          </cell>
          <cell r="DI432" t="str">
            <v/>
          </cell>
          <cell r="DJ432" t="str">
            <v/>
          </cell>
          <cell r="DK432" t="str">
            <v/>
          </cell>
          <cell r="DL432" t="str">
            <v/>
          </cell>
          <cell r="DM432" t="str">
            <v/>
          </cell>
          <cell r="DN432" t="str">
            <v/>
          </cell>
          <cell r="DO432" t="str">
            <v/>
          </cell>
          <cell r="DP432" t="str">
            <v/>
          </cell>
          <cell r="DQ432" t="str">
            <v/>
          </cell>
          <cell r="DR432" t="str">
            <v/>
          </cell>
          <cell r="DS432" t="str">
            <v/>
          </cell>
          <cell r="DT432" t="str">
            <v/>
          </cell>
          <cell r="DU432" t="str">
            <v/>
          </cell>
          <cell r="DV432" t="str">
            <v/>
          </cell>
          <cell r="DW432" t="str">
            <v/>
          </cell>
          <cell r="DX432" t="str">
            <v/>
          </cell>
          <cell r="DY432" t="str">
            <v/>
          </cell>
          <cell r="DZ432" t="str">
            <v/>
          </cell>
          <cell r="EA432" t="str">
            <v/>
          </cell>
          <cell r="EB432" t="str">
            <v/>
          </cell>
          <cell r="EC432" t="str">
            <v/>
          </cell>
          <cell r="ED432" t="str">
            <v/>
          </cell>
          <cell r="EE432" t="str">
            <v/>
          </cell>
          <cell r="EF432" t="str">
            <v/>
          </cell>
          <cell r="EG432" t="str">
            <v/>
          </cell>
          <cell r="EH432" t="str">
            <v/>
          </cell>
          <cell r="EI432" t="str">
            <v/>
          </cell>
          <cell r="EJ432" t="str">
            <v/>
          </cell>
          <cell r="EK432" t="str">
            <v/>
          </cell>
          <cell r="EL432" t="str">
            <v/>
          </cell>
          <cell r="EM432" t="str">
            <v/>
          </cell>
          <cell r="EN432" t="str">
            <v/>
          </cell>
          <cell r="EO432" t="str">
            <v/>
          </cell>
          <cell r="EP432" t="str">
            <v/>
          </cell>
          <cell r="EQ432" t="str">
            <v/>
          </cell>
          <cell r="ER432" t="str">
            <v/>
          </cell>
          <cell r="ES432" t="str">
            <v/>
          </cell>
          <cell r="ET432" t="str">
            <v/>
          </cell>
          <cell r="EU432" t="str">
            <v/>
          </cell>
          <cell r="EV432" t="str">
            <v/>
          </cell>
          <cell r="EW432" t="str">
            <v/>
          </cell>
          <cell r="EX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  <cell r="BI433" t="str">
            <v/>
          </cell>
          <cell r="BJ433" t="str">
            <v/>
          </cell>
          <cell r="BK433" t="str">
            <v/>
          </cell>
          <cell r="BL433" t="str">
            <v/>
          </cell>
          <cell r="BM433" t="str">
            <v/>
          </cell>
          <cell r="BN433" t="str">
            <v/>
          </cell>
          <cell r="BO433" t="str">
            <v/>
          </cell>
          <cell r="BP433" t="str">
            <v/>
          </cell>
          <cell r="BQ433" t="str">
            <v/>
          </cell>
          <cell r="BR433" t="str">
            <v/>
          </cell>
          <cell r="BS433" t="str">
            <v/>
          </cell>
          <cell r="BT433" t="str">
            <v/>
          </cell>
          <cell r="BU433" t="str">
            <v/>
          </cell>
          <cell r="BV433" t="str">
            <v/>
          </cell>
          <cell r="BW433" t="str">
            <v/>
          </cell>
          <cell r="BX433" t="str">
            <v/>
          </cell>
          <cell r="BY433" t="str">
            <v/>
          </cell>
          <cell r="CA433" t="str">
            <v/>
          </cell>
          <cell r="CB433" t="str">
            <v/>
          </cell>
          <cell r="CC433" t="str">
            <v/>
          </cell>
          <cell r="CD433" t="str">
            <v/>
          </cell>
          <cell r="CE433" t="str">
            <v/>
          </cell>
          <cell r="CF433" t="str">
            <v/>
          </cell>
          <cell r="CG433" t="str">
            <v/>
          </cell>
          <cell r="CH433" t="str">
            <v/>
          </cell>
          <cell r="CI433" t="str">
            <v/>
          </cell>
          <cell r="CJ433" t="str">
            <v/>
          </cell>
          <cell r="CK433" t="str">
            <v/>
          </cell>
          <cell r="CL433" t="str">
            <v/>
          </cell>
          <cell r="CM433" t="str">
            <v/>
          </cell>
          <cell r="CN433" t="str">
            <v/>
          </cell>
          <cell r="CO433" t="str">
            <v/>
          </cell>
          <cell r="CP433" t="str">
            <v/>
          </cell>
          <cell r="CQ433" t="str">
            <v/>
          </cell>
          <cell r="CR433" t="str">
            <v/>
          </cell>
          <cell r="CS433" t="str">
            <v/>
          </cell>
          <cell r="CT433" t="str">
            <v/>
          </cell>
          <cell r="CU433" t="str">
            <v/>
          </cell>
          <cell r="CV433" t="str">
            <v/>
          </cell>
          <cell r="CW433" t="str">
            <v/>
          </cell>
          <cell r="CX433" t="str">
            <v/>
          </cell>
          <cell r="CY433" t="str">
            <v/>
          </cell>
          <cell r="CZ433" t="str">
            <v/>
          </cell>
          <cell r="DA433" t="str">
            <v/>
          </cell>
          <cell r="DB433" t="str">
            <v/>
          </cell>
          <cell r="DC433" t="str">
            <v/>
          </cell>
          <cell r="DD433" t="str">
            <v/>
          </cell>
          <cell r="DE433" t="str">
            <v/>
          </cell>
          <cell r="DF433" t="str">
            <v/>
          </cell>
          <cell r="DG433" t="str">
            <v/>
          </cell>
          <cell r="DH433" t="str">
            <v/>
          </cell>
          <cell r="DI433" t="str">
            <v/>
          </cell>
          <cell r="DJ433" t="str">
            <v/>
          </cell>
          <cell r="DK433" t="str">
            <v/>
          </cell>
          <cell r="DL433" t="str">
            <v/>
          </cell>
          <cell r="DM433" t="str">
            <v/>
          </cell>
          <cell r="DN433" t="str">
            <v/>
          </cell>
          <cell r="DO433" t="str">
            <v/>
          </cell>
          <cell r="DP433" t="str">
            <v/>
          </cell>
          <cell r="DQ433" t="str">
            <v/>
          </cell>
          <cell r="DR433" t="str">
            <v/>
          </cell>
          <cell r="DS433" t="str">
            <v/>
          </cell>
          <cell r="DT433" t="str">
            <v/>
          </cell>
          <cell r="DU433" t="str">
            <v/>
          </cell>
          <cell r="DV433" t="str">
            <v/>
          </cell>
          <cell r="DW433" t="str">
            <v/>
          </cell>
          <cell r="DX433" t="str">
            <v/>
          </cell>
          <cell r="DY433" t="str">
            <v/>
          </cell>
          <cell r="DZ433" t="str">
            <v/>
          </cell>
          <cell r="EA433" t="str">
            <v/>
          </cell>
          <cell r="EB433" t="str">
            <v/>
          </cell>
          <cell r="EC433" t="str">
            <v/>
          </cell>
          <cell r="ED433" t="str">
            <v/>
          </cell>
          <cell r="EE433" t="str">
            <v/>
          </cell>
          <cell r="EF433" t="str">
            <v/>
          </cell>
          <cell r="EG433" t="str">
            <v/>
          </cell>
          <cell r="EH433" t="str">
            <v/>
          </cell>
          <cell r="EI433" t="str">
            <v/>
          </cell>
          <cell r="EJ433" t="str">
            <v/>
          </cell>
          <cell r="EK433" t="str">
            <v/>
          </cell>
          <cell r="EL433" t="str">
            <v/>
          </cell>
          <cell r="EM433" t="str">
            <v/>
          </cell>
          <cell r="EN433" t="str">
            <v/>
          </cell>
          <cell r="EO433" t="str">
            <v/>
          </cell>
          <cell r="EP433" t="str">
            <v/>
          </cell>
          <cell r="EQ433" t="str">
            <v/>
          </cell>
          <cell r="ER433" t="str">
            <v/>
          </cell>
          <cell r="ES433" t="str">
            <v/>
          </cell>
          <cell r="ET433" t="str">
            <v/>
          </cell>
          <cell r="EU433" t="str">
            <v/>
          </cell>
          <cell r="EV433" t="str">
            <v/>
          </cell>
          <cell r="EW433" t="str">
            <v/>
          </cell>
          <cell r="EX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  <cell r="BI434" t="str">
            <v/>
          </cell>
          <cell r="BJ434" t="str">
            <v/>
          </cell>
          <cell r="BK434" t="str">
            <v/>
          </cell>
          <cell r="BL434" t="str">
            <v/>
          </cell>
          <cell r="BM434" t="str">
            <v/>
          </cell>
          <cell r="BN434" t="str">
            <v/>
          </cell>
          <cell r="BO434" t="str">
            <v/>
          </cell>
          <cell r="BP434" t="str">
            <v/>
          </cell>
          <cell r="BQ434" t="str">
            <v/>
          </cell>
          <cell r="BR434" t="str">
            <v/>
          </cell>
          <cell r="BS434" t="str">
            <v/>
          </cell>
          <cell r="BT434" t="str">
            <v/>
          </cell>
          <cell r="BU434" t="str">
            <v/>
          </cell>
          <cell r="BV434" t="str">
            <v/>
          </cell>
          <cell r="BW434" t="str">
            <v/>
          </cell>
          <cell r="BX434" t="str">
            <v/>
          </cell>
          <cell r="BY434" t="str">
            <v/>
          </cell>
          <cell r="CA434" t="str">
            <v/>
          </cell>
          <cell r="CB434" t="str">
            <v/>
          </cell>
          <cell r="CC434" t="str">
            <v/>
          </cell>
          <cell r="CD434" t="str">
            <v/>
          </cell>
          <cell r="CE434" t="str">
            <v/>
          </cell>
          <cell r="CF434" t="str">
            <v/>
          </cell>
          <cell r="CG434" t="str">
            <v/>
          </cell>
          <cell r="CH434" t="str">
            <v/>
          </cell>
          <cell r="CI434" t="str">
            <v/>
          </cell>
          <cell r="CJ434" t="str">
            <v/>
          </cell>
          <cell r="CK434" t="str">
            <v/>
          </cell>
          <cell r="CL434" t="str">
            <v/>
          </cell>
          <cell r="CM434" t="str">
            <v/>
          </cell>
          <cell r="CN434" t="str">
            <v/>
          </cell>
          <cell r="CO434" t="str">
            <v/>
          </cell>
          <cell r="CP434" t="str">
            <v/>
          </cell>
          <cell r="CQ434" t="str">
            <v/>
          </cell>
          <cell r="CR434" t="str">
            <v/>
          </cell>
          <cell r="CS434" t="str">
            <v/>
          </cell>
          <cell r="CT434" t="str">
            <v/>
          </cell>
          <cell r="CU434" t="str">
            <v/>
          </cell>
          <cell r="CV434" t="str">
            <v/>
          </cell>
          <cell r="CW434" t="str">
            <v/>
          </cell>
          <cell r="CX434" t="str">
            <v/>
          </cell>
          <cell r="CY434" t="str">
            <v/>
          </cell>
          <cell r="CZ434" t="str">
            <v/>
          </cell>
          <cell r="DA434" t="str">
            <v/>
          </cell>
          <cell r="DB434" t="str">
            <v/>
          </cell>
          <cell r="DC434" t="str">
            <v/>
          </cell>
          <cell r="DD434" t="str">
            <v/>
          </cell>
          <cell r="DE434" t="str">
            <v/>
          </cell>
          <cell r="DF434" t="str">
            <v/>
          </cell>
          <cell r="DG434" t="str">
            <v/>
          </cell>
          <cell r="DH434" t="str">
            <v/>
          </cell>
          <cell r="DI434" t="str">
            <v/>
          </cell>
          <cell r="DJ434" t="str">
            <v/>
          </cell>
          <cell r="DK434" t="str">
            <v/>
          </cell>
          <cell r="DL434" t="str">
            <v/>
          </cell>
          <cell r="DM434" t="str">
            <v/>
          </cell>
          <cell r="DN434" t="str">
            <v/>
          </cell>
          <cell r="DO434" t="str">
            <v/>
          </cell>
          <cell r="DP434" t="str">
            <v/>
          </cell>
          <cell r="DQ434" t="str">
            <v/>
          </cell>
          <cell r="DR434" t="str">
            <v/>
          </cell>
          <cell r="DS434" t="str">
            <v/>
          </cell>
          <cell r="DT434" t="str">
            <v/>
          </cell>
          <cell r="DU434" t="str">
            <v/>
          </cell>
          <cell r="DV434" t="str">
            <v/>
          </cell>
          <cell r="DW434" t="str">
            <v/>
          </cell>
          <cell r="DX434" t="str">
            <v/>
          </cell>
          <cell r="DY434" t="str">
            <v/>
          </cell>
          <cell r="DZ434" t="str">
            <v/>
          </cell>
          <cell r="EA434" t="str">
            <v/>
          </cell>
          <cell r="EB434" t="str">
            <v/>
          </cell>
          <cell r="EC434" t="str">
            <v/>
          </cell>
          <cell r="ED434" t="str">
            <v/>
          </cell>
          <cell r="EE434" t="str">
            <v/>
          </cell>
          <cell r="EF434" t="str">
            <v/>
          </cell>
          <cell r="EG434" t="str">
            <v/>
          </cell>
          <cell r="EH434" t="str">
            <v/>
          </cell>
          <cell r="EI434" t="str">
            <v/>
          </cell>
          <cell r="EJ434" t="str">
            <v/>
          </cell>
          <cell r="EK434" t="str">
            <v/>
          </cell>
          <cell r="EL434" t="str">
            <v/>
          </cell>
          <cell r="EM434" t="str">
            <v/>
          </cell>
          <cell r="EN434" t="str">
            <v/>
          </cell>
          <cell r="EO434" t="str">
            <v/>
          </cell>
          <cell r="EP434" t="str">
            <v/>
          </cell>
          <cell r="EQ434" t="str">
            <v/>
          </cell>
          <cell r="ER434" t="str">
            <v/>
          </cell>
          <cell r="ES434" t="str">
            <v/>
          </cell>
          <cell r="ET434" t="str">
            <v/>
          </cell>
          <cell r="EU434" t="str">
            <v/>
          </cell>
          <cell r="EV434" t="str">
            <v/>
          </cell>
          <cell r="EW434" t="str">
            <v/>
          </cell>
          <cell r="EX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  <cell r="BI435" t="str">
            <v/>
          </cell>
          <cell r="BJ435" t="str">
            <v/>
          </cell>
          <cell r="BK435" t="str">
            <v/>
          </cell>
          <cell r="BL435" t="str">
            <v/>
          </cell>
          <cell r="BM435" t="str">
            <v/>
          </cell>
          <cell r="BN435" t="str">
            <v/>
          </cell>
          <cell r="BO435" t="str">
            <v/>
          </cell>
          <cell r="BP435" t="str">
            <v/>
          </cell>
          <cell r="BQ435" t="str">
            <v/>
          </cell>
          <cell r="BR435" t="str">
            <v/>
          </cell>
          <cell r="BS435" t="str">
            <v/>
          </cell>
          <cell r="BT435" t="str">
            <v/>
          </cell>
          <cell r="BU435" t="str">
            <v/>
          </cell>
          <cell r="BV435" t="str">
            <v/>
          </cell>
          <cell r="BW435" t="str">
            <v/>
          </cell>
          <cell r="BX435" t="str">
            <v/>
          </cell>
          <cell r="BY435" t="str">
            <v/>
          </cell>
          <cell r="CA435" t="str">
            <v/>
          </cell>
          <cell r="CB435" t="str">
            <v/>
          </cell>
          <cell r="CC435" t="str">
            <v/>
          </cell>
          <cell r="CD435" t="str">
            <v/>
          </cell>
          <cell r="CE435" t="str">
            <v/>
          </cell>
          <cell r="CF435" t="str">
            <v/>
          </cell>
          <cell r="CG435" t="str">
            <v/>
          </cell>
          <cell r="CH435" t="str">
            <v/>
          </cell>
          <cell r="CI435" t="str">
            <v/>
          </cell>
          <cell r="CJ435" t="str">
            <v/>
          </cell>
          <cell r="CK435" t="str">
            <v/>
          </cell>
          <cell r="CL435" t="str">
            <v/>
          </cell>
          <cell r="CM435" t="str">
            <v/>
          </cell>
          <cell r="CN435" t="str">
            <v/>
          </cell>
          <cell r="CO435" t="str">
            <v/>
          </cell>
          <cell r="CP435" t="str">
            <v/>
          </cell>
          <cell r="CQ435" t="str">
            <v/>
          </cell>
          <cell r="CR435" t="str">
            <v/>
          </cell>
          <cell r="CS435" t="str">
            <v/>
          </cell>
          <cell r="CT435" t="str">
            <v/>
          </cell>
          <cell r="CU435" t="str">
            <v/>
          </cell>
          <cell r="CV435" t="str">
            <v/>
          </cell>
          <cell r="CW435" t="str">
            <v/>
          </cell>
          <cell r="CX435" t="str">
            <v/>
          </cell>
          <cell r="CY435" t="str">
            <v/>
          </cell>
          <cell r="CZ435" t="str">
            <v/>
          </cell>
          <cell r="DA435" t="str">
            <v/>
          </cell>
          <cell r="DB435" t="str">
            <v/>
          </cell>
          <cell r="DC435" t="str">
            <v/>
          </cell>
          <cell r="DD435" t="str">
            <v/>
          </cell>
          <cell r="DE435" t="str">
            <v/>
          </cell>
          <cell r="DF435" t="str">
            <v/>
          </cell>
          <cell r="DG435" t="str">
            <v/>
          </cell>
          <cell r="DH435" t="str">
            <v/>
          </cell>
          <cell r="DI435" t="str">
            <v/>
          </cell>
          <cell r="DJ435" t="str">
            <v/>
          </cell>
          <cell r="DK435" t="str">
            <v/>
          </cell>
          <cell r="DL435" t="str">
            <v/>
          </cell>
          <cell r="DM435" t="str">
            <v/>
          </cell>
          <cell r="DN435" t="str">
            <v/>
          </cell>
          <cell r="DO435" t="str">
            <v/>
          </cell>
          <cell r="DP435" t="str">
            <v/>
          </cell>
          <cell r="DQ435" t="str">
            <v/>
          </cell>
          <cell r="DR435" t="str">
            <v/>
          </cell>
          <cell r="DS435" t="str">
            <v/>
          </cell>
          <cell r="DT435" t="str">
            <v/>
          </cell>
          <cell r="DU435" t="str">
            <v/>
          </cell>
          <cell r="DV435" t="str">
            <v/>
          </cell>
          <cell r="DW435" t="str">
            <v/>
          </cell>
          <cell r="DX435" t="str">
            <v/>
          </cell>
          <cell r="DY435" t="str">
            <v/>
          </cell>
          <cell r="DZ435" t="str">
            <v/>
          </cell>
          <cell r="EA435" t="str">
            <v/>
          </cell>
          <cell r="EB435" t="str">
            <v/>
          </cell>
          <cell r="EC435" t="str">
            <v/>
          </cell>
          <cell r="ED435" t="str">
            <v/>
          </cell>
          <cell r="EE435" t="str">
            <v/>
          </cell>
          <cell r="EF435" t="str">
            <v/>
          </cell>
          <cell r="EG435" t="str">
            <v/>
          </cell>
          <cell r="EH435" t="str">
            <v/>
          </cell>
          <cell r="EI435" t="str">
            <v/>
          </cell>
          <cell r="EJ435" t="str">
            <v/>
          </cell>
          <cell r="EK435" t="str">
            <v/>
          </cell>
          <cell r="EL435" t="str">
            <v/>
          </cell>
          <cell r="EM435" t="str">
            <v/>
          </cell>
          <cell r="EN435" t="str">
            <v/>
          </cell>
          <cell r="EO435" t="str">
            <v/>
          </cell>
          <cell r="EP435" t="str">
            <v/>
          </cell>
          <cell r="EQ435" t="str">
            <v/>
          </cell>
          <cell r="ER435" t="str">
            <v/>
          </cell>
          <cell r="ES435" t="str">
            <v/>
          </cell>
          <cell r="ET435" t="str">
            <v/>
          </cell>
          <cell r="EU435" t="str">
            <v/>
          </cell>
          <cell r="EV435" t="str">
            <v/>
          </cell>
          <cell r="EW435" t="str">
            <v/>
          </cell>
          <cell r="EX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  <cell r="BI436" t="str">
            <v/>
          </cell>
          <cell r="BJ436" t="str">
            <v/>
          </cell>
          <cell r="BK436" t="str">
            <v/>
          </cell>
          <cell r="BL436" t="str">
            <v/>
          </cell>
          <cell r="BM436" t="str">
            <v/>
          </cell>
          <cell r="BN436" t="str">
            <v/>
          </cell>
          <cell r="BO436" t="str">
            <v/>
          </cell>
          <cell r="BP436" t="str">
            <v/>
          </cell>
          <cell r="BQ436" t="str">
            <v/>
          </cell>
          <cell r="BR436" t="str">
            <v/>
          </cell>
          <cell r="BS436" t="str">
            <v/>
          </cell>
          <cell r="BT436" t="str">
            <v/>
          </cell>
          <cell r="BU436" t="str">
            <v/>
          </cell>
          <cell r="BV436" t="str">
            <v/>
          </cell>
          <cell r="BW436" t="str">
            <v/>
          </cell>
          <cell r="BX436" t="str">
            <v/>
          </cell>
          <cell r="BY436" t="str">
            <v/>
          </cell>
          <cell r="CA436" t="str">
            <v/>
          </cell>
          <cell r="CB436" t="str">
            <v/>
          </cell>
          <cell r="CC436" t="str">
            <v/>
          </cell>
          <cell r="CD436" t="str">
            <v/>
          </cell>
          <cell r="CE436" t="str">
            <v/>
          </cell>
          <cell r="CF436" t="str">
            <v/>
          </cell>
          <cell r="CG436" t="str">
            <v/>
          </cell>
          <cell r="CH436" t="str">
            <v/>
          </cell>
          <cell r="CI436" t="str">
            <v/>
          </cell>
          <cell r="CJ436" t="str">
            <v/>
          </cell>
          <cell r="CK436" t="str">
            <v/>
          </cell>
          <cell r="CL436" t="str">
            <v/>
          </cell>
          <cell r="CM436" t="str">
            <v/>
          </cell>
          <cell r="CN436" t="str">
            <v/>
          </cell>
          <cell r="CO436" t="str">
            <v/>
          </cell>
          <cell r="CP436" t="str">
            <v/>
          </cell>
          <cell r="CQ436" t="str">
            <v/>
          </cell>
          <cell r="CR436" t="str">
            <v/>
          </cell>
          <cell r="CS436" t="str">
            <v/>
          </cell>
          <cell r="CT436" t="str">
            <v/>
          </cell>
          <cell r="CU436" t="str">
            <v/>
          </cell>
          <cell r="CV436" t="str">
            <v/>
          </cell>
          <cell r="CW436" t="str">
            <v/>
          </cell>
          <cell r="CX436" t="str">
            <v/>
          </cell>
          <cell r="CY436" t="str">
            <v/>
          </cell>
          <cell r="CZ436" t="str">
            <v/>
          </cell>
          <cell r="DA436" t="str">
            <v/>
          </cell>
          <cell r="DB436" t="str">
            <v/>
          </cell>
          <cell r="DC436" t="str">
            <v/>
          </cell>
          <cell r="DD436" t="str">
            <v/>
          </cell>
          <cell r="DE436" t="str">
            <v/>
          </cell>
          <cell r="DF436" t="str">
            <v/>
          </cell>
          <cell r="DG436" t="str">
            <v/>
          </cell>
          <cell r="DH436" t="str">
            <v/>
          </cell>
          <cell r="DI436" t="str">
            <v/>
          </cell>
          <cell r="DJ436" t="str">
            <v/>
          </cell>
          <cell r="DK436" t="str">
            <v/>
          </cell>
          <cell r="DL436" t="str">
            <v/>
          </cell>
          <cell r="DM436" t="str">
            <v/>
          </cell>
          <cell r="DN436" t="str">
            <v/>
          </cell>
          <cell r="DO436" t="str">
            <v/>
          </cell>
          <cell r="DP436" t="str">
            <v/>
          </cell>
          <cell r="DQ436" t="str">
            <v/>
          </cell>
          <cell r="DR436" t="str">
            <v/>
          </cell>
          <cell r="DS436" t="str">
            <v/>
          </cell>
          <cell r="DT436" t="str">
            <v/>
          </cell>
          <cell r="DU436" t="str">
            <v/>
          </cell>
          <cell r="DV436" t="str">
            <v/>
          </cell>
          <cell r="DW436" t="str">
            <v/>
          </cell>
          <cell r="DX436" t="str">
            <v/>
          </cell>
          <cell r="DY436" t="str">
            <v/>
          </cell>
          <cell r="DZ436" t="str">
            <v/>
          </cell>
          <cell r="EA436" t="str">
            <v/>
          </cell>
          <cell r="EB436" t="str">
            <v/>
          </cell>
          <cell r="EC436" t="str">
            <v/>
          </cell>
          <cell r="ED436" t="str">
            <v/>
          </cell>
          <cell r="EE436" t="str">
            <v/>
          </cell>
          <cell r="EF436" t="str">
            <v/>
          </cell>
          <cell r="EG436" t="str">
            <v/>
          </cell>
          <cell r="EH436" t="str">
            <v/>
          </cell>
          <cell r="EI436" t="str">
            <v/>
          </cell>
          <cell r="EJ436" t="str">
            <v/>
          </cell>
          <cell r="EK436" t="str">
            <v/>
          </cell>
          <cell r="EL436" t="str">
            <v/>
          </cell>
          <cell r="EM436" t="str">
            <v/>
          </cell>
          <cell r="EN436" t="str">
            <v/>
          </cell>
          <cell r="EO436" t="str">
            <v/>
          </cell>
          <cell r="EP436" t="str">
            <v/>
          </cell>
          <cell r="EQ436" t="str">
            <v/>
          </cell>
          <cell r="ER436" t="str">
            <v/>
          </cell>
          <cell r="ES436" t="str">
            <v/>
          </cell>
          <cell r="ET436" t="str">
            <v/>
          </cell>
          <cell r="EU436" t="str">
            <v/>
          </cell>
          <cell r="EV436" t="str">
            <v/>
          </cell>
          <cell r="EW436" t="str">
            <v/>
          </cell>
          <cell r="EX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  <cell r="BI437" t="str">
            <v/>
          </cell>
          <cell r="BJ437" t="str">
            <v/>
          </cell>
          <cell r="BK437" t="str">
            <v/>
          </cell>
          <cell r="BL437" t="str">
            <v/>
          </cell>
          <cell r="BM437" t="str">
            <v/>
          </cell>
          <cell r="BN437" t="str">
            <v/>
          </cell>
          <cell r="BO437" t="str">
            <v/>
          </cell>
          <cell r="BP437" t="str">
            <v/>
          </cell>
          <cell r="BQ437" t="str">
            <v/>
          </cell>
          <cell r="BR437" t="str">
            <v/>
          </cell>
          <cell r="BS437" t="str">
            <v/>
          </cell>
          <cell r="BT437" t="str">
            <v/>
          </cell>
          <cell r="BU437" t="str">
            <v/>
          </cell>
          <cell r="BV437" t="str">
            <v/>
          </cell>
          <cell r="BW437" t="str">
            <v/>
          </cell>
          <cell r="BX437" t="str">
            <v/>
          </cell>
          <cell r="BY437" t="str">
            <v/>
          </cell>
          <cell r="CA437" t="str">
            <v/>
          </cell>
          <cell r="CB437" t="str">
            <v/>
          </cell>
          <cell r="CC437" t="str">
            <v/>
          </cell>
          <cell r="CD437" t="str">
            <v/>
          </cell>
          <cell r="CE437" t="str">
            <v/>
          </cell>
          <cell r="CF437" t="str">
            <v/>
          </cell>
          <cell r="CG437" t="str">
            <v/>
          </cell>
          <cell r="CH437" t="str">
            <v/>
          </cell>
          <cell r="CI437" t="str">
            <v/>
          </cell>
          <cell r="CJ437" t="str">
            <v/>
          </cell>
          <cell r="CK437" t="str">
            <v/>
          </cell>
          <cell r="CL437" t="str">
            <v/>
          </cell>
          <cell r="CM437" t="str">
            <v/>
          </cell>
          <cell r="CN437" t="str">
            <v/>
          </cell>
          <cell r="CO437" t="str">
            <v/>
          </cell>
          <cell r="CP437" t="str">
            <v/>
          </cell>
          <cell r="CQ437" t="str">
            <v/>
          </cell>
          <cell r="CR437" t="str">
            <v/>
          </cell>
          <cell r="CS437" t="str">
            <v/>
          </cell>
          <cell r="CT437" t="str">
            <v/>
          </cell>
          <cell r="CU437" t="str">
            <v/>
          </cell>
          <cell r="CV437" t="str">
            <v/>
          </cell>
          <cell r="CW437" t="str">
            <v/>
          </cell>
          <cell r="CX437" t="str">
            <v/>
          </cell>
          <cell r="CY437" t="str">
            <v/>
          </cell>
          <cell r="CZ437" t="str">
            <v/>
          </cell>
          <cell r="DA437" t="str">
            <v/>
          </cell>
          <cell r="DB437" t="str">
            <v/>
          </cell>
          <cell r="DC437" t="str">
            <v/>
          </cell>
          <cell r="DD437" t="str">
            <v/>
          </cell>
          <cell r="DE437" t="str">
            <v/>
          </cell>
          <cell r="DF437" t="str">
            <v/>
          </cell>
          <cell r="DG437" t="str">
            <v/>
          </cell>
          <cell r="DH437" t="str">
            <v/>
          </cell>
          <cell r="DI437" t="str">
            <v/>
          </cell>
          <cell r="DJ437" t="str">
            <v/>
          </cell>
          <cell r="DK437" t="str">
            <v/>
          </cell>
          <cell r="DL437" t="str">
            <v/>
          </cell>
          <cell r="DM437" t="str">
            <v/>
          </cell>
          <cell r="DN437" t="str">
            <v/>
          </cell>
          <cell r="DO437" t="str">
            <v/>
          </cell>
          <cell r="DP437" t="str">
            <v/>
          </cell>
          <cell r="DQ437" t="str">
            <v/>
          </cell>
          <cell r="DR437" t="str">
            <v/>
          </cell>
          <cell r="DS437" t="str">
            <v/>
          </cell>
          <cell r="DT437" t="str">
            <v/>
          </cell>
          <cell r="DU437" t="str">
            <v/>
          </cell>
          <cell r="DV437" t="str">
            <v/>
          </cell>
          <cell r="DW437" t="str">
            <v/>
          </cell>
          <cell r="DX437" t="str">
            <v/>
          </cell>
          <cell r="DY437" t="str">
            <v/>
          </cell>
          <cell r="DZ437" t="str">
            <v/>
          </cell>
          <cell r="EA437" t="str">
            <v/>
          </cell>
          <cell r="EB437" t="str">
            <v/>
          </cell>
          <cell r="EC437" t="str">
            <v/>
          </cell>
          <cell r="ED437" t="str">
            <v/>
          </cell>
          <cell r="EE437" t="str">
            <v/>
          </cell>
          <cell r="EF437" t="str">
            <v/>
          </cell>
          <cell r="EG437" t="str">
            <v/>
          </cell>
          <cell r="EH437" t="str">
            <v/>
          </cell>
          <cell r="EI437" t="str">
            <v/>
          </cell>
          <cell r="EJ437" t="str">
            <v/>
          </cell>
          <cell r="EK437" t="str">
            <v/>
          </cell>
          <cell r="EL437" t="str">
            <v/>
          </cell>
          <cell r="EM437" t="str">
            <v/>
          </cell>
          <cell r="EN437" t="str">
            <v/>
          </cell>
          <cell r="EO437" t="str">
            <v/>
          </cell>
          <cell r="EP437" t="str">
            <v/>
          </cell>
          <cell r="EQ437" t="str">
            <v/>
          </cell>
          <cell r="ER437" t="str">
            <v/>
          </cell>
          <cell r="ES437" t="str">
            <v/>
          </cell>
          <cell r="ET437" t="str">
            <v/>
          </cell>
          <cell r="EU437" t="str">
            <v/>
          </cell>
          <cell r="EV437" t="str">
            <v/>
          </cell>
          <cell r="EW437" t="str">
            <v/>
          </cell>
          <cell r="EX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  <cell r="BI438" t="str">
            <v/>
          </cell>
          <cell r="BJ438" t="str">
            <v/>
          </cell>
          <cell r="BK438" t="str">
            <v/>
          </cell>
          <cell r="BL438" t="str">
            <v/>
          </cell>
          <cell r="BM438" t="str">
            <v/>
          </cell>
          <cell r="BN438" t="str">
            <v/>
          </cell>
          <cell r="BO438" t="str">
            <v/>
          </cell>
          <cell r="BP438" t="str">
            <v/>
          </cell>
          <cell r="BQ438" t="str">
            <v/>
          </cell>
          <cell r="BR438" t="str">
            <v/>
          </cell>
          <cell r="BS438" t="str">
            <v/>
          </cell>
          <cell r="BT438" t="str">
            <v/>
          </cell>
          <cell r="BU438" t="str">
            <v/>
          </cell>
          <cell r="BV438" t="str">
            <v/>
          </cell>
          <cell r="BW438" t="str">
            <v/>
          </cell>
          <cell r="BX438" t="str">
            <v/>
          </cell>
          <cell r="BY438" t="str">
            <v/>
          </cell>
          <cell r="CA438" t="str">
            <v/>
          </cell>
          <cell r="CB438" t="str">
            <v/>
          </cell>
          <cell r="CC438" t="str">
            <v/>
          </cell>
          <cell r="CD438" t="str">
            <v/>
          </cell>
          <cell r="CE438" t="str">
            <v/>
          </cell>
          <cell r="CF438" t="str">
            <v/>
          </cell>
          <cell r="CG438" t="str">
            <v/>
          </cell>
          <cell r="CH438" t="str">
            <v/>
          </cell>
          <cell r="CI438" t="str">
            <v/>
          </cell>
          <cell r="CJ438" t="str">
            <v/>
          </cell>
          <cell r="CK438" t="str">
            <v/>
          </cell>
          <cell r="CL438" t="str">
            <v/>
          </cell>
          <cell r="CM438" t="str">
            <v/>
          </cell>
          <cell r="CN438" t="str">
            <v/>
          </cell>
          <cell r="CO438" t="str">
            <v/>
          </cell>
          <cell r="CP438" t="str">
            <v/>
          </cell>
          <cell r="CQ438" t="str">
            <v/>
          </cell>
          <cell r="CR438" t="str">
            <v/>
          </cell>
          <cell r="CS438" t="str">
            <v/>
          </cell>
          <cell r="CT438" t="str">
            <v/>
          </cell>
          <cell r="CU438" t="str">
            <v/>
          </cell>
          <cell r="CV438" t="str">
            <v/>
          </cell>
          <cell r="CW438" t="str">
            <v/>
          </cell>
          <cell r="CX438" t="str">
            <v/>
          </cell>
          <cell r="CY438" t="str">
            <v/>
          </cell>
          <cell r="CZ438" t="str">
            <v/>
          </cell>
          <cell r="DA438" t="str">
            <v/>
          </cell>
          <cell r="DB438" t="str">
            <v/>
          </cell>
          <cell r="DC438" t="str">
            <v/>
          </cell>
          <cell r="DD438" t="str">
            <v/>
          </cell>
          <cell r="DE438" t="str">
            <v/>
          </cell>
          <cell r="DF438" t="str">
            <v/>
          </cell>
          <cell r="DG438" t="str">
            <v/>
          </cell>
          <cell r="DH438" t="str">
            <v/>
          </cell>
          <cell r="DI438" t="str">
            <v/>
          </cell>
          <cell r="DJ438" t="str">
            <v/>
          </cell>
          <cell r="DK438" t="str">
            <v/>
          </cell>
          <cell r="DL438" t="str">
            <v/>
          </cell>
          <cell r="DM438" t="str">
            <v/>
          </cell>
          <cell r="DN438" t="str">
            <v/>
          </cell>
          <cell r="DO438" t="str">
            <v/>
          </cell>
          <cell r="DP438" t="str">
            <v/>
          </cell>
          <cell r="DQ438" t="str">
            <v/>
          </cell>
          <cell r="DR438" t="str">
            <v/>
          </cell>
          <cell r="DS438" t="str">
            <v/>
          </cell>
          <cell r="DT438" t="str">
            <v/>
          </cell>
          <cell r="DU438" t="str">
            <v/>
          </cell>
          <cell r="DV438" t="str">
            <v/>
          </cell>
          <cell r="DW438" t="str">
            <v/>
          </cell>
          <cell r="DX438" t="str">
            <v/>
          </cell>
          <cell r="DY438" t="str">
            <v/>
          </cell>
          <cell r="DZ438" t="str">
            <v/>
          </cell>
          <cell r="EA438" t="str">
            <v/>
          </cell>
          <cell r="EB438" t="str">
            <v/>
          </cell>
          <cell r="EC438" t="str">
            <v/>
          </cell>
          <cell r="ED438" t="str">
            <v/>
          </cell>
          <cell r="EE438" t="str">
            <v/>
          </cell>
          <cell r="EF438" t="str">
            <v/>
          </cell>
          <cell r="EG438" t="str">
            <v/>
          </cell>
          <cell r="EH438" t="str">
            <v/>
          </cell>
          <cell r="EI438" t="str">
            <v/>
          </cell>
          <cell r="EJ438" t="str">
            <v/>
          </cell>
          <cell r="EK438" t="str">
            <v/>
          </cell>
          <cell r="EL438" t="str">
            <v/>
          </cell>
          <cell r="EM438" t="str">
            <v/>
          </cell>
          <cell r="EN438" t="str">
            <v/>
          </cell>
          <cell r="EO438" t="str">
            <v/>
          </cell>
          <cell r="EP438" t="str">
            <v/>
          </cell>
          <cell r="EQ438" t="str">
            <v/>
          </cell>
          <cell r="ER438" t="str">
            <v/>
          </cell>
          <cell r="ES438" t="str">
            <v/>
          </cell>
          <cell r="ET438" t="str">
            <v/>
          </cell>
          <cell r="EU438" t="str">
            <v/>
          </cell>
          <cell r="EV438" t="str">
            <v/>
          </cell>
          <cell r="EW438" t="str">
            <v/>
          </cell>
          <cell r="EX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  <cell r="BI439" t="str">
            <v/>
          </cell>
          <cell r="BJ439" t="str">
            <v/>
          </cell>
          <cell r="BK439" t="str">
            <v/>
          </cell>
          <cell r="BL439" t="str">
            <v/>
          </cell>
          <cell r="BM439" t="str">
            <v/>
          </cell>
          <cell r="BN439" t="str">
            <v/>
          </cell>
          <cell r="BO439" t="str">
            <v/>
          </cell>
          <cell r="BP439" t="str">
            <v/>
          </cell>
          <cell r="BQ439" t="str">
            <v/>
          </cell>
          <cell r="BR439" t="str">
            <v/>
          </cell>
          <cell r="BS439" t="str">
            <v/>
          </cell>
          <cell r="BT439" t="str">
            <v/>
          </cell>
          <cell r="BU439" t="str">
            <v/>
          </cell>
          <cell r="BV439" t="str">
            <v/>
          </cell>
          <cell r="BW439" t="str">
            <v/>
          </cell>
          <cell r="BX439" t="str">
            <v/>
          </cell>
          <cell r="BY439" t="str">
            <v/>
          </cell>
          <cell r="CA439" t="str">
            <v/>
          </cell>
          <cell r="CB439" t="str">
            <v/>
          </cell>
          <cell r="CC439" t="str">
            <v/>
          </cell>
          <cell r="CD439" t="str">
            <v/>
          </cell>
          <cell r="CE439" t="str">
            <v/>
          </cell>
          <cell r="CF439" t="str">
            <v/>
          </cell>
          <cell r="CG439" t="str">
            <v/>
          </cell>
          <cell r="CH439" t="str">
            <v/>
          </cell>
          <cell r="CI439" t="str">
            <v/>
          </cell>
          <cell r="CJ439" t="str">
            <v/>
          </cell>
          <cell r="CK439" t="str">
            <v/>
          </cell>
          <cell r="CL439" t="str">
            <v/>
          </cell>
          <cell r="CM439" t="str">
            <v/>
          </cell>
          <cell r="CN439" t="str">
            <v/>
          </cell>
          <cell r="CO439" t="str">
            <v/>
          </cell>
          <cell r="CP439" t="str">
            <v/>
          </cell>
          <cell r="CQ439" t="str">
            <v/>
          </cell>
          <cell r="CR439" t="str">
            <v/>
          </cell>
          <cell r="CS439" t="str">
            <v/>
          </cell>
          <cell r="CT439" t="str">
            <v/>
          </cell>
          <cell r="CU439" t="str">
            <v/>
          </cell>
          <cell r="CV439" t="str">
            <v/>
          </cell>
          <cell r="CW439" t="str">
            <v/>
          </cell>
          <cell r="CX439" t="str">
            <v/>
          </cell>
          <cell r="CY439" t="str">
            <v/>
          </cell>
          <cell r="CZ439" t="str">
            <v/>
          </cell>
          <cell r="DA439" t="str">
            <v/>
          </cell>
          <cell r="DB439" t="str">
            <v/>
          </cell>
          <cell r="DC439" t="str">
            <v/>
          </cell>
          <cell r="DD439" t="str">
            <v/>
          </cell>
          <cell r="DE439" t="str">
            <v/>
          </cell>
          <cell r="DF439" t="str">
            <v/>
          </cell>
          <cell r="DG439" t="str">
            <v/>
          </cell>
          <cell r="DH439" t="str">
            <v/>
          </cell>
          <cell r="DI439" t="str">
            <v/>
          </cell>
          <cell r="DJ439" t="str">
            <v/>
          </cell>
          <cell r="DK439" t="str">
            <v/>
          </cell>
          <cell r="DL439" t="str">
            <v/>
          </cell>
          <cell r="DM439" t="str">
            <v/>
          </cell>
          <cell r="DN439" t="str">
            <v/>
          </cell>
          <cell r="DO439" t="str">
            <v/>
          </cell>
          <cell r="DP439" t="str">
            <v/>
          </cell>
          <cell r="DQ439" t="str">
            <v/>
          </cell>
          <cell r="DR439" t="str">
            <v/>
          </cell>
          <cell r="DS439" t="str">
            <v/>
          </cell>
          <cell r="DT439" t="str">
            <v/>
          </cell>
          <cell r="DU439" t="str">
            <v/>
          </cell>
          <cell r="DV439" t="str">
            <v/>
          </cell>
          <cell r="DW439" t="str">
            <v/>
          </cell>
          <cell r="DX439" t="str">
            <v/>
          </cell>
          <cell r="DY439" t="str">
            <v/>
          </cell>
          <cell r="DZ439" t="str">
            <v/>
          </cell>
          <cell r="EA439" t="str">
            <v/>
          </cell>
          <cell r="EB439" t="str">
            <v/>
          </cell>
          <cell r="EC439" t="str">
            <v/>
          </cell>
          <cell r="ED439" t="str">
            <v/>
          </cell>
          <cell r="EE439" t="str">
            <v/>
          </cell>
          <cell r="EF439" t="str">
            <v/>
          </cell>
          <cell r="EG439" t="str">
            <v/>
          </cell>
          <cell r="EH439" t="str">
            <v/>
          </cell>
          <cell r="EI439" t="str">
            <v/>
          </cell>
          <cell r="EJ439" t="str">
            <v/>
          </cell>
          <cell r="EK439" t="str">
            <v/>
          </cell>
          <cell r="EL439" t="str">
            <v/>
          </cell>
          <cell r="EM439" t="str">
            <v/>
          </cell>
          <cell r="EN439" t="str">
            <v/>
          </cell>
          <cell r="EO439" t="str">
            <v/>
          </cell>
          <cell r="EP439" t="str">
            <v/>
          </cell>
          <cell r="EQ439" t="str">
            <v/>
          </cell>
          <cell r="ER439" t="str">
            <v/>
          </cell>
          <cell r="ES439" t="str">
            <v/>
          </cell>
          <cell r="ET439" t="str">
            <v/>
          </cell>
          <cell r="EU439" t="str">
            <v/>
          </cell>
          <cell r="EV439" t="str">
            <v/>
          </cell>
          <cell r="EW439" t="str">
            <v/>
          </cell>
          <cell r="EX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  <cell r="BI440" t="str">
            <v/>
          </cell>
          <cell r="BJ440" t="str">
            <v/>
          </cell>
          <cell r="BK440" t="str">
            <v/>
          </cell>
          <cell r="BL440" t="str">
            <v/>
          </cell>
          <cell r="BM440" t="str">
            <v/>
          </cell>
          <cell r="BN440" t="str">
            <v/>
          </cell>
          <cell r="BO440" t="str">
            <v/>
          </cell>
          <cell r="BP440" t="str">
            <v/>
          </cell>
          <cell r="BQ440" t="str">
            <v/>
          </cell>
          <cell r="BR440" t="str">
            <v/>
          </cell>
          <cell r="BS440" t="str">
            <v/>
          </cell>
          <cell r="BT440" t="str">
            <v/>
          </cell>
          <cell r="BU440" t="str">
            <v/>
          </cell>
          <cell r="BV440" t="str">
            <v/>
          </cell>
          <cell r="BW440" t="str">
            <v/>
          </cell>
          <cell r="BX440" t="str">
            <v/>
          </cell>
          <cell r="BY440" t="str">
            <v/>
          </cell>
          <cell r="CA440" t="str">
            <v/>
          </cell>
          <cell r="CB440" t="str">
            <v/>
          </cell>
          <cell r="CC440" t="str">
            <v/>
          </cell>
          <cell r="CD440" t="str">
            <v/>
          </cell>
          <cell r="CE440" t="str">
            <v/>
          </cell>
          <cell r="CF440" t="str">
            <v/>
          </cell>
          <cell r="CG440" t="str">
            <v/>
          </cell>
          <cell r="CH440" t="str">
            <v/>
          </cell>
          <cell r="CI440" t="str">
            <v/>
          </cell>
          <cell r="CJ440" t="str">
            <v/>
          </cell>
          <cell r="CK440" t="str">
            <v/>
          </cell>
          <cell r="CL440" t="str">
            <v/>
          </cell>
          <cell r="CM440" t="str">
            <v/>
          </cell>
          <cell r="CN440" t="str">
            <v/>
          </cell>
          <cell r="CO440" t="str">
            <v/>
          </cell>
          <cell r="CP440" t="str">
            <v/>
          </cell>
          <cell r="CQ440" t="str">
            <v/>
          </cell>
          <cell r="CR440" t="str">
            <v/>
          </cell>
          <cell r="CS440" t="str">
            <v/>
          </cell>
          <cell r="CT440" t="str">
            <v/>
          </cell>
          <cell r="CU440" t="str">
            <v/>
          </cell>
          <cell r="CV440" t="str">
            <v/>
          </cell>
          <cell r="CW440" t="str">
            <v/>
          </cell>
          <cell r="CX440" t="str">
            <v/>
          </cell>
          <cell r="CY440" t="str">
            <v/>
          </cell>
          <cell r="CZ440" t="str">
            <v/>
          </cell>
          <cell r="DA440" t="str">
            <v/>
          </cell>
          <cell r="DB440" t="str">
            <v/>
          </cell>
          <cell r="DC440" t="str">
            <v/>
          </cell>
          <cell r="DD440" t="str">
            <v/>
          </cell>
          <cell r="DE440" t="str">
            <v/>
          </cell>
          <cell r="DF440" t="str">
            <v/>
          </cell>
          <cell r="DG440" t="str">
            <v/>
          </cell>
          <cell r="DH440" t="str">
            <v/>
          </cell>
          <cell r="DI440" t="str">
            <v/>
          </cell>
          <cell r="DJ440" t="str">
            <v/>
          </cell>
          <cell r="DK440" t="str">
            <v/>
          </cell>
          <cell r="DL440" t="str">
            <v/>
          </cell>
          <cell r="DM440" t="str">
            <v/>
          </cell>
          <cell r="DN440" t="str">
            <v/>
          </cell>
          <cell r="DO440" t="str">
            <v/>
          </cell>
          <cell r="DP440" t="str">
            <v/>
          </cell>
          <cell r="DQ440" t="str">
            <v/>
          </cell>
          <cell r="DR440" t="str">
            <v/>
          </cell>
          <cell r="DS440" t="str">
            <v/>
          </cell>
          <cell r="DT440" t="str">
            <v/>
          </cell>
          <cell r="DU440" t="str">
            <v/>
          </cell>
          <cell r="DV440" t="str">
            <v/>
          </cell>
          <cell r="DW440" t="str">
            <v/>
          </cell>
          <cell r="DX440" t="str">
            <v/>
          </cell>
          <cell r="DY440" t="str">
            <v/>
          </cell>
          <cell r="DZ440" t="str">
            <v/>
          </cell>
          <cell r="EA440" t="str">
            <v/>
          </cell>
          <cell r="EB440" t="str">
            <v/>
          </cell>
          <cell r="EC440" t="str">
            <v/>
          </cell>
          <cell r="ED440" t="str">
            <v/>
          </cell>
          <cell r="EE440" t="str">
            <v/>
          </cell>
          <cell r="EF440" t="str">
            <v/>
          </cell>
          <cell r="EG440" t="str">
            <v/>
          </cell>
          <cell r="EH440" t="str">
            <v/>
          </cell>
          <cell r="EI440" t="str">
            <v/>
          </cell>
          <cell r="EJ440" t="str">
            <v/>
          </cell>
          <cell r="EK440" t="str">
            <v/>
          </cell>
          <cell r="EL440" t="str">
            <v/>
          </cell>
          <cell r="EM440" t="str">
            <v/>
          </cell>
          <cell r="EN440" t="str">
            <v/>
          </cell>
          <cell r="EO440" t="str">
            <v/>
          </cell>
          <cell r="EP440" t="str">
            <v/>
          </cell>
          <cell r="EQ440" t="str">
            <v/>
          </cell>
          <cell r="ER440" t="str">
            <v/>
          </cell>
          <cell r="ES440" t="str">
            <v/>
          </cell>
          <cell r="ET440" t="str">
            <v/>
          </cell>
          <cell r="EU440" t="str">
            <v/>
          </cell>
          <cell r="EV440" t="str">
            <v/>
          </cell>
          <cell r="EW440" t="str">
            <v/>
          </cell>
          <cell r="EX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/>
          </cell>
          <cell r="BG441" t="str">
            <v/>
          </cell>
          <cell r="BH441" t="str">
            <v/>
          </cell>
          <cell r="BI441" t="str">
            <v/>
          </cell>
          <cell r="BJ441" t="str">
            <v/>
          </cell>
          <cell r="BK441" t="str">
            <v/>
          </cell>
          <cell r="BL441" t="str">
            <v/>
          </cell>
          <cell r="BM441" t="str">
            <v/>
          </cell>
          <cell r="BN441" t="str">
            <v/>
          </cell>
          <cell r="BO441" t="str">
            <v/>
          </cell>
          <cell r="BP441" t="str">
            <v/>
          </cell>
          <cell r="BQ441" t="str">
            <v/>
          </cell>
          <cell r="BR441" t="str">
            <v/>
          </cell>
          <cell r="BS441" t="str">
            <v/>
          </cell>
          <cell r="BT441" t="str">
            <v/>
          </cell>
          <cell r="BU441" t="str">
            <v/>
          </cell>
          <cell r="BV441" t="str">
            <v/>
          </cell>
          <cell r="BW441" t="str">
            <v/>
          </cell>
          <cell r="BX441" t="str">
            <v/>
          </cell>
          <cell r="BY441" t="str">
            <v/>
          </cell>
          <cell r="CA441" t="str">
            <v/>
          </cell>
          <cell r="CB441" t="str">
            <v/>
          </cell>
          <cell r="CC441" t="str">
            <v/>
          </cell>
          <cell r="CD441" t="str">
            <v/>
          </cell>
          <cell r="CE441" t="str">
            <v/>
          </cell>
          <cell r="CF441" t="str">
            <v/>
          </cell>
          <cell r="CG441" t="str">
            <v/>
          </cell>
          <cell r="CH441" t="str">
            <v/>
          </cell>
          <cell r="CI441" t="str">
            <v/>
          </cell>
          <cell r="CJ441" t="str">
            <v/>
          </cell>
          <cell r="CK441" t="str">
            <v/>
          </cell>
          <cell r="CL441" t="str">
            <v/>
          </cell>
          <cell r="CM441" t="str">
            <v/>
          </cell>
          <cell r="CN441" t="str">
            <v/>
          </cell>
          <cell r="CO441" t="str">
            <v/>
          </cell>
          <cell r="CP441" t="str">
            <v/>
          </cell>
          <cell r="CQ441" t="str">
            <v/>
          </cell>
          <cell r="CR441" t="str">
            <v/>
          </cell>
          <cell r="CS441" t="str">
            <v/>
          </cell>
          <cell r="CT441" t="str">
            <v/>
          </cell>
          <cell r="CU441" t="str">
            <v/>
          </cell>
          <cell r="CV441" t="str">
            <v/>
          </cell>
          <cell r="CW441" t="str">
            <v/>
          </cell>
          <cell r="CX441" t="str">
            <v/>
          </cell>
          <cell r="CY441" t="str">
            <v/>
          </cell>
          <cell r="CZ441" t="str">
            <v/>
          </cell>
          <cell r="DA441" t="str">
            <v/>
          </cell>
          <cell r="DB441" t="str">
            <v/>
          </cell>
          <cell r="DC441" t="str">
            <v/>
          </cell>
          <cell r="DD441" t="str">
            <v/>
          </cell>
          <cell r="DE441" t="str">
            <v/>
          </cell>
          <cell r="DF441" t="str">
            <v/>
          </cell>
          <cell r="DG441" t="str">
            <v/>
          </cell>
          <cell r="DH441" t="str">
            <v/>
          </cell>
          <cell r="DI441" t="str">
            <v/>
          </cell>
          <cell r="DJ441" t="str">
            <v/>
          </cell>
          <cell r="DK441" t="str">
            <v/>
          </cell>
          <cell r="DL441" t="str">
            <v/>
          </cell>
          <cell r="DM441" t="str">
            <v/>
          </cell>
          <cell r="DN441" t="str">
            <v/>
          </cell>
          <cell r="DO441" t="str">
            <v/>
          </cell>
          <cell r="DP441" t="str">
            <v/>
          </cell>
          <cell r="DQ441" t="str">
            <v/>
          </cell>
          <cell r="DR441" t="str">
            <v/>
          </cell>
          <cell r="DS441" t="str">
            <v/>
          </cell>
          <cell r="DT441" t="str">
            <v/>
          </cell>
          <cell r="DU441" t="str">
            <v/>
          </cell>
          <cell r="DV441" t="str">
            <v/>
          </cell>
          <cell r="DW441" t="str">
            <v/>
          </cell>
          <cell r="DX441" t="str">
            <v/>
          </cell>
          <cell r="DY441" t="str">
            <v/>
          </cell>
          <cell r="DZ441" t="str">
            <v/>
          </cell>
          <cell r="EA441" t="str">
            <v/>
          </cell>
          <cell r="EB441" t="str">
            <v/>
          </cell>
          <cell r="EC441" t="str">
            <v/>
          </cell>
          <cell r="ED441" t="str">
            <v/>
          </cell>
          <cell r="EE441" t="str">
            <v/>
          </cell>
          <cell r="EF441" t="str">
            <v/>
          </cell>
          <cell r="EG441" t="str">
            <v/>
          </cell>
          <cell r="EH441" t="str">
            <v/>
          </cell>
          <cell r="EI441" t="str">
            <v/>
          </cell>
          <cell r="EJ441" t="str">
            <v/>
          </cell>
          <cell r="EK441" t="str">
            <v/>
          </cell>
          <cell r="EL441" t="str">
            <v/>
          </cell>
          <cell r="EM441" t="str">
            <v/>
          </cell>
          <cell r="EN441" t="str">
            <v/>
          </cell>
          <cell r="EO441" t="str">
            <v/>
          </cell>
          <cell r="EP441" t="str">
            <v/>
          </cell>
          <cell r="EQ441" t="str">
            <v/>
          </cell>
          <cell r="ER441" t="str">
            <v/>
          </cell>
          <cell r="ES441" t="str">
            <v/>
          </cell>
          <cell r="ET441" t="str">
            <v/>
          </cell>
          <cell r="EU441" t="str">
            <v/>
          </cell>
          <cell r="EV441" t="str">
            <v/>
          </cell>
          <cell r="EW441" t="str">
            <v/>
          </cell>
          <cell r="EX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/>
          </cell>
          <cell r="BG442" t="str">
            <v/>
          </cell>
          <cell r="BH442" t="str">
            <v/>
          </cell>
          <cell r="BI442" t="str">
            <v/>
          </cell>
          <cell r="BJ442" t="str">
            <v/>
          </cell>
          <cell r="BK442" t="str">
            <v/>
          </cell>
          <cell r="BL442" t="str">
            <v/>
          </cell>
          <cell r="BM442" t="str">
            <v/>
          </cell>
          <cell r="BN442" t="str">
            <v/>
          </cell>
          <cell r="BO442" t="str">
            <v/>
          </cell>
          <cell r="BP442" t="str">
            <v/>
          </cell>
          <cell r="BQ442" t="str">
            <v/>
          </cell>
          <cell r="BR442" t="str">
            <v/>
          </cell>
          <cell r="BS442" t="str">
            <v/>
          </cell>
          <cell r="BT442" t="str">
            <v/>
          </cell>
          <cell r="BU442" t="str">
            <v/>
          </cell>
          <cell r="BV442" t="str">
            <v/>
          </cell>
          <cell r="BW442" t="str">
            <v/>
          </cell>
          <cell r="BX442" t="str">
            <v/>
          </cell>
          <cell r="BY442" t="str">
            <v/>
          </cell>
          <cell r="CA442" t="str">
            <v/>
          </cell>
          <cell r="CB442" t="str">
            <v/>
          </cell>
          <cell r="CC442" t="str">
            <v/>
          </cell>
          <cell r="CD442" t="str">
            <v/>
          </cell>
          <cell r="CE442" t="str">
            <v/>
          </cell>
          <cell r="CF442" t="str">
            <v/>
          </cell>
          <cell r="CG442" t="str">
            <v/>
          </cell>
          <cell r="CH442" t="str">
            <v/>
          </cell>
          <cell r="CI442" t="str">
            <v/>
          </cell>
          <cell r="CJ442" t="str">
            <v/>
          </cell>
          <cell r="CK442" t="str">
            <v/>
          </cell>
          <cell r="CL442" t="str">
            <v/>
          </cell>
          <cell r="CM442" t="str">
            <v/>
          </cell>
          <cell r="CN442" t="str">
            <v/>
          </cell>
          <cell r="CO442" t="str">
            <v/>
          </cell>
          <cell r="CP442" t="str">
            <v/>
          </cell>
          <cell r="CQ442" t="str">
            <v/>
          </cell>
          <cell r="CR442" t="str">
            <v/>
          </cell>
          <cell r="CS442" t="str">
            <v/>
          </cell>
          <cell r="CT442" t="str">
            <v/>
          </cell>
          <cell r="CU442" t="str">
            <v/>
          </cell>
          <cell r="CV442" t="str">
            <v/>
          </cell>
          <cell r="CW442" t="str">
            <v/>
          </cell>
          <cell r="CX442" t="str">
            <v/>
          </cell>
          <cell r="CY442" t="str">
            <v/>
          </cell>
          <cell r="CZ442" t="str">
            <v/>
          </cell>
          <cell r="DA442" t="str">
            <v/>
          </cell>
          <cell r="DB442" t="str">
            <v/>
          </cell>
          <cell r="DC442" t="str">
            <v/>
          </cell>
          <cell r="DD442" t="str">
            <v/>
          </cell>
          <cell r="DE442" t="str">
            <v/>
          </cell>
          <cell r="DF442" t="str">
            <v/>
          </cell>
          <cell r="DG442" t="str">
            <v/>
          </cell>
          <cell r="DH442" t="str">
            <v/>
          </cell>
          <cell r="DI442" t="str">
            <v/>
          </cell>
          <cell r="DJ442" t="str">
            <v/>
          </cell>
          <cell r="DK442" t="str">
            <v/>
          </cell>
          <cell r="DL442" t="str">
            <v/>
          </cell>
          <cell r="DM442" t="str">
            <v/>
          </cell>
          <cell r="DN442" t="str">
            <v/>
          </cell>
          <cell r="DO442" t="str">
            <v/>
          </cell>
          <cell r="DP442" t="str">
            <v/>
          </cell>
          <cell r="DQ442" t="str">
            <v/>
          </cell>
          <cell r="DR442" t="str">
            <v/>
          </cell>
          <cell r="DS442" t="str">
            <v/>
          </cell>
          <cell r="DT442" t="str">
            <v/>
          </cell>
          <cell r="DU442" t="str">
            <v/>
          </cell>
          <cell r="DV442" t="str">
            <v/>
          </cell>
          <cell r="DW442" t="str">
            <v/>
          </cell>
          <cell r="DX442" t="str">
            <v/>
          </cell>
          <cell r="DY442" t="str">
            <v/>
          </cell>
          <cell r="DZ442" t="str">
            <v/>
          </cell>
          <cell r="EA442" t="str">
            <v/>
          </cell>
          <cell r="EB442" t="str">
            <v/>
          </cell>
          <cell r="EC442" t="str">
            <v/>
          </cell>
          <cell r="ED442" t="str">
            <v/>
          </cell>
          <cell r="EE442" t="str">
            <v/>
          </cell>
          <cell r="EF442" t="str">
            <v/>
          </cell>
          <cell r="EG442" t="str">
            <v/>
          </cell>
          <cell r="EH442" t="str">
            <v/>
          </cell>
          <cell r="EI442" t="str">
            <v/>
          </cell>
          <cell r="EJ442" t="str">
            <v/>
          </cell>
          <cell r="EK442" t="str">
            <v/>
          </cell>
          <cell r="EL442" t="str">
            <v/>
          </cell>
          <cell r="EM442" t="str">
            <v/>
          </cell>
          <cell r="EN442" t="str">
            <v/>
          </cell>
          <cell r="EO442" t="str">
            <v/>
          </cell>
          <cell r="EP442" t="str">
            <v/>
          </cell>
          <cell r="EQ442" t="str">
            <v/>
          </cell>
          <cell r="ER442" t="str">
            <v/>
          </cell>
          <cell r="ES442" t="str">
            <v/>
          </cell>
          <cell r="ET442" t="str">
            <v/>
          </cell>
          <cell r="EU442" t="str">
            <v/>
          </cell>
          <cell r="EV442" t="str">
            <v/>
          </cell>
          <cell r="EW442" t="str">
            <v/>
          </cell>
          <cell r="EX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  <cell r="BI443" t="str">
            <v/>
          </cell>
          <cell r="BJ443" t="str">
            <v/>
          </cell>
          <cell r="BK443" t="str">
            <v/>
          </cell>
          <cell r="BL443" t="str">
            <v/>
          </cell>
          <cell r="BM443" t="str">
            <v/>
          </cell>
          <cell r="BN443" t="str">
            <v/>
          </cell>
          <cell r="BO443" t="str">
            <v/>
          </cell>
          <cell r="BP443" t="str">
            <v/>
          </cell>
          <cell r="BQ443" t="str">
            <v/>
          </cell>
          <cell r="BR443" t="str">
            <v/>
          </cell>
          <cell r="BS443" t="str">
            <v/>
          </cell>
          <cell r="BT443" t="str">
            <v/>
          </cell>
          <cell r="BU443" t="str">
            <v/>
          </cell>
          <cell r="BV443" t="str">
            <v/>
          </cell>
          <cell r="BW443" t="str">
            <v/>
          </cell>
          <cell r="BX443" t="str">
            <v/>
          </cell>
          <cell r="BY443" t="str">
            <v/>
          </cell>
          <cell r="CA443" t="str">
            <v/>
          </cell>
          <cell r="CB443" t="str">
            <v/>
          </cell>
          <cell r="CC443" t="str">
            <v/>
          </cell>
          <cell r="CD443" t="str">
            <v/>
          </cell>
          <cell r="CE443" t="str">
            <v/>
          </cell>
          <cell r="CF443" t="str">
            <v/>
          </cell>
          <cell r="CG443" t="str">
            <v/>
          </cell>
          <cell r="CH443" t="str">
            <v/>
          </cell>
          <cell r="CI443" t="str">
            <v/>
          </cell>
          <cell r="CJ443" t="str">
            <v/>
          </cell>
          <cell r="CK443" t="str">
            <v/>
          </cell>
          <cell r="CL443" t="str">
            <v/>
          </cell>
          <cell r="CM443" t="str">
            <v/>
          </cell>
          <cell r="CN443" t="str">
            <v/>
          </cell>
          <cell r="CO443" t="str">
            <v/>
          </cell>
          <cell r="CP443" t="str">
            <v/>
          </cell>
          <cell r="CQ443" t="str">
            <v/>
          </cell>
          <cell r="CR443" t="str">
            <v/>
          </cell>
          <cell r="CS443" t="str">
            <v/>
          </cell>
          <cell r="CT443" t="str">
            <v/>
          </cell>
          <cell r="CU443" t="str">
            <v/>
          </cell>
          <cell r="CV443" t="str">
            <v/>
          </cell>
          <cell r="CW443" t="str">
            <v/>
          </cell>
          <cell r="CX443" t="str">
            <v/>
          </cell>
          <cell r="CY443" t="str">
            <v/>
          </cell>
          <cell r="CZ443" t="str">
            <v/>
          </cell>
          <cell r="DA443" t="str">
            <v/>
          </cell>
          <cell r="DB443" t="str">
            <v/>
          </cell>
          <cell r="DC443" t="str">
            <v/>
          </cell>
          <cell r="DD443" t="str">
            <v/>
          </cell>
          <cell r="DE443" t="str">
            <v/>
          </cell>
          <cell r="DF443" t="str">
            <v/>
          </cell>
          <cell r="DG443" t="str">
            <v/>
          </cell>
          <cell r="DH443" t="str">
            <v/>
          </cell>
          <cell r="DI443" t="str">
            <v/>
          </cell>
          <cell r="DJ443" t="str">
            <v/>
          </cell>
          <cell r="DK443" t="str">
            <v/>
          </cell>
          <cell r="DL443" t="str">
            <v/>
          </cell>
          <cell r="DM443" t="str">
            <v/>
          </cell>
          <cell r="DN443" t="str">
            <v/>
          </cell>
          <cell r="DO443" t="str">
            <v/>
          </cell>
          <cell r="DP443" t="str">
            <v/>
          </cell>
          <cell r="DQ443" t="str">
            <v/>
          </cell>
          <cell r="DR443" t="str">
            <v/>
          </cell>
          <cell r="DS443" t="str">
            <v/>
          </cell>
          <cell r="DT443" t="str">
            <v/>
          </cell>
          <cell r="DU443" t="str">
            <v/>
          </cell>
          <cell r="DV443" t="str">
            <v/>
          </cell>
          <cell r="DW443" t="str">
            <v/>
          </cell>
          <cell r="DX443" t="str">
            <v/>
          </cell>
          <cell r="DY443" t="str">
            <v/>
          </cell>
          <cell r="DZ443" t="str">
            <v/>
          </cell>
          <cell r="EA443" t="str">
            <v/>
          </cell>
          <cell r="EB443" t="str">
            <v/>
          </cell>
          <cell r="EC443" t="str">
            <v/>
          </cell>
          <cell r="ED443" t="str">
            <v/>
          </cell>
          <cell r="EE443" t="str">
            <v/>
          </cell>
          <cell r="EF443" t="str">
            <v/>
          </cell>
          <cell r="EG443" t="str">
            <v/>
          </cell>
          <cell r="EH443" t="str">
            <v/>
          </cell>
          <cell r="EI443" t="str">
            <v/>
          </cell>
          <cell r="EJ443" t="str">
            <v/>
          </cell>
          <cell r="EK443" t="str">
            <v/>
          </cell>
          <cell r="EL443" t="str">
            <v/>
          </cell>
          <cell r="EM443" t="str">
            <v/>
          </cell>
          <cell r="EN443" t="str">
            <v/>
          </cell>
          <cell r="EO443" t="str">
            <v/>
          </cell>
          <cell r="EP443" t="str">
            <v/>
          </cell>
          <cell r="EQ443" t="str">
            <v/>
          </cell>
          <cell r="ER443" t="str">
            <v/>
          </cell>
          <cell r="ES443" t="str">
            <v/>
          </cell>
          <cell r="ET443" t="str">
            <v/>
          </cell>
          <cell r="EU443" t="str">
            <v/>
          </cell>
          <cell r="EV443" t="str">
            <v/>
          </cell>
          <cell r="EW443" t="str">
            <v/>
          </cell>
          <cell r="EX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  <cell r="BI444" t="str">
            <v/>
          </cell>
          <cell r="BJ444" t="str">
            <v/>
          </cell>
          <cell r="BK444" t="str">
            <v/>
          </cell>
          <cell r="BL444" t="str">
            <v/>
          </cell>
          <cell r="BM444" t="str">
            <v/>
          </cell>
          <cell r="BN444" t="str">
            <v/>
          </cell>
          <cell r="BO444" t="str">
            <v/>
          </cell>
          <cell r="BP444" t="str">
            <v/>
          </cell>
          <cell r="BQ444" t="str">
            <v/>
          </cell>
          <cell r="BR444" t="str">
            <v/>
          </cell>
          <cell r="BS444" t="str">
            <v/>
          </cell>
          <cell r="BT444" t="str">
            <v/>
          </cell>
          <cell r="BU444" t="str">
            <v/>
          </cell>
          <cell r="BV444" t="str">
            <v/>
          </cell>
          <cell r="BW444" t="str">
            <v/>
          </cell>
          <cell r="BX444" t="str">
            <v/>
          </cell>
          <cell r="BY444" t="str">
            <v/>
          </cell>
          <cell r="CA444" t="str">
            <v/>
          </cell>
          <cell r="CB444" t="str">
            <v/>
          </cell>
          <cell r="CC444" t="str">
            <v/>
          </cell>
          <cell r="CD444" t="str">
            <v/>
          </cell>
          <cell r="CE444" t="str">
            <v/>
          </cell>
          <cell r="CF444" t="str">
            <v/>
          </cell>
          <cell r="CG444" t="str">
            <v/>
          </cell>
          <cell r="CH444" t="str">
            <v/>
          </cell>
          <cell r="CI444" t="str">
            <v/>
          </cell>
          <cell r="CJ444" t="str">
            <v/>
          </cell>
          <cell r="CK444" t="str">
            <v/>
          </cell>
          <cell r="CL444" t="str">
            <v/>
          </cell>
          <cell r="CM444" t="str">
            <v/>
          </cell>
          <cell r="CN444" t="str">
            <v/>
          </cell>
          <cell r="CO444" t="str">
            <v/>
          </cell>
          <cell r="CP444" t="str">
            <v/>
          </cell>
          <cell r="CQ444" t="str">
            <v/>
          </cell>
          <cell r="CR444" t="str">
            <v/>
          </cell>
          <cell r="CS444" t="str">
            <v/>
          </cell>
          <cell r="CT444" t="str">
            <v/>
          </cell>
          <cell r="CU444" t="str">
            <v/>
          </cell>
          <cell r="CV444" t="str">
            <v/>
          </cell>
          <cell r="CW444" t="str">
            <v/>
          </cell>
          <cell r="CX444" t="str">
            <v/>
          </cell>
          <cell r="CY444" t="str">
            <v/>
          </cell>
          <cell r="CZ444" t="str">
            <v/>
          </cell>
          <cell r="DA444" t="str">
            <v/>
          </cell>
          <cell r="DB444" t="str">
            <v/>
          </cell>
          <cell r="DC444" t="str">
            <v/>
          </cell>
          <cell r="DD444" t="str">
            <v/>
          </cell>
          <cell r="DE444" t="str">
            <v/>
          </cell>
          <cell r="DF444" t="str">
            <v/>
          </cell>
          <cell r="DG444" t="str">
            <v/>
          </cell>
          <cell r="DH444" t="str">
            <v/>
          </cell>
          <cell r="DI444" t="str">
            <v/>
          </cell>
          <cell r="DJ444" t="str">
            <v/>
          </cell>
          <cell r="DK444" t="str">
            <v/>
          </cell>
          <cell r="DL444" t="str">
            <v/>
          </cell>
          <cell r="DM444" t="str">
            <v/>
          </cell>
          <cell r="DN444" t="str">
            <v/>
          </cell>
          <cell r="DO444" t="str">
            <v/>
          </cell>
          <cell r="DP444" t="str">
            <v/>
          </cell>
          <cell r="DQ444" t="str">
            <v/>
          </cell>
          <cell r="DR444" t="str">
            <v/>
          </cell>
          <cell r="DS444" t="str">
            <v/>
          </cell>
          <cell r="DT444" t="str">
            <v/>
          </cell>
          <cell r="DU444" t="str">
            <v/>
          </cell>
          <cell r="DV444" t="str">
            <v/>
          </cell>
          <cell r="DW444" t="str">
            <v/>
          </cell>
          <cell r="DX444" t="str">
            <v/>
          </cell>
          <cell r="DY444" t="str">
            <v/>
          </cell>
          <cell r="DZ444" t="str">
            <v/>
          </cell>
          <cell r="EA444" t="str">
            <v/>
          </cell>
          <cell r="EB444" t="str">
            <v/>
          </cell>
          <cell r="EC444" t="str">
            <v/>
          </cell>
          <cell r="ED444" t="str">
            <v/>
          </cell>
          <cell r="EE444" t="str">
            <v/>
          </cell>
          <cell r="EF444" t="str">
            <v/>
          </cell>
          <cell r="EG444" t="str">
            <v/>
          </cell>
          <cell r="EH444" t="str">
            <v/>
          </cell>
          <cell r="EI444" t="str">
            <v/>
          </cell>
          <cell r="EJ444" t="str">
            <v/>
          </cell>
          <cell r="EK444" t="str">
            <v/>
          </cell>
          <cell r="EL444" t="str">
            <v/>
          </cell>
          <cell r="EM444" t="str">
            <v/>
          </cell>
          <cell r="EN444" t="str">
            <v/>
          </cell>
          <cell r="EO444" t="str">
            <v/>
          </cell>
          <cell r="EP444" t="str">
            <v/>
          </cell>
          <cell r="EQ444" t="str">
            <v/>
          </cell>
          <cell r="ER444" t="str">
            <v/>
          </cell>
          <cell r="ES444" t="str">
            <v/>
          </cell>
          <cell r="ET444" t="str">
            <v/>
          </cell>
          <cell r="EU444" t="str">
            <v/>
          </cell>
          <cell r="EV444" t="str">
            <v/>
          </cell>
          <cell r="EW444" t="str">
            <v/>
          </cell>
          <cell r="EX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  <cell r="BI445" t="str">
            <v/>
          </cell>
          <cell r="BJ445" t="str">
            <v/>
          </cell>
          <cell r="BK445" t="str">
            <v/>
          </cell>
          <cell r="BL445" t="str">
            <v/>
          </cell>
          <cell r="BM445" t="str">
            <v/>
          </cell>
          <cell r="BN445" t="str">
            <v/>
          </cell>
          <cell r="BO445" t="str">
            <v/>
          </cell>
          <cell r="BP445" t="str">
            <v/>
          </cell>
          <cell r="BQ445" t="str">
            <v/>
          </cell>
          <cell r="BR445" t="str">
            <v/>
          </cell>
          <cell r="BS445" t="str">
            <v/>
          </cell>
          <cell r="BT445" t="str">
            <v/>
          </cell>
          <cell r="BU445" t="str">
            <v/>
          </cell>
          <cell r="BV445" t="str">
            <v/>
          </cell>
          <cell r="BW445" t="str">
            <v/>
          </cell>
          <cell r="BX445" t="str">
            <v/>
          </cell>
          <cell r="BY445" t="str">
            <v/>
          </cell>
          <cell r="CA445" t="str">
            <v/>
          </cell>
          <cell r="CB445" t="str">
            <v/>
          </cell>
          <cell r="CC445" t="str">
            <v/>
          </cell>
          <cell r="CD445" t="str">
            <v/>
          </cell>
          <cell r="CE445" t="str">
            <v/>
          </cell>
          <cell r="CF445" t="str">
            <v/>
          </cell>
          <cell r="CG445" t="str">
            <v/>
          </cell>
          <cell r="CH445" t="str">
            <v/>
          </cell>
          <cell r="CI445" t="str">
            <v/>
          </cell>
          <cell r="CJ445" t="str">
            <v/>
          </cell>
          <cell r="CK445" t="str">
            <v/>
          </cell>
          <cell r="CL445" t="str">
            <v/>
          </cell>
          <cell r="CM445" t="str">
            <v/>
          </cell>
          <cell r="CN445" t="str">
            <v/>
          </cell>
          <cell r="CO445" t="str">
            <v/>
          </cell>
          <cell r="CP445" t="str">
            <v/>
          </cell>
          <cell r="CQ445" t="str">
            <v/>
          </cell>
          <cell r="CR445" t="str">
            <v/>
          </cell>
          <cell r="CS445" t="str">
            <v/>
          </cell>
          <cell r="CT445" t="str">
            <v/>
          </cell>
          <cell r="CU445" t="str">
            <v/>
          </cell>
          <cell r="CV445" t="str">
            <v/>
          </cell>
          <cell r="CW445" t="str">
            <v/>
          </cell>
          <cell r="CX445" t="str">
            <v/>
          </cell>
          <cell r="CY445" t="str">
            <v/>
          </cell>
          <cell r="CZ445" t="str">
            <v/>
          </cell>
          <cell r="DA445" t="str">
            <v/>
          </cell>
          <cell r="DB445" t="str">
            <v/>
          </cell>
          <cell r="DC445" t="str">
            <v/>
          </cell>
          <cell r="DD445" t="str">
            <v/>
          </cell>
          <cell r="DE445" t="str">
            <v/>
          </cell>
          <cell r="DF445" t="str">
            <v/>
          </cell>
          <cell r="DG445" t="str">
            <v/>
          </cell>
          <cell r="DH445" t="str">
            <v/>
          </cell>
          <cell r="DI445" t="str">
            <v/>
          </cell>
          <cell r="DJ445" t="str">
            <v/>
          </cell>
          <cell r="DK445" t="str">
            <v/>
          </cell>
          <cell r="DL445" t="str">
            <v/>
          </cell>
          <cell r="DM445" t="str">
            <v/>
          </cell>
          <cell r="DN445" t="str">
            <v/>
          </cell>
          <cell r="DO445" t="str">
            <v/>
          </cell>
          <cell r="DP445" t="str">
            <v/>
          </cell>
          <cell r="DQ445" t="str">
            <v/>
          </cell>
          <cell r="DR445" t="str">
            <v/>
          </cell>
          <cell r="DS445" t="str">
            <v/>
          </cell>
          <cell r="DT445" t="str">
            <v/>
          </cell>
          <cell r="DU445" t="str">
            <v/>
          </cell>
          <cell r="DV445" t="str">
            <v/>
          </cell>
          <cell r="DW445" t="str">
            <v/>
          </cell>
          <cell r="DX445" t="str">
            <v/>
          </cell>
          <cell r="DY445" t="str">
            <v/>
          </cell>
          <cell r="DZ445" t="str">
            <v/>
          </cell>
          <cell r="EA445" t="str">
            <v/>
          </cell>
          <cell r="EB445" t="str">
            <v/>
          </cell>
          <cell r="EC445" t="str">
            <v/>
          </cell>
          <cell r="ED445" t="str">
            <v/>
          </cell>
          <cell r="EE445" t="str">
            <v/>
          </cell>
          <cell r="EF445" t="str">
            <v/>
          </cell>
          <cell r="EG445" t="str">
            <v/>
          </cell>
          <cell r="EH445" t="str">
            <v/>
          </cell>
          <cell r="EI445" t="str">
            <v/>
          </cell>
          <cell r="EJ445" t="str">
            <v/>
          </cell>
          <cell r="EK445" t="str">
            <v/>
          </cell>
          <cell r="EL445" t="str">
            <v/>
          </cell>
          <cell r="EM445" t="str">
            <v/>
          </cell>
          <cell r="EN445" t="str">
            <v/>
          </cell>
          <cell r="EO445" t="str">
            <v/>
          </cell>
          <cell r="EP445" t="str">
            <v/>
          </cell>
          <cell r="EQ445" t="str">
            <v/>
          </cell>
          <cell r="ER445" t="str">
            <v/>
          </cell>
          <cell r="ES445" t="str">
            <v/>
          </cell>
          <cell r="ET445" t="str">
            <v/>
          </cell>
          <cell r="EU445" t="str">
            <v/>
          </cell>
          <cell r="EV445" t="str">
            <v/>
          </cell>
          <cell r="EW445" t="str">
            <v/>
          </cell>
          <cell r="EX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  <cell r="BI446" t="str">
            <v/>
          </cell>
          <cell r="BJ446" t="str">
            <v/>
          </cell>
          <cell r="BK446" t="str">
            <v/>
          </cell>
          <cell r="BL446" t="str">
            <v/>
          </cell>
          <cell r="BM446" t="str">
            <v/>
          </cell>
          <cell r="BN446" t="str">
            <v/>
          </cell>
          <cell r="BO446" t="str">
            <v/>
          </cell>
          <cell r="BP446" t="str">
            <v/>
          </cell>
          <cell r="BQ446" t="str">
            <v/>
          </cell>
          <cell r="BR446" t="str">
            <v/>
          </cell>
          <cell r="BS446" t="str">
            <v/>
          </cell>
          <cell r="BT446" t="str">
            <v/>
          </cell>
          <cell r="BU446" t="str">
            <v/>
          </cell>
          <cell r="BV446" t="str">
            <v/>
          </cell>
          <cell r="BW446" t="str">
            <v/>
          </cell>
          <cell r="BX446" t="str">
            <v/>
          </cell>
          <cell r="BY446" t="str">
            <v/>
          </cell>
          <cell r="CA446" t="str">
            <v/>
          </cell>
          <cell r="CB446" t="str">
            <v/>
          </cell>
          <cell r="CC446" t="str">
            <v/>
          </cell>
          <cell r="CD446" t="str">
            <v/>
          </cell>
          <cell r="CE446" t="str">
            <v/>
          </cell>
          <cell r="CF446" t="str">
            <v/>
          </cell>
          <cell r="CG446" t="str">
            <v/>
          </cell>
          <cell r="CH446" t="str">
            <v/>
          </cell>
          <cell r="CI446" t="str">
            <v/>
          </cell>
          <cell r="CJ446" t="str">
            <v/>
          </cell>
          <cell r="CK446" t="str">
            <v/>
          </cell>
          <cell r="CL446" t="str">
            <v/>
          </cell>
          <cell r="CM446" t="str">
            <v/>
          </cell>
          <cell r="CN446" t="str">
            <v/>
          </cell>
          <cell r="CO446" t="str">
            <v/>
          </cell>
          <cell r="CP446" t="str">
            <v/>
          </cell>
          <cell r="CQ446" t="str">
            <v/>
          </cell>
          <cell r="CR446" t="str">
            <v/>
          </cell>
          <cell r="CS446" t="str">
            <v/>
          </cell>
          <cell r="CT446" t="str">
            <v/>
          </cell>
          <cell r="CU446" t="str">
            <v/>
          </cell>
          <cell r="CV446" t="str">
            <v/>
          </cell>
          <cell r="CW446" t="str">
            <v/>
          </cell>
          <cell r="CX446" t="str">
            <v/>
          </cell>
          <cell r="CY446" t="str">
            <v/>
          </cell>
          <cell r="CZ446" t="str">
            <v/>
          </cell>
          <cell r="DA446" t="str">
            <v/>
          </cell>
          <cell r="DB446" t="str">
            <v/>
          </cell>
          <cell r="DC446" t="str">
            <v/>
          </cell>
          <cell r="DD446" t="str">
            <v/>
          </cell>
          <cell r="DE446" t="str">
            <v/>
          </cell>
          <cell r="DF446" t="str">
            <v/>
          </cell>
          <cell r="DG446" t="str">
            <v/>
          </cell>
          <cell r="DH446" t="str">
            <v/>
          </cell>
          <cell r="DI446" t="str">
            <v/>
          </cell>
          <cell r="DJ446" t="str">
            <v/>
          </cell>
          <cell r="DK446" t="str">
            <v/>
          </cell>
          <cell r="DL446" t="str">
            <v/>
          </cell>
          <cell r="DM446" t="str">
            <v/>
          </cell>
          <cell r="DN446" t="str">
            <v/>
          </cell>
          <cell r="DO446" t="str">
            <v/>
          </cell>
          <cell r="DP446" t="str">
            <v/>
          </cell>
          <cell r="DQ446" t="str">
            <v/>
          </cell>
          <cell r="DR446" t="str">
            <v/>
          </cell>
          <cell r="DS446" t="str">
            <v/>
          </cell>
          <cell r="DT446" t="str">
            <v/>
          </cell>
          <cell r="DU446" t="str">
            <v/>
          </cell>
          <cell r="DV446" t="str">
            <v/>
          </cell>
          <cell r="DW446" t="str">
            <v/>
          </cell>
          <cell r="DX446" t="str">
            <v/>
          </cell>
          <cell r="DY446" t="str">
            <v/>
          </cell>
          <cell r="DZ446" t="str">
            <v/>
          </cell>
          <cell r="EA446" t="str">
            <v/>
          </cell>
          <cell r="EB446" t="str">
            <v/>
          </cell>
          <cell r="EC446" t="str">
            <v/>
          </cell>
          <cell r="ED446" t="str">
            <v/>
          </cell>
          <cell r="EE446" t="str">
            <v/>
          </cell>
          <cell r="EF446" t="str">
            <v/>
          </cell>
          <cell r="EG446" t="str">
            <v/>
          </cell>
          <cell r="EH446" t="str">
            <v/>
          </cell>
          <cell r="EI446" t="str">
            <v/>
          </cell>
          <cell r="EJ446" t="str">
            <v/>
          </cell>
          <cell r="EK446" t="str">
            <v/>
          </cell>
          <cell r="EL446" t="str">
            <v/>
          </cell>
          <cell r="EM446" t="str">
            <v/>
          </cell>
          <cell r="EN446" t="str">
            <v/>
          </cell>
          <cell r="EO446" t="str">
            <v/>
          </cell>
          <cell r="EP446" t="str">
            <v/>
          </cell>
          <cell r="EQ446" t="str">
            <v/>
          </cell>
          <cell r="ER446" t="str">
            <v/>
          </cell>
          <cell r="ES446" t="str">
            <v/>
          </cell>
          <cell r="ET446" t="str">
            <v/>
          </cell>
          <cell r="EU446" t="str">
            <v/>
          </cell>
          <cell r="EV446" t="str">
            <v/>
          </cell>
          <cell r="EW446" t="str">
            <v/>
          </cell>
          <cell r="EX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  <cell r="BI447" t="str">
            <v/>
          </cell>
          <cell r="BJ447" t="str">
            <v/>
          </cell>
          <cell r="BK447" t="str">
            <v/>
          </cell>
          <cell r="BL447" t="str">
            <v/>
          </cell>
          <cell r="BM447" t="str">
            <v/>
          </cell>
          <cell r="BN447" t="str">
            <v/>
          </cell>
          <cell r="BO447" t="str">
            <v/>
          </cell>
          <cell r="BP447" t="str">
            <v/>
          </cell>
          <cell r="BQ447" t="str">
            <v/>
          </cell>
          <cell r="BR447" t="str">
            <v/>
          </cell>
          <cell r="BS447" t="str">
            <v/>
          </cell>
          <cell r="BT447" t="str">
            <v/>
          </cell>
          <cell r="BU447" t="str">
            <v/>
          </cell>
          <cell r="BV447" t="str">
            <v/>
          </cell>
          <cell r="BW447" t="str">
            <v/>
          </cell>
          <cell r="BX447" t="str">
            <v/>
          </cell>
          <cell r="BY447" t="str">
            <v/>
          </cell>
          <cell r="CA447" t="str">
            <v/>
          </cell>
          <cell r="CB447" t="str">
            <v/>
          </cell>
          <cell r="CC447" t="str">
            <v/>
          </cell>
          <cell r="CD447" t="str">
            <v/>
          </cell>
          <cell r="CE447" t="str">
            <v/>
          </cell>
          <cell r="CF447" t="str">
            <v/>
          </cell>
          <cell r="CG447" t="str">
            <v/>
          </cell>
          <cell r="CH447" t="str">
            <v/>
          </cell>
          <cell r="CI447" t="str">
            <v/>
          </cell>
          <cell r="CJ447" t="str">
            <v/>
          </cell>
          <cell r="CK447" t="str">
            <v/>
          </cell>
          <cell r="CL447" t="str">
            <v/>
          </cell>
          <cell r="CM447" t="str">
            <v/>
          </cell>
          <cell r="CN447" t="str">
            <v/>
          </cell>
          <cell r="CO447" t="str">
            <v/>
          </cell>
          <cell r="CP447" t="str">
            <v/>
          </cell>
          <cell r="CQ447" t="str">
            <v/>
          </cell>
          <cell r="CR447" t="str">
            <v/>
          </cell>
          <cell r="CS447" t="str">
            <v/>
          </cell>
          <cell r="CT447" t="str">
            <v/>
          </cell>
          <cell r="CU447" t="str">
            <v/>
          </cell>
          <cell r="CV447" t="str">
            <v/>
          </cell>
          <cell r="CW447" t="str">
            <v/>
          </cell>
          <cell r="CX447" t="str">
            <v/>
          </cell>
          <cell r="CY447" t="str">
            <v/>
          </cell>
          <cell r="CZ447" t="str">
            <v/>
          </cell>
          <cell r="DA447" t="str">
            <v/>
          </cell>
          <cell r="DB447" t="str">
            <v/>
          </cell>
          <cell r="DC447" t="str">
            <v/>
          </cell>
          <cell r="DD447" t="str">
            <v/>
          </cell>
          <cell r="DE447" t="str">
            <v/>
          </cell>
          <cell r="DF447" t="str">
            <v/>
          </cell>
          <cell r="DG447" t="str">
            <v/>
          </cell>
          <cell r="DH447" t="str">
            <v/>
          </cell>
          <cell r="DI447" t="str">
            <v/>
          </cell>
          <cell r="DJ447" t="str">
            <v/>
          </cell>
          <cell r="DK447" t="str">
            <v/>
          </cell>
          <cell r="DL447" t="str">
            <v/>
          </cell>
          <cell r="DM447" t="str">
            <v/>
          </cell>
          <cell r="DN447" t="str">
            <v/>
          </cell>
          <cell r="DO447" t="str">
            <v/>
          </cell>
          <cell r="DP447" t="str">
            <v/>
          </cell>
          <cell r="DQ447" t="str">
            <v/>
          </cell>
          <cell r="DR447" t="str">
            <v/>
          </cell>
          <cell r="DS447" t="str">
            <v/>
          </cell>
          <cell r="DT447" t="str">
            <v/>
          </cell>
          <cell r="DU447" t="str">
            <v/>
          </cell>
          <cell r="DV447" t="str">
            <v/>
          </cell>
          <cell r="DW447" t="str">
            <v/>
          </cell>
          <cell r="DX447" t="str">
            <v/>
          </cell>
          <cell r="DY447" t="str">
            <v/>
          </cell>
          <cell r="DZ447" t="str">
            <v/>
          </cell>
          <cell r="EA447" t="str">
            <v/>
          </cell>
          <cell r="EB447" t="str">
            <v/>
          </cell>
          <cell r="EC447" t="str">
            <v/>
          </cell>
          <cell r="ED447" t="str">
            <v/>
          </cell>
          <cell r="EE447" t="str">
            <v/>
          </cell>
          <cell r="EF447" t="str">
            <v/>
          </cell>
          <cell r="EG447" t="str">
            <v/>
          </cell>
          <cell r="EH447" t="str">
            <v/>
          </cell>
          <cell r="EI447" t="str">
            <v/>
          </cell>
          <cell r="EJ447" t="str">
            <v/>
          </cell>
          <cell r="EK447" t="str">
            <v/>
          </cell>
          <cell r="EL447" t="str">
            <v/>
          </cell>
          <cell r="EM447" t="str">
            <v/>
          </cell>
          <cell r="EN447" t="str">
            <v/>
          </cell>
          <cell r="EO447" t="str">
            <v/>
          </cell>
          <cell r="EP447" t="str">
            <v/>
          </cell>
          <cell r="EQ447" t="str">
            <v/>
          </cell>
          <cell r="ER447" t="str">
            <v/>
          </cell>
          <cell r="ES447" t="str">
            <v/>
          </cell>
          <cell r="ET447" t="str">
            <v/>
          </cell>
          <cell r="EU447" t="str">
            <v/>
          </cell>
          <cell r="EV447" t="str">
            <v/>
          </cell>
          <cell r="EW447" t="str">
            <v/>
          </cell>
          <cell r="EX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  <cell r="BI448" t="str">
            <v/>
          </cell>
          <cell r="BJ448" t="str">
            <v/>
          </cell>
          <cell r="BK448" t="str">
            <v/>
          </cell>
          <cell r="BL448" t="str">
            <v/>
          </cell>
          <cell r="BM448" t="str">
            <v/>
          </cell>
          <cell r="BN448" t="str">
            <v/>
          </cell>
          <cell r="BO448" t="str">
            <v/>
          </cell>
          <cell r="BP448" t="str">
            <v/>
          </cell>
          <cell r="BQ448" t="str">
            <v/>
          </cell>
          <cell r="BR448" t="str">
            <v/>
          </cell>
          <cell r="BS448" t="str">
            <v/>
          </cell>
          <cell r="BT448" t="str">
            <v/>
          </cell>
          <cell r="BU448" t="str">
            <v/>
          </cell>
          <cell r="BV448" t="str">
            <v/>
          </cell>
          <cell r="BW448" t="str">
            <v/>
          </cell>
          <cell r="BX448" t="str">
            <v/>
          </cell>
          <cell r="BY448" t="str">
            <v/>
          </cell>
          <cell r="CA448" t="str">
            <v/>
          </cell>
          <cell r="CB448" t="str">
            <v/>
          </cell>
          <cell r="CC448" t="str">
            <v/>
          </cell>
          <cell r="CD448" t="str">
            <v/>
          </cell>
          <cell r="CE448" t="str">
            <v/>
          </cell>
          <cell r="CF448" t="str">
            <v/>
          </cell>
          <cell r="CG448" t="str">
            <v/>
          </cell>
          <cell r="CH448" t="str">
            <v/>
          </cell>
          <cell r="CI448" t="str">
            <v/>
          </cell>
          <cell r="CJ448" t="str">
            <v/>
          </cell>
          <cell r="CK448" t="str">
            <v/>
          </cell>
          <cell r="CL448" t="str">
            <v/>
          </cell>
          <cell r="CM448" t="str">
            <v/>
          </cell>
          <cell r="CN448" t="str">
            <v/>
          </cell>
          <cell r="CO448" t="str">
            <v/>
          </cell>
          <cell r="CP448" t="str">
            <v/>
          </cell>
          <cell r="CQ448" t="str">
            <v/>
          </cell>
          <cell r="CR448" t="str">
            <v/>
          </cell>
          <cell r="CS448" t="str">
            <v/>
          </cell>
          <cell r="CT448" t="str">
            <v/>
          </cell>
          <cell r="CU448" t="str">
            <v/>
          </cell>
          <cell r="CV448" t="str">
            <v/>
          </cell>
          <cell r="CW448" t="str">
            <v/>
          </cell>
          <cell r="CX448" t="str">
            <v/>
          </cell>
          <cell r="CY448" t="str">
            <v/>
          </cell>
          <cell r="CZ448" t="str">
            <v/>
          </cell>
          <cell r="DA448" t="str">
            <v/>
          </cell>
          <cell r="DB448" t="str">
            <v/>
          </cell>
          <cell r="DC448" t="str">
            <v/>
          </cell>
          <cell r="DD448" t="str">
            <v/>
          </cell>
          <cell r="DE448" t="str">
            <v/>
          </cell>
          <cell r="DF448" t="str">
            <v/>
          </cell>
          <cell r="DG448" t="str">
            <v/>
          </cell>
          <cell r="DH448" t="str">
            <v/>
          </cell>
          <cell r="DI448" t="str">
            <v/>
          </cell>
          <cell r="DJ448" t="str">
            <v/>
          </cell>
          <cell r="DK448" t="str">
            <v/>
          </cell>
          <cell r="DL448" t="str">
            <v/>
          </cell>
          <cell r="DM448" t="str">
            <v/>
          </cell>
          <cell r="DN448" t="str">
            <v/>
          </cell>
          <cell r="DO448" t="str">
            <v/>
          </cell>
          <cell r="DP448" t="str">
            <v/>
          </cell>
          <cell r="DQ448" t="str">
            <v/>
          </cell>
          <cell r="DR448" t="str">
            <v/>
          </cell>
          <cell r="DS448" t="str">
            <v/>
          </cell>
          <cell r="DT448" t="str">
            <v/>
          </cell>
          <cell r="DU448" t="str">
            <v/>
          </cell>
          <cell r="DV448" t="str">
            <v/>
          </cell>
          <cell r="DW448" t="str">
            <v/>
          </cell>
          <cell r="DX448" t="str">
            <v/>
          </cell>
          <cell r="DY448" t="str">
            <v/>
          </cell>
          <cell r="DZ448" t="str">
            <v/>
          </cell>
          <cell r="EA448" t="str">
            <v/>
          </cell>
          <cell r="EB448" t="str">
            <v/>
          </cell>
          <cell r="EC448" t="str">
            <v/>
          </cell>
          <cell r="ED448" t="str">
            <v/>
          </cell>
          <cell r="EE448" t="str">
            <v/>
          </cell>
          <cell r="EF448" t="str">
            <v/>
          </cell>
          <cell r="EG448" t="str">
            <v/>
          </cell>
          <cell r="EH448" t="str">
            <v/>
          </cell>
          <cell r="EI448" t="str">
            <v/>
          </cell>
          <cell r="EJ448" t="str">
            <v/>
          </cell>
          <cell r="EK448" t="str">
            <v/>
          </cell>
          <cell r="EL448" t="str">
            <v/>
          </cell>
          <cell r="EM448" t="str">
            <v/>
          </cell>
          <cell r="EN448" t="str">
            <v/>
          </cell>
          <cell r="EO448" t="str">
            <v/>
          </cell>
          <cell r="EP448" t="str">
            <v/>
          </cell>
          <cell r="EQ448" t="str">
            <v/>
          </cell>
          <cell r="ER448" t="str">
            <v/>
          </cell>
          <cell r="ES448" t="str">
            <v/>
          </cell>
          <cell r="ET448" t="str">
            <v/>
          </cell>
          <cell r="EU448" t="str">
            <v/>
          </cell>
          <cell r="EV448" t="str">
            <v/>
          </cell>
          <cell r="EW448" t="str">
            <v/>
          </cell>
          <cell r="EX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  <cell r="BI449" t="str">
            <v/>
          </cell>
          <cell r="BJ449" t="str">
            <v/>
          </cell>
          <cell r="BK449" t="str">
            <v/>
          </cell>
          <cell r="BL449" t="str">
            <v/>
          </cell>
          <cell r="BM449" t="str">
            <v/>
          </cell>
          <cell r="BN449" t="str">
            <v/>
          </cell>
          <cell r="BO449" t="str">
            <v/>
          </cell>
          <cell r="BP449" t="str">
            <v/>
          </cell>
          <cell r="BQ449" t="str">
            <v/>
          </cell>
          <cell r="BR449" t="str">
            <v/>
          </cell>
          <cell r="BS449" t="str">
            <v/>
          </cell>
          <cell r="BT449" t="str">
            <v/>
          </cell>
          <cell r="BU449" t="str">
            <v/>
          </cell>
          <cell r="BV449" t="str">
            <v/>
          </cell>
          <cell r="BW449" t="str">
            <v/>
          </cell>
          <cell r="BX449" t="str">
            <v/>
          </cell>
          <cell r="BY449" t="str">
            <v/>
          </cell>
          <cell r="CA449" t="str">
            <v/>
          </cell>
          <cell r="CB449" t="str">
            <v/>
          </cell>
          <cell r="CC449" t="str">
            <v/>
          </cell>
          <cell r="CD449" t="str">
            <v/>
          </cell>
          <cell r="CE449" t="str">
            <v/>
          </cell>
          <cell r="CF449" t="str">
            <v/>
          </cell>
          <cell r="CG449" t="str">
            <v/>
          </cell>
          <cell r="CH449" t="str">
            <v/>
          </cell>
          <cell r="CI449" t="str">
            <v/>
          </cell>
          <cell r="CJ449" t="str">
            <v/>
          </cell>
          <cell r="CK449" t="str">
            <v/>
          </cell>
          <cell r="CL449" t="str">
            <v/>
          </cell>
          <cell r="CM449" t="str">
            <v/>
          </cell>
          <cell r="CN449" t="str">
            <v/>
          </cell>
          <cell r="CO449" t="str">
            <v/>
          </cell>
          <cell r="CP449" t="str">
            <v/>
          </cell>
          <cell r="CQ449" t="str">
            <v/>
          </cell>
          <cell r="CR449" t="str">
            <v/>
          </cell>
          <cell r="CS449" t="str">
            <v/>
          </cell>
          <cell r="CT449" t="str">
            <v/>
          </cell>
          <cell r="CU449" t="str">
            <v/>
          </cell>
          <cell r="CV449" t="str">
            <v/>
          </cell>
          <cell r="CW449" t="str">
            <v/>
          </cell>
          <cell r="CX449" t="str">
            <v/>
          </cell>
          <cell r="CY449" t="str">
            <v/>
          </cell>
          <cell r="CZ449" t="str">
            <v/>
          </cell>
          <cell r="DA449" t="str">
            <v/>
          </cell>
          <cell r="DB449" t="str">
            <v/>
          </cell>
          <cell r="DC449" t="str">
            <v/>
          </cell>
          <cell r="DD449" t="str">
            <v/>
          </cell>
          <cell r="DE449" t="str">
            <v/>
          </cell>
          <cell r="DF449" t="str">
            <v/>
          </cell>
          <cell r="DG449" t="str">
            <v/>
          </cell>
          <cell r="DH449" t="str">
            <v/>
          </cell>
          <cell r="DI449" t="str">
            <v/>
          </cell>
          <cell r="DJ449" t="str">
            <v/>
          </cell>
          <cell r="DK449" t="str">
            <v/>
          </cell>
          <cell r="DL449" t="str">
            <v/>
          </cell>
          <cell r="DM449" t="str">
            <v/>
          </cell>
          <cell r="DN449" t="str">
            <v/>
          </cell>
          <cell r="DO449" t="str">
            <v/>
          </cell>
          <cell r="DP449" t="str">
            <v/>
          </cell>
          <cell r="DQ449" t="str">
            <v/>
          </cell>
          <cell r="DR449" t="str">
            <v/>
          </cell>
          <cell r="DS449" t="str">
            <v/>
          </cell>
          <cell r="DT449" t="str">
            <v/>
          </cell>
          <cell r="DU449" t="str">
            <v/>
          </cell>
          <cell r="DV449" t="str">
            <v/>
          </cell>
          <cell r="DW449" t="str">
            <v/>
          </cell>
          <cell r="DX449" t="str">
            <v/>
          </cell>
          <cell r="DY449" t="str">
            <v/>
          </cell>
          <cell r="DZ449" t="str">
            <v/>
          </cell>
          <cell r="EA449" t="str">
            <v/>
          </cell>
          <cell r="EB449" t="str">
            <v/>
          </cell>
          <cell r="EC449" t="str">
            <v/>
          </cell>
          <cell r="ED449" t="str">
            <v/>
          </cell>
          <cell r="EE449" t="str">
            <v/>
          </cell>
          <cell r="EF449" t="str">
            <v/>
          </cell>
          <cell r="EG449" t="str">
            <v/>
          </cell>
          <cell r="EH449" t="str">
            <v/>
          </cell>
          <cell r="EI449" t="str">
            <v/>
          </cell>
          <cell r="EJ449" t="str">
            <v/>
          </cell>
          <cell r="EK449" t="str">
            <v/>
          </cell>
          <cell r="EL449" t="str">
            <v/>
          </cell>
          <cell r="EM449" t="str">
            <v/>
          </cell>
          <cell r="EN449" t="str">
            <v/>
          </cell>
          <cell r="EO449" t="str">
            <v/>
          </cell>
          <cell r="EP449" t="str">
            <v/>
          </cell>
          <cell r="EQ449" t="str">
            <v/>
          </cell>
          <cell r="ER449" t="str">
            <v/>
          </cell>
          <cell r="ES449" t="str">
            <v/>
          </cell>
          <cell r="ET449" t="str">
            <v/>
          </cell>
          <cell r="EU449" t="str">
            <v/>
          </cell>
          <cell r="EV449" t="str">
            <v/>
          </cell>
          <cell r="EW449" t="str">
            <v/>
          </cell>
          <cell r="EX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/>
          </cell>
          <cell r="BG450" t="str">
            <v/>
          </cell>
          <cell r="BH450" t="str">
            <v/>
          </cell>
          <cell r="BI450" t="str">
            <v/>
          </cell>
          <cell r="BJ450" t="str">
            <v/>
          </cell>
          <cell r="BK450" t="str">
            <v/>
          </cell>
          <cell r="BL450" t="str">
            <v/>
          </cell>
          <cell r="BM450" t="str">
            <v/>
          </cell>
          <cell r="BN450" t="str">
            <v/>
          </cell>
          <cell r="BO450" t="str">
            <v/>
          </cell>
          <cell r="BP450" t="str">
            <v/>
          </cell>
          <cell r="BQ450" t="str">
            <v/>
          </cell>
          <cell r="BR450" t="str">
            <v/>
          </cell>
          <cell r="BS450" t="str">
            <v/>
          </cell>
          <cell r="BT450" t="str">
            <v/>
          </cell>
          <cell r="BU450" t="str">
            <v/>
          </cell>
          <cell r="BV450" t="str">
            <v/>
          </cell>
          <cell r="BW450" t="str">
            <v/>
          </cell>
          <cell r="BX450" t="str">
            <v/>
          </cell>
          <cell r="BY450" t="str">
            <v/>
          </cell>
          <cell r="CA450" t="str">
            <v/>
          </cell>
          <cell r="CB450" t="str">
            <v/>
          </cell>
          <cell r="CC450" t="str">
            <v/>
          </cell>
          <cell r="CD450" t="str">
            <v/>
          </cell>
          <cell r="CE450" t="str">
            <v/>
          </cell>
          <cell r="CF450" t="str">
            <v/>
          </cell>
          <cell r="CG450" t="str">
            <v/>
          </cell>
          <cell r="CH450" t="str">
            <v/>
          </cell>
          <cell r="CI450" t="str">
            <v/>
          </cell>
          <cell r="CJ450" t="str">
            <v/>
          </cell>
          <cell r="CK450" t="str">
            <v/>
          </cell>
          <cell r="CL450" t="str">
            <v/>
          </cell>
          <cell r="CM450" t="str">
            <v/>
          </cell>
          <cell r="CN450" t="str">
            <v/>
          </cell>
          <cell r="CO450" t="str">
            <v/>
          </cell>
          <cell r="CP450" t="str">
            <v/>
          </cell>
          <cell r="CQ450" t="str">
            <v/>
          </cell>
          <cell r="CR450" t="str">
            <v/>
          </cell>
          <cell r="CS450" t="str">
            <v/>
          </cell>
          <cell r="CT450" t="str">
            <v/>
          </cell>
          <cell r="CU450" t="str">
            <v/>
          </cell>
          <cell r="CV450" t="str">
            <v/>
          </cell>
          <cell r="CW450" t="str">
            <v/>
          </cell>
          <cell r="CX450" t="str">
            <v/>
          </cell>
          <cell r="CY450" t="str">
            <v/>
          </cell>
          <cell r="CZ450" t="str">
            <v/>
          </cell>
          <cell r="DA450" t="str">
            <v/>
          </cell>
          <cell r="DB450" t="str">
            <v/>
          </cell>
          <cell r="DC450" t="str">
            <v/>
          </cell>
          <cell r="DD450" t="str">
            <v/>
          </cell>
          <cell r="DE450" t="str">
            <v/>
          </cell>
          <cell r="DF450" t="str">
            <v/>
          </cell>
          <cell r="DG450" t="str">
            <v/>
          </cell>
          <cell r="DH450" t="str">
            <v/>
          </cell>
          <cell r="DI450" t="str">
            <v/>
          </cell>
          <cell r="DJ450" t="str">
            <v/>
          </cell>
          <cell r="DK450" t="str">
            <v/>
          </cell>
          <cell r="DL450" t="str">
            <v/>
          </cell>
          <cell r="DM450" t="str">
            <v/>
          </cell>
          <cell r="DN450" t="str">
            <v/>
          </cell>
          <cell r="DO450" t="str">
            <v/>
          </cell>
          <cell r="DP450" t="str">
            <v/>
          </cell>
          <cell r="DQ450" t="str">
            <v/>
          </cell>
          <cell r="DR450" t="str">
            <v/>
          </cell>
          <cell r="DS450" t="str">
            <v/>
          </cell>
          <cell r="DT450" t="str">
            <v/>
          </cell>
          <cell r="DU450" t="str">
            <v/>
          </cell>
          <cell r="DV450" t="str">
            <v/>
          </cell>
          <cell r="DW450" t="str">
            <v/>
          </cell>
          <cell r="DX450" t="str">
            <v/>
          </cell>
          <cell r="DY450" t="str">
            <v/>
          </cell>
          <cell r="DZ450" t="str">
            <v/>
          </cell>
          <cell r="EA450" t="str">
            <v/>
          </cell>
          <cell r="EB450" t="str">
            <v/>
          </cell>
          <cell r="EC450" t="str">
            <v/>
          </cell>
          <cell r="ED450" t="str">
            <v/>
          </cell>
          <cell r="EE450" t="str">
            <v/>
          </cell>
          <cell r="EF450" t="str">
            <v/>
          </cell>
          <cell r="EG450" t="str">
            <v/>
          </cell>
          <cell r="EH450" t="str">
            <v/>
          </cell>
          <cell r="EI450" t="str">
            <v/>
          </cell>
          <cell r="EJ450" t="str">
            <v/>
          </cell>
          <cell r="EK450" t="str">
            <v/>
          </cell>
          <cell r="EL450" t="str">
            <v/>
          </cell>
          <cell r="EM450" t="str">
            <v/>
          </cell>
          <cell r="EN450" t="str">
            <v/>
          </cell>
          <cell r="EO450" t="str">
            <v/>
          </cell>
          <cell r="EP450" t="str">
            <v/>
          </cell>
          <cell r="EQ450" t="str">
            <v/>
          </cell>
          <cell r="ER450" t="str">
            <v/>
          </cell>
          <cell r="ES450" t="str">
            <v/>
          </cell>
          <cell r="ET450" t="str">
            <v/>
          </cell>
          <cell r="EU450" t="str">
            <v/>
          </cell>
          <cell r="EV450" t="str">
            <v/>
          </cell>
          <cell r="EW450" t="str">
            <v/>
          </cell>
          <cell r="EX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/>
          </cell>
          <cell r="BG451" t="str">
            <v/>
          </cell>
          <cell r="BH451" t="str">
            <v/>
          </cell>
          <cell r="BI451" t="str">
            <v/>
          </cell>
          <cell r="BJ451" t="str">
            <v/>
          </cell>
          <cell r="BK451" t="str">
            <v/>
          </cell>
          <cell r="BL451" t="str">
            <v/>
          </cell>
          <cell r="BM451" t="str">
            <v/>
          </cell>
          <cell r="BN451" t="str">
            <v/>
          </cell>
          <cell r="BO451" t="str">
            <v/>
          </cell>
          <cell r="BP451" t="str">
            <v/>
          </cell>
          <cell r="BQ451" t="str">
            <v/>
          </cell>
          <cell r="BR451" t="str">
            <v/>
          </cell>
          <cell r="BS451" t="str">
            <v/>
          </cell>
          <cell r="BT451" t="str">
            <v/>
          </cell>
          <cell r="BU451" t="str">
            <v/>
          </cell>
          <cell r="BV451" t="str">
            <v/>
          </cell>
          <cell r="BW451" t="str">
            <v/>
          </cell>
          <cell r="BX451" t="str">
            <v/>
          </cell>
          <cell r="BY451" t="str">
            <v/>
          </cell>
          <cell r="CA451" t="str">
            <v/>
          </cell>
          <cell r="CB451" t="str">
            <v/>
          </cell>
          <cell r="CC451" t="str">
            <v/>
          </cell>
          <cell r="CD451" t="str">
            <v/>
          </cell>
          <cell r="CE451" t="str">
            <v/>
          </cell>
          <cell r="CF451" t="str">
            <v/>
          </cell>
          <cell r="CG451" t="str">
            <v/>
          </cell>
          <cell r="CH451" t="str">
            <v/>
          </cell>
          <cell r="CI451" t="str">
            <v/>
          </cell>
          <cell r="CJ451" t="str">
            <v/>
          </cell>
          <cell r="CK451" t="str">
            <v/>
          </cell>
          <cell r="CL451" t="str">
            <v/>
          </cell>
          <cell r="CM451" t="str">
            <v/>
          </cell>
          <cell r="CN451" t="str">
            <v/>
          </cell>
          <cell r="CO451" t="str">
            <v/>
          </cell>
          <cell r="CP451" t="str">
            <v/>
          </cell>
          <cell r="CQ451" t="str">
            <v/>
          </cell>
          <cell r="CR451" t="str">
            <v/>
          </cell>
          <cell r="CS451" t="str">
            <v/>
          </cell>
          <cell r="CT451" t="str">
            <v/>
          </cell>
          <cell r="CU451" t="str">
            <v/>
          </cell>
          <cell r="CV451" t="str">
            <v/>
          </cell>
          <cell r="CW451" t="str">
            <v/>
          </cell>
          <cell r="CX451" t="str">
            <v/>
          </cell>
          <cell r="CY451" t="str">
            <v/>
          </cell>
          <cell r="CZ451" t="str">
            <v/>
          </cell>
          <cell r="DA451" t="str">
            <v/>
          </cell>
          <cell r="DB451" t="str">
            <v/>
          </cell>
          <cell r="DC451" t="str">
            <v/>
          </cell>
          <cell r="DD451" t="str">
            <v/>
          </cell>
          <cell r="DE451" t="str">
            <v/>
          </cell>
          <cell r="DF451" t="str">
            <v/>
          </cell>
          <cell r="DG451" t="str">
            <v/>
          </cell>
          <cell r="DH451" t="str">
            <v/>
          </cell>
          <cell r="DI451" t="str">
            <v/>
          </cell>
          <cell r="DJ451" t="str">
            <v/>
          </cell>
          <cell r="DK451" t="str">
            <v/>
          </cell>
          <cell r="DL451" t="str">
            <v/>
          </cell>
          <cell r="DM451" t="str">
            <v/>
          </cell>
          <cell r="DN451" t="str">
            <v/>
          </cell>
          <cell r="DO451" t="str">
            <v/>
          </cell>
          <cell r="DP451" t="str">
            <v/>
          </cell>
          <cell r="DQ451" t="str">
            <v/>
          </cell>
          <cell r="DR451" t="str">
            <v/>
          </cell>
          <cell r="DS451" t="str">
            <v/>
          </cell>
          <cell r="DT451" t="str">
            <v/>
          </cell>
          <cell r="DU451" t="str">
            <v/>
          </cell>
          <cell r="DV451" t="str">
            <v/>
          </cell>
          <cell r="DW451" t="str">
            <v/>
          </cell>
          <cell r="DX451" t="str">
            <v/>
          </cell>
          <cell r="DY451" t="str">
            <v/>
          </cell>
          <cell r="DZ451" t="str">
            <v/>
          </cell>
          <cell r="EA451" t="str">
            <v/>
          </cell>
          <cell r="EB451" t="str">
            <v/>
          </cell>
          <cell r="EC451" t="str">
            <v/>
          </cell>
          <cell r="ED451" t="str">
            <v/>
          </cell>
          <cell r="EE451" t="str">
            <v/>
          </cell>
          <cell r="EF451" t="str">
            <v/>
          </cell>
          <cell r="EG451" t="str">
            <v/>
          </cell>
          <cell r="EH451" t="str">
            <v/>
          </cell>
          <cell r="EI451" t="str">
            <v/>
          </cell>
          <cell r="EJ451" t="str">
            <v/>
          </cell>
          <cell r="EK451" t="str">
            <v/>
          </cell>
          <cell r="EL451" t="str">
            <v/>
          </cell>
          <cell r="EM451" t="str">
            <v/>
          </cell>
          <cell r="EN451" t="str">
            <v/>
          </cell>
          <cell r="EO451" t="str">
            <v/>
          </cell>
          <cell r="EP451" t="str">
            <v/>
          </cell>
          <cell r="EQ451" t="str">
            <v/>
          </cell>
          <cell r="ER451" t="str">
            <v/>
          </cell>
          <cell r="ES451" t="str">
            <v/>
          </cell>
          <cell r="ET451" t="str">
            <v/>
          </cell>
          <cell r="EU451" t="str">
            <v/>
          </cell>
          <cell r="EV451" t="str">
            <v/>
          </cell>
          <cell r="EW451" t="str">
            <v/>
          </cell>
          <cell r="EX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  <cell r="BJ452" t="str">
            <v/>
          </cell>
          <cell r="BK452" t="str">
            <v/>
          </cell>
          <cell r="BL452" t="str">
            <v/>
          </cell>
          <cell r="BM452" t="str">
            <v/>
          </cell>
          <cell r="BN452" t="str">
            <v/>
          </cell>
          <cell r="BO452" t="str">
            <v/>
          </cell>
          <cell r="BP452" t="str">
            <v/>
          </cell>
          <cell r="BQ452" t="str">
            <v/>
          </cell>
          <cell r="BR452" t="str">
            <v/>
          </cell>
          <cell r="BS452" t="str">
            <v/>
          </cell>
          <cell r="BT452" t="str">
            <v/>
          </cell>
          <cell r="BU452" t="str">
            <v/>
          </cell>
          <cell r="BV452" t="str">
            <v/>
          </cell>
          <cell r="BW452" t="str">
            <v/>
          </cell>
          <cell r="BX452" t="str">
            <v/>
          </cell>
          <cell r="BY452" t="str">
            <v/>
          </cell>
          <cell r="CA452" t="str">
            <v/>
          </cell>
          <cell r="CB452" t="str">
            <v/>
          </cell>
          <cell r="CC452" t="str">
            <v/>
          </cell>
          <cell r="CD452" t="str">
            <v/>
          </cell>
          <cell r="CE452" t="str">
            <v/>
          </cell>
          <cell r="CF452" t="str">
            <v/>
          </cell>
          <cell r="CG452" t="str">
            <v/>
          </cell>
          <cell r="CH452" t="str">
            <v/>
          </cell>
          <cell r="CI452" t="str">
            <v/>
          </cell>
          <cell r="CJ452" t="str">
            <v/>
          </cell>
          <cell r="CK452" t="str">
            <v/>
          </cell>
          <cell r="CL452" t="str">
            <v/>
          </cell>
          <cell r="CM452" t="str">
            <v/>
          </cell>
          <cell r="CN452" t="str">
            <v/>
          </cell>
          <cell r="CO452" t="str">
            <v/>
          </cell>
          <cell r="CP452" t="str">
            <v/>
          </cell>
          <cell r="CQ452" t="str">
            <v/>
          </cell>
          <cell r="CR452" t="str">
            <v/>
          </cell>
          <cell r="CS452" t="str">
            <v/>
          </cell>
          <cell r="CT452" t="str">
            <v/>
          </cell>
          <cell r="CU452" t="str">
            <v/>
          </cell>
          <cell r="CV452" t="str">
            <v/>
          </cell>
          <cell r="CW452" t="str">
            <v/>
          </cell>
          <cell r="CX452" t="str">
            <v/>
          </cell>
          <cell r="CY452" t="str">
            <v/>
          </cell>
          <cell r="CZ452" t="str">
            <v/>
          </cell>
          <cell r="DA452" t="str">
            <v/>
          </cell>
          <cell r="DB452" t="str">
            <v/>
          </cell>
          <cell r="DC452" t="str">
            <v/>
          </cell>
          <cell r="DD452" t="str">
            <v/>
          </cell>
          <cell r="DE452" t="str">
            <v/>
          </cell>
          <cell r="DF452" t="str">
            <v/>
          </cell>
          <cell r="DG452" t="str">
            <v/>
          </cell>
          <cell r="DH452" t="str">
            <v/>
          </cell>
          <cell r="DI452" t="str">
            <v/>
          </cell>
          <cell r="DJ452" t="str">
            <v/>
          </cell>
          <cell r="DK452" t="str">
            <v/>
          </cell>
          <cell r="DL452" t="str">
            <v/>
          </cell>
          <cell r="DM452" t="str">
            <v/>
          </cell>
          <cell r="DN452" t="str">
            <v/>
          </cell>
          <cell r="DO452" t="str">
            <v/>
          </cell>
          <cell r="DP452" t="str">
            <v/>
          </cell>
          <cell r="DQ452" t="str">
            <v/>
          </cell>
          <cell r="DR452" t="str">
            <v/>
          </cell>
          <cell r="DS452" t="str">
            <v/>
          </cell>
          <cell r="DT452" t="str">
            <v/>
          </cell>
          <cell r="DU452" t="str">
            <v/>
          </cell>
          <cell r="DV452" t="str">
            <v/>
          </cell>
          <cell r="DW452" t="str">
            <v/>
          </cell>
          <cell r="DX452" t="str">
            <v/>
          </cell>
          <cell r="DY452" t="str">
            <v/>
          </cell>
          <cell r="DZ452" t="str">
            <v/>
          </cell>
          <cell r="EA452" t="str">
            <v/>
          </cell>
          <cell r="EB452" t="str">
            <v/>
          </cell>
          <cell r="EC452" t="str">
            <v/>
          </cell>
          <cell r="ED452" t="str">
            <v/>
          </cell>
          <cell r="EE452" t="str">
            <v/>
          </cell>
          <cell r="EF452" t="str">
            <v/>
          </cell>
          <cell r="EG452" t="str">
            <v/>
          </cell>
          <cell r="EH452" t="str">
            <v/>
          </cell>
          <cell r="EI452" t="str">
            <v/>
          </cell>
          <cell r="EJ452" t="str">
            <v/>
          </cell>
          <cell r="EK452" t="str">
            <v/>
          </cell>
          <cell r="EL452" t="str">
            <v/>
          </cell>
          <cell r="EM452" t="str">
            <v/>
          </cell>
          <cell r="EN452" t="str">
            <v/>
          </cell>
          <cell r="EO452" t="str">
            <v/>
          </cell>
          <cell r="EP452" t="str">
            <v/>
          </cell>
          <cell r="EQ452" t="str">
            <v/>
          </cell>
          <cell r="ER452" t="str">
            <v/>
          </cell>
          <cell r="ES452" t="str">
            <v/>
          </cell>
          <cell r="ET452" t="str">
            <v/>
          </cell>
          <cell r="EU452" t="str">
            <v/>
          </cell>
          <cell r="EV452" t="str">
            <v/>
          </cell>
          <cell r="EW452" t="str">
            <v/>
          </cell>
          <cell r="EX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  <cell r="BI453" t="str">
            <v/>
          </cell>
          <cell r="BJ453" t="str">
            <v/>
          </cell>
          <cell r="BK453" t="str">
            <v/>
          </cell>
          <cell r="BL453" t="str">
            <v/>
          </cell>
          <cell r="BM453" t="str">
            <v/>
          </cell>
          <cell r="BN453" t="str">
            <v/>
          </cell>
          <cell r="BO453" t="str">
            <v/>
          </cell>
          <cell r="BP453" t="str">
            <v/>
          </cell>
          <cell r="BQ453" t="str">
            <v/>
          </cell>
          <cell r="BR453" t="str">
            <v/>
          </cell>
          <cell r="BS453" t="str">
            <v/>
          </cell>
          <cell r="BT453" t="str">
            <v/>
          </cell>
          <cell r="BU453" t="str">
            <v/>
          </cell>
          <cell r="BV453" t="str">
            <v/>
          </cell>
          <cell r="BW453" t="str">
            <v/>
          </cell>
          <cell r="BX453" t="str">
            <v/>
          </cell>
          <cell r="BY453" t="str">
            <v/>
          </cell>
          <cell r="CA453" t="str">
            <v/>
          </cell>
          <cell r="CB453" t="str">
            <v/>
          </cell>
          <cell r="CC453" t="str">
            <v/>
          </cell>
          <cell r="CD453" t="str">
            <v/>
          </cell>
          <cell r="CE453" t="str">
            <v/>
          </cell>
          <cell r="CF453" t="str">
            <v/>
          </cell>
          <cell r="CG453" t="str">
            <v/>
          </cell>
          <cell r="CH453" t="str">
            <v/>
          </cell>
          <cell r="CI453" t="str">
            <v/>
          </cell>
          <cell r="CJ453" t="str">
            <v/>
          </cell>
          <cell r="CK453" t="str">
            <v/>
          </cell>
          <cell r="CL453" t="str">
            <v/>
          </cell>
          <cell r="CM453" t="str">
            <v/>
          </cell>
          <cell r="CN453" t="str">
            <v/>
          </cell>
          <cell r="CO453" t="str">
            <v/>
          </cell>
          <cell r="CP453" t="str">
            <v/>
          </cell>
          <cell r="CQ453" t="str">
            <v/>
          </cell>
          <cell r="CR453" t="str">
            <v/>
          </cell>
          <cell r="CS453" t="str">
            <v/>
          </cell>
          <cell r="CT453" t="str">
            <v/>
          </cell>
          <cell r="CU453" t="str">
            <v/>
          </cell>
          <cell r="CV453" t="str">
            <v/>
          </cell>
          <cell r="CW453" t="str">
            <v/>
          </cell>
          <cell r="CX453" t="str">
            <v/>
          </cell>
          <cell r="CY453" t="str">
            <v/>
          </cell>
          <cell r="CZ453" t="str">
            <v/>
          </cell>
          <cell r="DA453" t="str">
            <v/>
          </cell>
          <cell r="DB453" t="str">
            <v/>
          </cell>
          <cell r="DC453" t="str">
            <v/>
          </cell>
          <cell r="DD453" t="str">
            <v/>
          </cell>
          <cell r="DE453" t="str">
            <v/>
          </cell>
          <cell r="DF453" t="str">
            <v/>
          </cell>
          <cell r="DG453" t="str">
            <v/>
          </cell>
          <cell r="DH453" t="str">
            <v/>
          </cell>
          <cell r="DI453" t="str">
            <v/>
          </cell>
          <cell r="DJ453" t="str">
            <v/>
          </cell>
          <cell r="DK453" t="str">
            <v/>
          </cell>
          <cell r="DL453" t="str">
            <v/>
          </cell>
          <cell r="DM453" t="str">
            <v/>
          </cell>
          <cell r="DN453" t="str">
            <v/>
          </cell>
          <cell r="DO453" t="str">
            <v/>
          </cell>
          <cell r="DP453" t="str">
            <v/>
          </cell>
          <cell r="DQ453" t="str">
            <v/>
          </cell>
          <cell r="DR453" t="str">
            <v/>
          </cell>
          <cell r="DS453" t="str">
            <v/>
          </cell>
          <cell r="DT453" t="str">
            <v/>
          </cell>
          <cell r="DU453" t="str">
            <v/>
          </cell>
          <cell r="DV453" t="str">
            <v/>
          </cell>
          <cell r="DW453" t="str">
            <v/>
          </cell>
          <cell r="DX453" t="str">
            <v/>
          </cell>
          <cell r="DY453" t="str">
            <v/>
          </cell>
          <cell r="DZ453" t="str">
            <v/>
          </cell>
          <cell r="EA453" t="str">
            <v/>
          </cell>
          <cell r="EB453" t="str">
            <v/>
          </cell>
          <cell r="EC453" t="str">
            <v/>
          </cell>
          <cell r="ED453" t="str">
            <v/>
          </cell>
          <cell r="EE453" t="str">
            <v/>
          </cell>
          <cell r="EF453" t="str">
            <v/>
          </cell>
          <cell r="EG453" t="str">
            <v/>
          </cell>
          <cell r="EH453" t="str">
            <v/>
          </cell>
          <cell r="EI453" t="str">
            <v/>
          </cell>
          <cell r="EJ453" t="str">
            <v/>
          </cell>
          <cell r="EK453" t="str">
            <v/>
          </cell>
          <cell r="EL453" t="str">
            <v/>
          </cell>
          <cell r="EM453" t="str">
            <v/>
          </cell>
          <cell r="EN453" t="str">
            <v/>
          </cell>
          <cell r="EO453" t="str">
            <v/>
          </cell>
          <cell r="EP453" t="str">
            <v/>
          </cell>
          <cell r="EQ453" t="str">
            <v/>
          </cell>
          <cell r="ER453" t="str">
            <v/>
          </cell>
          <cell r="ES453" t="str">
            <v/>
          </cell>
          <cell r="ET453" t="str">
            <v/>
          </cell>
          <cell r="EU453" t="str">
            <v/>
          </cell>
          <cell r="EV453" t="str">
            <v/>
          </cell>
          <cell r="EW453" t="str">
            <v/>
          </cell>
          <cell r="EX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  <cell r="BI454" t="str">
            <v/>
          </cell>
          <cell r="BJ454" t="str">
            <v/>
          </cell>
          <cell r="BK454" t="str">
            <v/>
          </cell>
          <cell r="BL454" t="str">
            <v/>
          </cell>
          <cell r="BM454" t="str">
            <v/>
          </cell>
          <cell r="BN454" t="str">
            <v/>
          </cell>
          <cell r="BO454" t="str">
            <v/>
          </cell>
          <cell r="BP454" t="str">
            <v/>
          </cell>
          <cell r="BQ454" t="str">
            <v/>
          </cell>
          <cell r="BR454" t="str">
            <v/>
          </cell>
          <cell r="BS454" t="str">
            <v/>
          </cell>
          <cell r="BT454" t="str">
            <v/>
          </cell>
          <cell r="BU454" t="str">
            <v/>
          </cell>
          <cell r="BV454" t="str">
            <v/>
          </cell>
          <cell r="BW454" t="str">
            <v/>
          </cell>
          <cell r="BX454" t="str">
            <v/>
          </cell>
          <cell r="BY454" t="str">
            <v/>
          </cell>
          <cell r="CA454" t="str">
            <v/>
          </cell>
          <cell r="CB454" t="str">
            <v/>
          </cell>
          <cell r="CC454" t="str">
            <v/>
          </cell>
          <cell r="CD454" t="str">
            <v/>
          </cell>
          <cell r="CE454" t="str">
            <v/>
          </cell>
          <cell r="CF454" t="str">
            <v/>
          </cell>
          <cell r="CG454" t="str">
            <v/>
          </cell>
          <cell r="CH454" t="str">
            <v/>
          </cell>
          <cell r="CI454" t="str">
            <v/>
          </cell>
          <cell r="CJ454" t="str">
            <v/>
          </cell>
          <cell r="CK454" t="str">
            <v/>
          </cell>
          <cell r="CL454" t="str">
            <v/>
          </cell>
          <cell r="CM454" t="str">
            <v/>
          </cell>
          <cell r="CN454" t="str">
            <v/>
          </cell>
          <cell r="CO454" t="str">
            <v/>
          </cell>
          <cell r="CP454" t="str">
            <v/>
          </cell>
          <cell r="CQ454" t="str">
            <v/>
          </cell>
          <cell r="CR454" t="str">
            <v/>
          </cell>
          <cell r="CS454" t="str">
            <v/>
          </cell>
          <cell r="CT454" t="str">
            <v/>
          </cell>
          <cell r="CU454" t="str">
            <v/>
          </cell>
          <cell r="CV454" t="str">
            <v/>
          </cell>
          <cell r="CW454" t="str">
            <v/>
          </cell>
          <cell r="CX454" t="str">
            <v/>
          </cell>
          <cell r="CY454" t="str">
            <v/>
          </cell>
          <cell r="CZ454" t="str">
            <v/>
          </cell>
          <cell r="DA454" t="str">
            <v/>
          </cell>
          <cell r="DB454" t="str">
            <v/>
          </cell>
          <cell r="DC454" t="str">
            <v/>
          </cell>
          <cell r="DD454" t="str">
            <v/>
          </cell>
          <cell r="DE454" t="str">
            <v/>
          </cell>
          <cell r="DF454" t="str">
            <v/>
          </cell>
          <cell r="DG454" t="str">
            <v/>
          </cell>
          <cell r="DH454" t="str">
            <v/>
          </cell>
          <cell r="DI454" t="str">
            <v/>
          </cell>
          <cell r="DJ454" t="str">
            <v/>
          </cell>
          <cell r="DK454" t="str">
            <v/>
          </cell>
          <cell r="DL454" t="str">
            <v/>
          </cell>
          <cell r="DM454" t="str">
            <v/>
          </cell>
          <cell r="DN454" t="str">
            <v/>
          </cell>
          <cell r="DO454" t="str">
            <v/>
          </cell>
          <cell r="DP454" t="str">
            <v/>
          </cell>
          <cell r="DQ454" t="str">
            <v/>
          </cell>
          <cell r="DR454" t="str">
            <v/>
          </cell>
          <cell r="DS454" t="str">
            <v/>
          </cell>
          <cell r="DT454" t="str">
            <v/>
          </cell>
          <cell r="DU454" t="str">
            <v/>
          </cell>
          <cell r="DV454" t="str">
            <v/>
          </cell>
          <cell r="DW454" t="str">
            <v/>
          </cell>
          <cell r="DX454" t="str">
            <v/>
          </cell>
          <cell r="DY454" t="str">
            <v/>
          </cell>
          <cell r="DZ454" t="str">
            <v/>
          </cell>
          <cell r="EA454" t="str">
            <v/>
          </cell>
          <cell r="EB454" t="str">
            <v/>
          </cell>
          <cell r="EC454" t="str">
            <v/>
          </cell>
          <cell r="ED454" t="str">
            <v/>
          </cell>
          <cell r="EE454" t="str">
            <v/>
          </cell>
          <cell r="EF454" t="str">
            <v/>
          </cell>
          <cell r="EG454" t="str">
            <v/>
          </cell>
          <cell r="EH454" t="str">
            <v/>
          </cell>
          <cell r="EI454" t="str">
            <v/>
          </cell>
          <cell r="EJ454" t="str">
            <v/>
          </cell>
          <cell r="EK454" t="str">
            <v/>
          </cell>
          <cell r="EL454" t="str">
            <v/>
          </cell>
          <cell r="EM454" t="str">
            <v/>
          </cell>
          <cell r="EN454" t="str">
            <v/>
          </cell>
          <cell r="EO454" t="str">
            <v/>
          </cell>
          <cell r="EP454" t="str">
            <v/>
          </cell>
          <cell r="EQ454" t="str">
            <v/>
          </cell>
          <cell r="ER454" t="str">
            <v/>
          </cell>
          <cell r="ES454" t="str">
            <v/>
          </cell>
          <cell r="ET454" t="str">
            <v/>
          </cell>
          <cell r="EU454" t="str">
            <v/>
          </cell>
          <cell r="EV454" t="str">
            <v/>
          </cell>
          <cell r="EW454" t="str">
            <v/>
          </cell>
          <cell r="EX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  <cell r="BJ455" t="str">
            <v/>
          </cell>
          <cell r="BK455" t="str">
            <v/>
          </cell>
          <cell r="BL455" t="str">
            <v/>
          </cell>
          <cell r="BM455" t="str">
            <v/>
          </cell>
          <cell r="BN455" t="str">
            <v/>
          </cell>
          <cell r="BO455" t="str">
            <v/>
          </cell>
          <cell r="BP455" t="str">
            <v/>
          </cell>
          <cell r="BQ455" t="str">
            <v/>
          </cell>
          <cell r="BR455" t="str">
            <v/>
          </cell>
          <cell r="BS455" t="str">
            <v/>
          </cell>
          <cell r="BT455" t="str">
            <v/>
          </cell>
          <cell r="BU455" t="str">
            <v/>
          </cell>
          <cell r="BV455" t="str">
            <v/>
          </cell>
          <cell r="BW455" t="str">
            <v/>
          </cell>
          <cell r="BX455" t="str">
            <v/>
          </cell>
          <cell r="BY455" t="str">
            <v/>
          </cell>
          <cell r="CA455" t="str">
            <v/>
          </cell>
          <cell r="CB455" t="str">
            <v/>
          </cell>
          <cell r="CC455" t="str">
            <v/>
          </cell>
          <cell r="CD455" t="str">
            <v/>
          </cell>
          <cell r="CE455" t="str">
            <v/>
          </cell>
          <cell r="CF455" t="str">
            <v/>
          </cell>
          <cell r="CG455" t="str">
            <v/>
          </cell>
          <cell r="CH455" t="str">
            <v/>
          </cell>
          <cell r="CI455" t="str">
            <v/>
          </cell>
          <cell r="CJ455" t="str">
            <v/>
          </cell>
          <cell r="CK455" t="str">
            <v/>
          </cell>
          <cell r="CL455" t="str">
            <v/>
          </cell>
          <cell r="CM455" t="str">
            <v/>
          </cell>
          <cell r="CN455" t="str">
            <v/>
          </cell>
          <cell r="CO455" t="str">
            <v/>
          </cell>
          <cell r="CP455" t="str">
            <v/>
          </cell>
          <cell r="CQ455" t="str">
            <v/>
          </cell>
          <cell r="CR455" t="str">
            <v/>
          </cell>
          <cell r="CS455" t="str">
            <v/>
          </cell>
          <cell r="CT455" t="str">
            <v/>
          </cell>
          <cell r="CU455" t="str">
            <v/>
          </cell>
          <cell r="CV455" t="str">
            <v/>
          </cell>
          <cell r="CW455" t="str">
            <v/>
          </cell>
          <cell r="CX455" t="str">
            <v/>
          </cell>
          <cell r="CY455" t="str">
            <v/>
          </cell>
          <cell r="CZ455" t="str">
            <v/>
          </cell>
          <cell r="DA455" t="str">
            <v/>
          </cell>
          <cell r="DB455" t="str">
            <v/>
          </cell>
          <cell r="DC455" t="str">
            <v/>
          </cell>
          <cell r="DD455" t="str">
            <v/>
          </cell>
          <cell r="DE455" t="str">
            <v/>
          </cell>
          <cell r="DF455" t="str">
            <v/>
          </cell>
          <cell r="DG455" t="str">
            <v/>
          </cell>
          <cell r="DH455" t="str">
            <v/>
          </cell>
          <cell r="DI455" t="str">
            <v/>
          </cell>
          <cell r="DJ455" t="str">
            <v/>
          </cell>
          <cell r="DK455" t="str">
            <v/>
          </cell>
          <cell r="DL455" t="str">
            <v/>
          </cell>
          <cell r="DM455" t="str">
            <v/>
          </cell>
          <cell r="DN455" t="str">
            <v/>
          </cell>
          <cell r="DO455" t="str">
            <v/>
          </cell>
          <cell r="DP455" t="str">
            <v/>
          </cell>
          <cell r="DQ455" t="str">
            <v/>
          </cell>
          <cell r="DR455" t="str">
            <v/>
          </cell>
          <cell r="DS455" t="str">
            <v/>
          </cell>
          <cell r="DT455" t="str">
            <v/>
          </cell>
          <cell r="DU455" t="str">
            <v/>
          </cell>
          <cell r="DV455" t="str">
            <v/>
          </cell>
          <cell r="DW455" t="str">
            <v/>
          </cell>
          <cell r="DX455" t="str">
            <v/>
          </cell>
          <cell r="DY455" t="str">
            <v/>
          </cell>
          <cell r="DZ455" t="str">
            <v/>
          </cell>
          <cell r="EA455" t="str">
            <v/>
          </cell>
          <cell r="EB455" t="str">
            <v/>
          </cell>
          <cell r="EC455" t="str">
            <v/>
          </cell>
          <cell r="ED455" t="str">
            <v/>
          </cell>
          <cell r="EE455" t="str">
            <v/>
          </cell>
          <cell r="EF455" t="str">
            <v/>
          </cell>
          <cell r="EG455" t="str">
            <v/>
          </cell>
          <cell r="EH455" t="str">
            <v/>
          </cell>
          <cell r="EI455" t="str">
            <v/>
          </cell>
          <cell r="EJ455" t="str">
            <v/>
          </cell>
          <cell r="EK455" t="str">
            <v/>
          </cell>
          <cell r="EL455" t="str">
            <v/>
          </cell>
          <cell r="EM455" t="str">
            <v/>
          </cell>
          <cell r="EN455" t="str">
            <v/>
          </cell>
          <cell r="EO455" t="str">
            <v/>
          </cell>
          <cell r="EP455" t="str">
            <v/>
          </cell>
          <cell r="EQ455" t="str">
            <v/>
          </cell>
          <cell r="ER455" t="str">
            <v/>
          </cell>
          <cell r="ES455" t="str">
            <v/>
          </cell>
          <cell r="ET455" t="str">
            <v/>
          </cell>
          <cell r="EU455" t="str">
            <v/>
          </cell>
          <cell r="EV455" t="str">
            <v/>
          </cell>
          <cell r="EW455" t="str">
            <v/>
          </cell>
          <cell r="EX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  <cell r="BJ456" t="str">
            <v/>
          </cell>
          <cell r="BK456" t="str">
            <v/>
          </cell>
          <cell r="BL456" t="str">
            <v/>
          </cell>
          <cell r="BM456" t="str">
            <v/>
          </cell>
          <cell r="BN456" t="str">
            <v/>
          </cell>
          <cell r="BO456" t="str">
            <v/>
          </cell>
          <cell r="BP456" t="str">
            <v/>
          </cell>
          <cell r="BQ456" t="str">
            <v/>
          </cell>
          <cell r="BR456" t="str">
            <v/>
          </cell>
          <cell r="BS456" t="str">
            <v/>
          </cell>
          <cell r="BT456" t="str">
            <v/>
          </cell>
          <cell r="BU456" t="str">
            <v/>
          </cell>
          <cell r="BV456" t="str">
            <v/>
          </cell>
          <cell r="BW456" t="str">
            <v/>
          </cell>
          <cell r="BX456" t="str">
            <v/>
          </cell>
          <cell r="BY456" t="str">
            <v/>
          </cell>
          <cell r="CA456" t="str">
            <v/>
          </cell>
          <cell r="CB456" t="str">
            <v/>
          </cell>
          <cell r="CC456" t="str">
            <v/>
          </cell>
          <cell r="CD456" t="str">
            <v/>
          </cell>
          <cell r="CE456" t="str">
            <v/>
          </cell>
          <cell r="CF456" t="str">
            <v/>
          </cell>
          <cell r="CG456" t="str">
            <v/>
          </cell>
          <cell r="CH456" t="str">
            <v/>
          </cell>
          <cell r="CI456" t="str">
            <v/>
          </cell>
          <cell r="CJ456" t="str">
            <v/>
          </cell>
          <cell r="CK456" t="str">
            <v/>
          </cell>
          <cell r="CL456" t="str">
            <v/>
          </cell>
          <cell r="CM456" t="str">
            <v/>
          </cell>
          <cell r="CN456" t="str">
            <v/>
          </cell>
          <cell r="CO456" t="str">
            <v/>
          </cell>
          <cell r="CP456" t="str">
            <v/>
          </cell>
          <cell r="CQ456" t="str">
            <v/>
          </cell>
          <cell r="CR456" t="str">
            <v/>
          </cell>
          <cell r="CS456" t="str">
            <v/>
          </cell>
          <cell r="CT456" t="str">
            <v/>
          </cell>
          <cell r="CU456" t="str">
            <v/>
          </cell>
          <cell r="CV456" t="str">
            <v/>
          </cell>
          <cell r="CW456" t="str">
            <v/>
          </cell>
          <cell r="CX456" t="str">
            <v/>
          </cell>
          <cell r="CY456" t="str">
            <v/>
          </cell>
          <cell r="CZ456" t="str">
            <v/>
          </cell>
          <cell r="DA456" t="str">
            <v/>
          </cell>
          <cell r="DB456" t="str">
            <v/>
          </cell>
          <cell r="DC456" t="str">
            <v/>
          </cell>
          <cell r="DD456" t="str">
            <v/>
          </cell>
          <cell r="DE456" t="str">
            <v/>
          </cell>
          <cell r="DF456" t="str">
            <v/>
          </cell>
          <cell r="DG456" t="str">
            <v/>
          </cell>
          <cell r="DH456" t="str">
            <v/>
          </cell>
          <cell r="DI456" t="str">
            <v/>
          </cell>
          <cell r="DJ456" t="str">
            <v/>
          </cell>
          <cell r="DK456" t="str">
            <v/>
          </cell>
          <cell r="DL456" t="str">
            <v/>
          </cell>
          <cell r="DM456" t="str">
            <v/>
          </cell>
          <cell r="DN456" t="str">
            <v/>
          </cell>
          <cell r="DO456" t="str">
            <v/>
          </cell>
          <cell r="DP456" t="str">
            <v/>
          </cell>
          <cell r="DQ456" t="str">
            <v/>
          </cell>
          <cell r="DR456" t="str">
            <v/>
          </cell>
          <cell r="DS456" t="str">
            <v/>
          </cell>
          <cell r="DT456" t="str">
            <v/>
          </cell>
          <cell r="DU456" t="str">
            <v/>
          </cell>
          <cell r="DV456" t="str">
            <v/>
          </cell>
          <cell r="DW456" t="str">
            <v/>
          </cell>
          <cell r="DX456" t="str">
            <v/>
          </cell>
          <cell r="DY456" t="str">
            <v/>
          </cell>
          <cell r="DZ456" t="str">
            <v/>
          </cell>
          <cell r="EA456" t="str">
            <v/>
          </cell>
          <cell r="EB456" t="str">
            <v/>
          </cell>
          <cell r="EC456" t="str">
            <v/>
          </cell>
          <cell r="ED456" t="str">
            <v/>
          </cell>
          <cell r="EE456" t="str">
            <v/>
          </cell>
          <cell r="EF456" t="str">
            <v/>
          </cell>
          <cell r="EG456" t="str">
            <v/>
          </cell>
          <cell r="EH456" t="str">
            <v/>
          </cell>
          <cell r="EI456" t="str">
            <v/>
          </cell>
          <cell r="EJ456" t="str">
            <v/>
          </cell>
          <cell r="EK456" t="str">
            <v/>
          </cell>
          <cell r="EL456" t="str">
            <v/>
          </cell>
          <cell r="EM456" t="str">
            <v/>
          </cell>
          <cell r="EN456" t="str">
            <v/>
          </cell>
          <cell r="EO456" t="str">
            <v/>
          </cell>
          <cell r="EP456" t="str">
            <v/>
          </cell>
          <cell r="EQ456" t="str">
            <v/>
          </cell>
          <cell r="ER456" t="str">
            <v/>
          </cell>
          <cell r="ES456" t="str">
            <v/>
          </cell>
          <cell r="ET456" t="str">
            <v/>
          </cell>
          <cell r="EU456" t="str">
            <v/>
          </cell>
          <cell r="EV456" t="str">
            <v/>
          </cell>
          <cell r="EW456" t="str">
            <v/>
          </cell>
          <cell r="EX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  <cell r="BI457" t="str">
            <v/>
          </cell>
          <cell r="BJ457" t="str">
            <v/>
          </cell>
          <cell r="BK457" t="str">
            <v/>
          </cell>
          <cell r="BL457" t="str">
            <v/>
          </cell>
          <cell r="BM457" t="str">
            <v/>
          </cell>
          <cell r="BN457" t="str">
            <v/>
          </cell>
          <cell r="BO457" t="str">
            <v/>
          </cell>
          <cell r="BP457" t="str">
            <v/>
          </cell>
          <cell r="BQ457" t="str">
            <v/>
          </cell>
          <cell r="BR457" t="str">
            <v/>
          </cell>
          <cell r="BS457" t="str">
            <v/>
          </cell>
          <cell r="BT457" t="str">
            <v/>
          </cell>
          <cell r="BU457" t="str">
            <v/>
          </cell>
          <cell r="BV457" t="str">
            <v/>
          </cell>
          <cell r="BW457" t="str">
            <v/>
          </cell>
          <cell r="BX457" t="str">
            <v/>
          </cell>
          <cell r="BY457" t="str">
            <v/>
          </cell>
          <cell r="CA457" t="str">
            <v/>
          </cell>
          <cell r="CB457" t="str">
            <v/>
          </cell>
          <cell r="CC457" t="str">
            <v/>
          </cell>
          <cell r="CD457" t="str">
            <v/>
          </cell>
          <cell r="CE457" t="str">
            <v/>
          </cell>
          <cell r="CF457" t="str">
            <v/>
          </cell>
          <cell r="CG457" t="str">
            <v/>
          </cell>
          <cell r="CH457" t="str">
            <v/>
          </cell>
          <cell r="CI457" t="str">
            <v/>
          </cell>
          <cell r="CJ457" t="str">
            <v/>
          </cell>
          <cell r="CK457" t="str">
            <v/>
          </cell>
          <cell r="CL457" t="str">
            <v/>
          </cell>
          <cell r="CM457" t="str">
            <v/>
          </cell>
          <cell r="CN457" t="str">
            <v/>
          </cell>
          <cell r="CO457" t="str">
            <v/>
          </cell>
          <cell r="CP457" t="str">
            <v/>
          </cell>
          <cell r="CQ457" t="str">
            <v/>
          </cell>
          <cell r="CR457" t="str">
            <v/>
          </cell>
          <cell r="CS457" t="str">
            <v/>
          </cell>
          <cell r="CT457" t="str">
            <v/>
          </cell>
          <cell r="CU457" t="str">
            <v/>
          </cell>
          <cell r="CV457" t="str">
            <v/>
          </cell>
          <cell r="CW457" t="str">
            <v/>
          </cell>
          <cell r="CX457" t="str">
            <v/>
          </cell>
          <cell r="CY457" t="str">
            <v/>
          </cell>
          <cell r="CZ457" t="str">
            <v/>
          </cell>
          <cell r="DA457" t="str">
            <v/>
          </cell>
          <cell r="DB457" t="str">
            <v/>
          </cell>
          <cell r="DC457" t="str">
            <v/>
          </cell>
          <cell r="DD457" t="str">
            <v/>
          </cell>
          <cell r="DE457" t="str">
            <v/>
          </cell>
          <cell r="DF457" t="str">
            <v/>
          </cell>
          <cell r="DG457" t="str">
            <v/>
          </cell>
          <cell r="DH457" t="str">
            <v/>
          </cell>
          <cell r="DI457" t="str">
            <v/>
          </cell>
          <cell r="DJ457" t="str">
            <v/>
          </cell>
          <cell r="DK457" t="str">
            <v/>
          </cell>
          <cell r="DL457" t="str">
            <v/>
          </cell>
          <cell r="DM457" t="str">
            <v/>
          </cell>
          <cell r="DN457" t="str">
            <v/>
          </cell>
          <cell r="DO457" t="str">
            <v/>
          </cell>
          <cell r="DP457" t="str">
            <v/>
          </cell>
          <cell r="DQ457" t="str">
            <v/>
          </cell>
          <cell r="DR457" t="str">
            <v/>
          </cell>
          <cell r="DS457" t="str">
            <v/>
          </cell>
          <cell r="DT457" t="str">
            <v/>
          </cell>
          <cell r="DU457" t="str">
            <v/>
          </cell>
          <cell r="DV457" t="str">
            <v/>
          </cell>
          <cell r="DW457" t="str">
            <v/>
          </cell>
          <cell r="DX457" t="str">
            <v/>
          </cell>
          <cell r="DY457" t="str">
            <v/>
          </cell>
          <cell r="DZ457" t="str">
            <v/>
          </cell>
          <cell r="EA457" t="str">
            <v/>
          </cell>
          <cell r="EB457" t="str">
            <v/>
          </cell>
          <cell r="EC457" t="str">
            <v/>
          </cell>
          <cell r="ED457" t="str">
            <v/>
          </cell>
          <cell r="EE457" t="str">
            <v/>
          </cell>
          <cell r="EF457" t="str">
            <v/>
          </cell>
          <cell r="EG457" t="str">
            <v/>
          </cell>
          <cell r="EH457" t="str">
            <v/>
          </cell>
          <cell r="EI457" t="str">
            <v/>
          </cell>
          <cell r="EJ457" t="str">
            <v/>
          </cell>
          <cell r="EK457" t="str">
            <v/>
          </cell>
          <cell r="EL457" t="str">
            <v/>
          </cell>
          <cell r="EM457" t="str">
            <v/>
          </cell>
          <cell r="EN457" t="str">
            <v/>
          </cell>
          <cell r="EO457" t="str">
            <v/>
          </cell>
          <cell r="EP457" t="str">
            <v/>
          </cell>
          <cell r="EQ457" t="str">
            <v/>
          </cell>
          <cell r="ER457" t="str">
            <v/>
          </cell>
          <cell r="ES457" t="str">
            <v/>
          </cell>
          <cell r="ET457" t="str">
            <v/>
          </cell>
          <cell r="EU457" t="str">
            <v/>
          </cell>
          <cell r="EV457" t="str">
            <v/>
          </cell>
          <cell r="EW457" t="str">
            <v/>
          </cell>
          <cell r="EX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  <cell r="BI458" t="str">
            <v/>
          </cell>
          <cell r="BJ458" t="str">
            <v/>
          </cell>
          <cell r="BK458" t="str">
            <v/>
          </cell>
          <cell r="BL458" t="str">
            <v/>
          </cell>
          <cell r="BM458" t="str">
            <v/>
          </cell>
          <cell r="BN458" t="str">
            <v/>
          </cell>
          <cell r="BO458" t="str">
            <v/>
          </cell>
          <cell r="BP458" t="str">
            <v/>
          </cell>
          <cell r="BQ458" t="str">
            <v/>
          </cell>
          <cell r="BR458" t="str">
            <v/>
          </cell>
          <cell r="BS458" t="str">
            <v/>
          </cell>
          <cell r="BT458" t="str">
            <v/>
          </cell>
          <cell r="BU458" t="str">
            <v/>
          </cell>
          <cell r="BV458" t="str">
            <v/>
          </cell>
          <cell r="BW458" t="str">
            <v/>
          </cell>
          <cell r="BX458" t="str">
            <v/>
          </cell>
          <cell r="BY458" t="str">
            <v/>
          </cell>
          <cell r="CA458" t="str">
            <v/>
          </cell>
          <cell r="CB458" t="str">
            <v/>
          </cell>
          <cell r="CC458" t="str">
            <v/>
          </cell>
          <cell r="CD458" t="str">
            <v/>
          </cell>
          <cell r="CE458" t="str">
            <v/>
          </cell>
          <cell r="CF458" t="str">
            <v/>
          </cell>
          <cell r="CG458" t="str">
            <v/>
          </cell>
          <cell r="CH458" t="str">
            <v/>
          </cell>
          <cell r="CI458" t="str">
            <v/>
          </cell>
          <cell r="CJ458" t="str">
            <v/>
          </cell>
          <cell r="CK458" t="str">
            <v/>
          </cell>
          <cell r="CL458" t="str">
            <v/>
          </cell>
          <cell r="CM458" t="str">
            <v/>
          </cell>
          <cell r="CN458" t="str">
            <v/>
          </cell>
          <cell r="CO458" t="str">
            <v/>
          </cell>
          <cell r="CP458" t="str">
            <v/>
          </cell>
          <cell r="CQ458" t="str">
            <v/>
          </cell>
          <cell r="CR458" t="str">
            <v/>
          </cell>
          <cell r="CS458" t="str">
            <v/>
          </cell>
          <cell r="CT458" t="str">
            <v/>
          </cell>
          <cell r="CU458" t="str">
            <v/>
          </cell>
          <cell r="CV458" t="str">
            <v/>
          </cell>
          <cell r="CW458" t="str">
            <v/>
          </cell>
          <cell r="CX458" t="str">
            <v/>
          </cell>
          <cell r="CY458" t="str">
            <v/>
          </cell>
          <cell r="CZ458" t="str">
            <v/>
          </cell>
          <cell r="DA458" t="str">
            <v/>
          </cell>
          <cell r="DB458" t="str">
            <v/>
          </cell>
          <cell r="DC458" t="str">
            <v/>
          </cell>
          <cell r="DD458" t="str">
            <v/>
          </cell>
          <cell r="DE458" t="str">
            <v/>
          </cell>
          <cell r="DF458" t="str">
            <v/>
          </cell>
          <cell r="DG458" t="str">
            <v/>
          </cell>
          <cell r="DH458" t="str">
            <v/>
          </cell>
          <cell r="DI458" t="str">
            <v/>
          </cell>
          <cell r="DJ458" t="str">
            <v/>
          </cell>
          <cell r="DK458" t="str">
            <v/>
          </cell>
          <cell r="DL458" t="str">
            <v/>
          </cell>
          <cell r="DM458" t="str">
            <v/>
          </cell>
          <cell r="DN458" t="str">
            <v/>
          </cell>
          <cell r="DO458" t="str">
            <v/>
          </cell>
          <cell r="DP458" t="str">
            <v/>
          </cell>
          <cell r="DQ458" t="str">
            <v/>
          </cell>
          <cell r="DR458" t="str">
            <v/>
          </cell>
          <cell r="DS458" t="str">
            <v/>
          </cell>
          <cell r="DT458" t="str">
            <v/>
          </cell>
          <cell r="DU458" t="str">
            <v/>
          </cell>
          <cell r="DV458" t="str">
            <v/>
          </cell>
          <cell r="DW458" t="str">
            <v/>
          </cell>
          <cell r="DX458" t="str">
            <v/>
          </cell>
          <cell r="DY458" t="str">
            <v/>
          </cell>
          <cell r="DZ458" t="str">
            <v/>
          </cell>
          <cell r="EA458" t="str">
            <v/>
          </cell>
          <cell r="EB458" t="str">
            <v/>
          </cell>
          <cell r="EC458" t="str">
            <v/>
          </cell>
          <cell r="ED458" t="str">
            <v/>
          </cell>
          <cell r="EE458" t="str">
            <v/>
          </cell>
          <cell r="EF458" t="str">
            <v/>
          </cell>
          <cell r="EG458" t="str">
            <v/>
          </cell>
          <cell r="EH458" t="str">
            <v/>
          </cell>
          <cell r="EI458" t="str">
            <v/>
          </cell>
          <cell r="EJ458" t="str">
            <v/>
          </cell>
          <cell r="EK458" t="str">
            <v/>
          </cell>
          <cell r="EL458" t="str">
            <v/>
          </cell>
          <cell r="EM458" t="str">
            <v/>
          </cell>
          <cell r="EN458" t="str">
            <v/>
          </cell>
          <cell r="EO458" t="str">
            <v/>
          </cell>
          <cell r="EP458" t="str">
            <v/>
          </cell>
          <cell r="EQ458" t="str">
            <v/>
          </cell>
          <cell r="ER458" t="str">
            <v/>
          </cell>
          <cell r="ES458" t="str">
            <v/>
          </cell>
          <cell r="ET458" t="str">
            <v/>
          </cell>
          <cell r="EU458" t="str">
            <v/>
          </cell>
          <cell r="EV458" t="str">
            <v/>
          </cell>
          <cell r="EW458" t="str">
            <v/>
          </cell>
          <cell r="EX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  <cell r="BI459" t="str">
            <v/>
          </cell>
          <cell r="BJ459" t="str">
            <v/>
          </cell>
          <cell r="BK459" t="str">
            <v/>
          </cell>
          <cell r="BL459" t="str">
            <v/>
          </cell>
          <cell r="BM459" t="str">
            <v/>
          </cell>
          <cell r="BN459" t="str">
            <v/>
          </cell>
          <cell r="BO459" t="str">
            <v/>
          </cell>
          <cell r="BP459" t="str">
            <v/>
          </cell>
          <cell r="BQ459" t="str">
            <v/>
          </cell>
          <cell r="BR459" t="str">
            <v/>
          </cell>
          <cell r="BS459" t="str">
            <v/>
          </cell>
          <cell r="BT459" t="str">
            <v/>
          </cell>
          <cell r="BU459" t="str">
            <v/>
          </cell>
          <cell r="BV459" t="str">
            <v/>
          </cell>
          <cell r="BW459" t="str">
            <v/>
          </cell>
          <cell r="BX459" t="str">
            <v/>
          </cell>
          <cell r="BY459" t="str">
            <v/>
          </cell>
          <cell r="CA459" t="str">
            <v/>
          </cell>
          <cell r="CB459" t="str">
            <v/>
          </cell>
          <cell r="CC459" t="str">
            <v/>
          </cell>
          <cell r="CD459" t="str">
            <v/>
          </cell>
          <cell r="CE459" t="str">
            <v/>
          </cell>
          <cell r="CF459" t="str">
            <v/>
          </cell>
          <cell r="CG459" t="str">
            <v/>
          </cell>
          <cell r="CH459" t="str">
            <v/>
          </cell>
          <cell r="CI459" t="str">
            <v/>
          </cell>
          <cell r="CJ459" t="str">
            <v/>
          </cell>
          <cell r="CK459" t="str">
            <v/>
          </cell>
          <cell r="CL459" t="str">
            <v/>
          </cell>
          <cell r="CM459" t="str">
            <v/>
          </cell>
          <cell r="CN459" t="str">
            <v/>
          </cell>
          <cell r="CO459" t="str">
            <v/>
          </cell>
          <cell r="CP459" t="str">
            <v/>
          </cell>
          <cell r="CQ459" t="str">
            <v/>
          </cell>
          <cell r="CR459" t="str">
            <v/>
          </cell>
          <cell r="CS459" t="str">
            <v/>
          </cell>
          <cell r="CT459" t="str">
            <v/>
          </cell>
          <cell r="CU459" t="str">
            <v/>
          </cell>
          <cell r="CV459" t="str">
            <v/>
          </cell>
          <cell r="CW459" t="str">
            <v/>
          </cell>
          <cell r="CX459" t="str">
            <v/>
          </cell>
          <cell r="CY459" t="str">
            <v/>
          </cell>
          <cell r="CZ459" t="str">
            <v/>
          </cell>
          <cell r="DA459" t="str">
            <v/>
          </cell>
          <cell r="DB459" t="str">
            <v/>
          </cell>
          <cell r="DC459" t="str">
            <v/>
          </cell>
          <cell r="DD459" t="str">
            <v/>
          </cell>
          <cell r="DE459" t="str">
            <v/>
          </cell>
          <cell r="DF459" t="str">
            <v/>
          </cell>
          <cell r="DG459" t="str">
            <v/>
          </cell>
          <cell r="DH459" t="str">
            <v/>
          </cell>
          <cell r="DI459" t="str">
            <v/>
          </cell>
          <cell r="DJ459" t="str">
            <v/>
          </cell>
          <cell r="DK459" t="str">
            <v/>
          </cell>
          <cell r="DL459" t="str">
            <v/>
          </cell>
          <cell r="DM459" t="str">
            <v/>
          </cell>
          <cell r="DN459" t="str">
            <v/>
          </cell>
          <cell r="DO459" t="str">
            <v/>
          </cell>
          <cell r="DP459" t="str">
            <v/>
          </cell>
          <cell r="DQ459" t="str">
            <v/>
          </cell>
          <cell r="DR459" t="str">
            <v/>
          </cell>
          <cell r="DS459" t="str">
            <v/>
          </cell>
          <cell r="DT459" t="str">
            <v/>
          </cell>
          <cell r="DU459" t="str">
            <v/>
          </cell>
          <cell r="DV459" t="str">
            <v/>
          </cell>
          <cell r="DW459" t="str">
            <v/>
          </cell>
          <cell r="DX459" t="str">
            <v/>
          </cell>
          <cell r="DY459" t="str">
            <v/>
          </cell>
          <cell r="DZ459" t="str">
            <v/>
          </cell>
          <cell r="EA459" t="str">
            <v/>
          </cell>
          <cell r="EB459" t="str">
            <v/>
          </cell>
          <cell r="EC459" t="str">
            <v/>
          </cell>
          <cell r="ED459" t="str">
            <v/>
          </cell>
          <cell r="EE459" t="str">
            <v/>
          </cell>
          <cell r="EF459" t="str">
            <v/>
          </cell>
          <cell r="EG459" t="str">
            <v/>
          </cell>
          <cell r="EH459" t="str">
            <v/>
          </cell>
          <cell r="EI459" t="str">
            <v/>
          </cell>
          <cell r="EJ459" t="str">
            <v/>
          </cell>
          <cell r="EK459" t="str">
            <v/>
          </cell>
          <cell r="EL459" t="str">
            <v/>
          </cell>
          <cell r="EM459" t="str">
            <v/>
          </cell>
          <cell r="EN459" t="str">
            <v/>
          </cell>
          <cell r="EO459" t="str">
            <v/>
          </cell>
          <cell r="EP459" t="str">
            <v/>
          </cell>
          <cell r="EQ459" t="str">
            <v/>
          </cell>
          <cell r="ER459" t="str">
            <v/>
          </cell>
          <cell r="ES459" t="str">
            <v/>
          </cell>
          <cell r="ET459" t="str">
            <v/>
          </cell>
          <cell r="EU459" t="str">
            <v/>
          </cell>
          <cell r="EV459" t="str">
            <v/>
          </cell>
          <cell r="EW459" t="str">
            <v/>
          </cell>
          <cell r="EX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  <cell r="BI460" t="str">
            <v/>
          </cell>
          <cell r="BJ460" t="str">
            <v/>
          </cell>
          <cell r="BK460" t="str">
            <v/>
          </cell>
          <cell r="BL460" t="str">
            <v/>
          </cell>
          <cell r="BM460" t="str">
            <v/>
          </cell>
          <cell r="BN460" t="str">
            <v/>
          </cell>
          <cell r="BO460" t="str">
            <v/>
          </cell>
          <cell r="BP460" t="str">
            <v/>
          </cell>
          <cell r="BQ460" t="str">
            <v/>
          </cell>
          <cell r="BR460" t="str">
            <v/>
          </cell>
          <cell r="BS460" t="str">
            <v/>
          </cell>
          <cell r="BT460" t="str">
            <v/>
          </cell>
          <cell r="BU460" t="str">
            <v/>
          </cell>
          <cell r="BV460" t="str">
            <v/>
          </cell>
          <cell r="BW460" t="str">
            <v/>
          </cell>
          <cell r="BX460" t="str">
            <v/>
          </cell>
          <cell r="BY460" t="str">
            <v/>
          </cell>
          <cell r="CA460" t="str">
            <v/>
          </cell>
          <cell r="CB460" t="str">
            <v/>
          </cell>
          <cell r="CC460" t="str">
            <v/>
          </cell>
          <cell r="CD460" t="str">
            <v/>
          </cell>
          <cell r="CE460" t="str">
            <v/>
          </cell>
          <cell r="CF460" t="str">
            <v/>
          </cell>
          <cell r="CG460" t="str">
            <v/>
          </cell>
          <cell r="CH460" t="str">
            <v/>
          </cell>
          <cell r="CI460" t="str">
            <v/>
          </cell>
          <cell r="CJ460" t="str">
            <v/>
          </cell>
          <cell r="CK460" t="str">
            <v/>
          </cell>
          <cell r="CL460" t="str">
            <v/>
          </cell>
          <cell r="CM460" t="str">
            <v/>
          </cell>
          <cell r="CN460" t="str">
            <v/>
          </cell>
          <cell r="CO460" t="str">
            <v/>
          </cell>
          <cell r="CP460" t="str">
            <v/>
          </cell>
          <cell r="CQ460" t="str">
            <v/>
          </cell>
          <cell r="CR460" t="str">
            <v/>
          </cell>
          <cell r="CS460" t="str">
            <v/>
          </cell>
          <cell r="CT460" t="str">
            <v/>
          </cell>
          <cell r="CU460" t="str">
            <v/>
          </cell>
          <cell r="CV460" t="str">
            <v/>
          </cell>
          <cell r="CW460" t="str">
            <v/>
          </cell>
          <cell r="CX460" t="str">
            <v/>
          </cell>
          <cell r="CY460" t="str">
            <v/>
          </cell>
          <cell r="CZ460" t="str">
            <v/>
          </cell>
          <cell r="DA460" t="str">
            <v/>
          </cell>
          <cell r="DB460" t="str">
            <v/>
          </cell>
          <cell r="DC460" t="str">
            <v/>
          </cell>
          <cell r="DD460" t="str">
            <v/>
          </cell>
          <cell r="DE460" t="str">
            <v/>
          </cell>
          <cell r="DF460" t="str">
            <v/>
          </cell>
          <cell r="DG460" t="str">
            <v/>
          </cell>
          <cell r="DH460" t="str">
            <v/>
          </cell>
          <cell r="DI460" t="str">
            <v/>
          </cell>
          <cell r="DJ460" t="str">
            <v/>
          </cell>
          <cell r="DK460" t="str">
            <v/>
          </cell>
          <cell r="DL460" t="str">
            <v/>
          </cell>
          <cell r="DM460" t="str">
            <v/>
          </cell>
          <cell r="DN460" t="str">
            <v/>
          </cell>
          <cell r="DO460" t="str">
            <v/>
          </cell>
          <cell r="DP460" t="str">
            <v/>
          </cell>
          <cell r="DQ460" t="str">
            <v/>
          </cell>
          <cell r="DR460" t="str">
            <v/>
          </cell>
          <cell r="DS460" t="str">
            <v/>
          </cell>
          <cell r="DT460" t="str">
            <v/>
          </cell>
          <cell r="DU460" t="str">
            <v/>
          </cell>
          <cell r="DV460" t="str">
            <v/>
          </cell>
          <cell r="DW460" t="str">
            <v/>
          </cell>
          <cell r="DX460" t="str">
            <v/>
          </cell>
          <cell r="DY460" t="str">
            <v/>
          </cell>
          <cell r="DZ460" t="str">
            <v/>
          </cell>
          <cell r="EA460" t="str">
            <v/>
          </cell>
          <cell r="EB460" t="str">
            <v/>
          </cell>
          <cell r="EC460" t="str">
            <v/>
          </cell>
          <cell r="ED460" t="str">
            <v/>
          </cell>
          <cell r="EE460" t="str">
            <v/>
          </cell>
          <cell r="EF460" t="str">
            <v/>
          </cell>
          <cell r="EG460" t="str">
            <v/>
          </cell>
          <cell r="EH460" t="str">
            <v/>
          </cell>
          <cell r="EI460" t="str">
            <v/>
          </cell>
          <cell r="EJ460" t="str">
            <v/>
          </cell>
          <cell r="EK460" t="str">
            <v/>
          </cell>
          <cell r="EL460" t="str">
            <v/>
          </cell>
          <cell r="EM460" t="str">
            <v/>
          </cell>
          <cell r="EN460" t="str">
            <v/>
          </cell>
          <cell r="EO460" t="str">
            <v/>
          </cell>
          <cell r="EP460" t="str">
            <v/>
          </cell>
          <cell r="EQ460" t="str">
            <v/>
          </cell>
          <cell r="ER460" t="str">
            <v/>
          </cell>
          <cell r="ES460" t="str">
            <v/>
          </cell>
          <cell r="ET460" t="str">
            <v/>
          </cell>
          <cell r="EU460" t="str">
            <v/>
          </cell>
          <cell r="EV460" t="str">
            <v/>
          </cell>
          <cell r="EW460" t="str">
            <v/>
          </cell>
          <cell r="EX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  <cell r="BI461" t="str">
            <v/>
          </cell>
          <cell r="BJ461" t="str">
            <v/>
          </cell>
          <cell r="BK461" t="str">
            <v/>
          </cell>
          <cell r="BL461" t="str">
            <v/>
          </cell>
          <cell r="BM461" t="str">
            <v/>
          </cell>
          <cell r="BN461" t="str">
            <v/>
          </cell>
          <cell r="BO461" t="str">
            <v/>
          </cell>
          <cell r="BP461" t="str">
            <v/>
          </cell>
          <cell r="BQ461" t="str">
            <v/>
          </cell>
          <cell r="BR461" t="str">
            <v/>
          </cell>
          <cell r="BS461" t="str">
            <v/>
          </cell>
          <cell r="BT461" t="str">
            <v/>
          </cell>
          <cell r="BU461" t="str">
            <v/>
          </cell>
          <cell r="BV461" t="str">
            <v/>
          </cell>
          <cell r="BW461" t="str">
            <v/>
          </cell>
          <cell r="BX461" t="str">
            <v/>
          </cell>
          <cell r="BY461" t="str">
            <v/>
          </cell>
          <cell r="CA461" t="str">
            <v/>
          </cell>
          <cell r="CB461" t="str">
            <v/>
          </cell>
          <cell r="CC461" t="str">
            <v/>
          </cell>
          <cell r="CD461" t="str">
            <v/>
          </cell>
          <cell r="CE461" t="str">
            <v/>
          </cell>
          <cell r="CF461" t="str">
            <v/>
          </cell>
          <cell r="CG461" t="str">
            <v/>
          </cell>
          <cell r="CH461" t="str">
            <v/>
          </cell>
          <cell r="CI461" t="str">
            <v/>
          </cell>
          <cell r="CJ461" t="str">
            <v/>
          </cell>
          <cell r="CK461" t="str">
            <v/>
          </cell>
          <cell r="CL461" t="str">
            <v/>
          </cell>
          <cell r="CM461" t="str">
            <v/>
          </cell>
          <cell r="CN461" t="str">
            <v/>
          </cell>
          <cell r="CO461" t="str">
            <v/>
          </cell>
          <cell r="CP461" t="str">
            <v/>
          </cell>
          <cell r="CQ461" t="str">
            <v/>
          </cell>
          <cell r="CR461" t="str">
            <v/>
          </cell>
          <cell r="CS461" t="str">
            <v/>
          </cell>
          <cell r="CT461" t="str">
            <v/>
          </cell>
          <cell r="CU461" t="str">
            <v/>
          </cell>
          <cell r="CV461" t="str">
            <v/>
          </cell>
          <cell r="CW461" t="str">
            <v/>
          </cell>
          <cell r="CX461" t="str">
            <v/>
          </cell>
          <cell r="CY461" t="str">
            <v/>
          </cell>
          <cell r="CZ461" t="str">
            <v/>
          </cell>
          <cell r="DA461" t="str">
            <v/>
          </cell>
          <cell r="DB461" t="str">
            <v/>
          </cell>
          <cell r="DC461" t="str">
            <v/>
          </cell>
          <cell r="DD461" t="str">
            <v/>
          </cell>
          <cell r="DE461" t="str">
            <v/>
          </cell>
          <cell r="DF461" t="str">
            <v/>
          </cell>
          <cell r="DG461" t="str">
            <v/>
          </cell>
          <cell r="DH461" t="str">
            <v/>
          </cell>
          <cell r="DI461" t="str">
            <v/>
          </cell>
          <cell r="DJ461" t="str">
            <v/>
          </cell>
          <cell r="DK461" t="str">
            <v/>
          </cell>
          <cell r="DL461" t="str">
            <v/>
          </cell>
          <cell r="DM461" t="str">
            <v/>
          </cell>
          <cell r="DN461" t="str">
            <v/>
          </cell>
          <cell r="DO461" t="str">
            <v/>
          </cell>
          <cell r="DP461" t="str">
            <v/>
          </cell>
          <cell r="DQ461" t="str">
            <v/>
          </cell>
          <cell r="DR461" t="str">
            <v/>
          </cell>
          <cell r="DS461" t="str">
            <v/>
          </cell>
          <cell r="DT461" t="str">
            <v/>
          </cell>
          <cell r="DU461" t="str">
            <v/>
          </cell>
          <cell r="DV461" t="str">
            <v/>
          </cell>
          <cell r="DW461" t="str">
            <v/>
          </cell>
          <cell r="DX461" t="str">
            <v/>
          </cell>
          <cell r="DY461" t="str">
            <v/>
          </cell>
          <cell r="DZ461" t="str">
            <v/>
          </cell>
          <cell r="EA461" t="str">
            <v/>
          </cell>
          <cell r="EB461" t="str">
            <v/>
          </cell>
          <cell r="EC461" t="str">
            <v/>
          </cell>
          <cell r="ED461" t="str">
            <v/>
          </cell>
          <cell r="EE461" t="str">
            <v/>
          </cell>
          <cell r="EF461" t="str">
            <v/>
          </cell>
          <cell r="EG461" t="str">
            <v/>
          </cell>
          <cell r="EH461" t="str">
            <v/>
          </cell>
          <cell r="EI461" t="str">
            <v/>
          </cell>
          <cell r="EJ461" t="str">
            <v/>
          </cell>
          <cell r="EK461" t="str">
            <v/>
          </cell>
          <cell r="EL461" t="str">
            <v/>
          </cell>
          <cell r="EM461" t="str">
            <v/>
          </cell>
          <cell r="EN461" t="str">
            <v/>
          </cell>
          <cell r="EO461" t="str">
            <v/>
          </cell>
          <cell r="EP461" t="str">
            <v/>
          </cell>
          <cell r="EQ461" t="str">
            <v/>
          </cell>
          <cell r="ER461" t="str">
            <v/>
          </cell>
          <cell r="ES461" t="str">
            <v/>
          </cell>
          <cell r="ET461" t="str">
            <v/>
          </cell>
          <cell r="EU461" t="str">
            <v/>
          </cell>
          <cell r="EV461" t="str">
            <v/>
          </cell>
          <cell r="EW461" t="str">
            <v/>
          </cell>
          <cell r="EX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  <cell r="BI462" t="str">
            <v/>
          </cell>
          <cell r="BJ462" t="str">
            <v/>
          </cell>
          <cell r="BK462" t="str">
            <v/>
          </cell>
          <cell r="BL462" t="str">
            <v/>
          </cell>
          <cell r="BM462" t="str">
            <v/>
          </cell>
          <cell r="BN462" t="str">
            <v/>
          </cell>
          <cell r="BO462" t="str">
            <v/>
          </cell>
          <cell r="BP462" t="str">
            <v/>
          </cell>
          <cell r="BQ462" t="str">
            <v/>
          </cell>
          <cell r="BR462" t="str">
            <v/>
          </cell>
          <cell r="BS462" t="str">
            <v/>
          </cell>
          <cell r="BT462" t="str">
            <v/>
          </cell>
          <cell r="BU462" t="str">
            <v/>
          </cell>
          <cell r="BV462" t="str">
            <v/>
          </cell>
          <cell r="BW462" t="str">
            <v/>
          </cell>
          <cell r="BX462" t="str">
            <v/>
          </cell>
          <cell r="BY462" t="str">
            <v/>
          </cell>
          <cell r="CA462" t="str">
            <v/>
          </cell>
          <cell r="CB462" t="str">
            <v/>
          </cell>
          <cell r="CC462" t="str">
            <v/>
          </cell>
          <cell r="CD462" t="str">
            <v/>
          </cell>
          <cell r="CE462" t="str">
            <v/>
          </cell>
          <cell r="CF462" t="str">
            <v/>
          </cell>
          <cell r="CG462" t="str">
            <v/>
          </cell>
          <cell r="CH462" t="str">
            <v/>
          </cell>
          <cell r="CI462" t="str">
            <v/>
          </cell>
          <cell r="CJ462" t="str">
            <v/>
          </cell>
          <cell r="CK462" t="str">
            <v/>
          </cell>
          <cell r="CL462" t="str">
            <v/>
          </cell>
          <cell r="CM462" t="str">
            <v/>
          </cell>
          <cell r="CN462" t="str">
            <v/>
          </cell>
          <cell r="CO462" t="str">
            <v/>
          </cell>
          <cell r="CP462" t="str">
            <v/>
          </cell>
          <cell r="CQ462" t="str">
            <v/>
          </cell>
          <cell r="CR462" t="str">
            <v/>
          </cell>
          <cell r="CS462" t="str">
            <v/>
          </cell>
          <cell r="CT462" t="str">
            <v/>
          </cell>
          <cell r="CU462" t="str">
            <v/>
          </cell>
          <cell r="CV462" t="str">
            <v/>
          </cell>
          <cell r="CW462" t="str">
            <v/>
          </cell>
          <cell r="CX462" t="str">
            <v/>
          </cell>
          <cell r="CY462" t="str">
            <v/>
          </cell>
          <cell r="CZ462" t="str">
            <v/>
          </cell>
          <cell r="DA462" t="str">
            <v/>
          </cell>
          <cell r="DB462" t="str">
            <v/>
          </cell>
          <cell r="DC462" t="str">
            <v/>
          </cell>
          <cell r="DD462" t="str">
            <v/>
          </cell>
          <cell r="DE462" t="str">
            <v/>
          </cell>
          <cell r="DF462" t="str">
            <v/>
          </cell>
          <cell r="DG462" t="str">
            <v/>
          </cell>
          <cell r="DH462" t="str">
            <v/>
          </cell>
          <cell r="DI462" t="str">
            <v/>
          </cell>
          <cell r="DJ462" t="str">
            <v/>
          </cell>
          <cell r="DK462" t="str">
            <v/>
          </cell>
          <cell r="DL462" t="str">
            <v/>
          </cell>
          <cell r="DM462" t="str">
            <v/>
          </cell>
          <cell r="DN462" t="str">
            <v/>
          </cell>
          <cell r="DO462" t="str">
            <v/>
          </cell>
          <cell r="DP462" t="str">
            <v/>
          </cell>
          <cell r="DQ462" t="str">
            <v/>
          </cell>
          <cell r="DR462" t="str">
            <v/>
          </cell>
          <cell r="DS462" t="str">
            <v/>
          </cell>
          <cell r="DT462" t="str">
            <v/>
          </cell>
          <cell r="DU462" t="str">
            <v/>
          </cell>
          <cell r="DV462" t="str">
            <v/>
          </cell>
          <cell r="DW462" t="str">
            <v/>
          </cell>
          <cell r="DX462" t="str">
            <v/>
          </cell>
          <cell r="DY462" t="str">
            <v/>
          </cell>
          <cell r="DZ462" t="str">
            <v/>
          </cell>
          <cell r="EA462" t="str">
            <v/>
          </cell>
          <cell r="EB462" t="str">
            <v/>
          </cell>
          <cell r="EC462" t="str">
            <v/>
          </cell>
          <cell r="ED462" t="str">
            <v/>
          </cell>
          <cell r="EE462" t="str">
            <v/>
          </cell>
          <cell r="EF462" t="str">
            <v/>
          </cell>
          <cell r="EG462" t="str">
            <v/>
          </cell>
          <cell r="EH462" t="str">
            <v/>
          </cell>
          <cell r="EI462" t="str">
            <v/>
          </cell>
          <cell r="EJ462" t="str">
            <v/>
          </cell>
          <cell r="EK462" t="str">
            <v/>
          </cell>
          <cell r="EL462" t="str">
            <v/>
          </cell>
          <cell r="EM462" t="str">
            <v/>
          </cell>
          <cell r="EN462" t="str">
            <v/>
          </cell>
          <cell r="EO462" t="str">
            <v/>
          </cell>
          <cell r="EP462" t="str">
            <v/>
          </cell>
          <cell r="EQ462" t="str">
            <v/>
          </cell>
          <cell r="ER462" t="str">
            <v/>
          </cell>
          <cell r="ES462" t="str">
            <v/>
          </cell>
          <cell r="ET462" t="str">
            <v/>
          </cell>
          <cell r="EU462" t="str">
            <v/>
          </cell>
          <cell r="EV462" t="str">
            <v/>
          </cell>
          <cell r="EW462" t="str">
            <v/>
          </cell>
          <cell r="EX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  <cell r="BI463" t="str">
            <v/>
          </cell>
          <cell r="BJ463" t="str">
            <v/>
          </cell>
          <cell r="BK463" t="str">
            <v/>
          </cell>
          <cell r="BL463" t="str">
            <v/>
          </cell>
          <cell r="BM463" t="str">
            <v/>
          </cell>
          <cell r="BN463" t="str">
            <v/>
          </cell>
          <cell r="BO463" t="str">
            <v/>
          </cell>
          <cell r="BP463" t="str">
            <v/>
          </cell>
          <cell r="BQ463" t="str">
            <v/>
          </cell>
          <cell r="BR463" t="str">
            <v/>
          </cell>
          <cell r="BS463" t="str">
            <v/>
          </cell>
          <cell r="BT463" t="str">
            <v/>
          </cell>
          <cell r="BU463" t="str">
            <v/>
          </cell>
          <cell r="BV463" t="str">
            <v/>
          </cell>
          <cell r="BW463" t="str">
            <v/>
          </cell>
          <cell r="BX463" t="str">
            <v/>
          </cell>
          <cell r="BY463" t="str">
            <v/>
          </cell>
          <cell r="CA463" t="str">
            <v/>
          </cell>
          <cell r="CB463" t="str">
            <v/>
          </cell>
          <cell r="CC463" t="str">
            <v/>
          </cell>
          <cell r="CD463" t="str">
            <v/>
          </cell>
          <cell r="CE463" t="str">
            <v/>
          </cell>
          <cell r="CF463" t="str">
            <v/>
          </cell>
          <cell r="CG463" t="str">
            <v/>
          </cell>
          <cell r="CH463" t="str">
            <v/>
          </cell>
          <cell r="CI463" t="str">
            <v/>
          </cell>
          <cell r="CJ463" t="str">
            <v/>
          </cell>
          <cell r="CK463" t="str">
            <v/>
          </cell>
          <cell r="CL463" t="str">
            <v/>
          </cell>
          <cell r="CM463" t="str">
            <v/>
          </cell>
          <cell r="CN463" t="str">
            <v/>
          </cell>
          <cell r="CO463" t="str">
            <v/>
          </cell>
          <cell r="CP463" t="str">
            <v/>
          </cell>
          <cell r="CQ463" t="str">
            <v/>
          </cell>
          <cell r="CR463" t="str">
            <v/>
          </cell>
          <cell r="CS463" t="str">
            <v/>
          </cell>
          <cell r="CT463" t="str">
            <v/>
          </cell>
          <cell r="CU463" t="str">
            <v/>
          </cell>
          <cell r="CV463" t="str">
            <v/>
          </cell>
          <cell r="CW463" t="str">
            <v/>
          </cell>
          <cell r="CX463" t="str">
            <v/>
          </cell>
          <cell r="CY463" t="str">
            <v/>
          </cell>
          <cell r="CZ463" t="str">
            <v/>
          </cell>
          <cell r="DA463" t="str">
            <v/>
          </cell>
          <cell r="DB463" t="str">
            <v/>
          </cell>
          <cell r="DC463" t="str">
            <v/>
          </cell>
          <cell r="DD463" t="str">
            <v/>
          </cell>
          <cell r="DE463" t="str">
            <v/>
          </cell>
          <cell r="DF463" t="str">
            <v/>
          </cell>
          <cell r="DG463" t="str">
            <v/>
          </cell>
          <cell r="DH463" t="str">
            <v/>
          </cell>
          <cell r="DI463" t="str">
            <v/>
          </cell>
          <cell r="DJ463" t="str">
            <v/>
          </cell>
          <cell r="DK463" t="str">
            <v/>
          </cell>
          <cell r="DL463" t="str">
            <v/>
          </cell>
          <cell r="DM463" t="str">
            <v/>
          </cell>
          <cell r="DN463" t="str">
            <v/>
          </cell>
          <cell r="DO463" t="str">
            <v/>
          </cell>
          <cell r="DP463" t="str">
            <v/>
          </cell>
          <cell r="DQ463" t="str">
            <v/>
          </cell>
          <cell r="DR463" t="str">
            <v/>
          </cell>
          <cell r="DS463" t="str">
            <v/>
          </cell>
          <cell r="DT463" t="str">
            <v/>
          </cell>
          <cell r="DU463" t="str">
            <v/>
          </cell>
          <cell r="DV463" t="str">
            <v/>
          </cell>
          <cell r="DW463" t="str">
            <v/>
          </cell>
          <cell r="DX463" t="str">
            <v/>
          </cell>
          <cell r="DY463" t="str">
            <v/>
          </cell>
          <cell r="DZ463" t="str">
            <v/>
          </cell>
          <cell r="EA463" t="str">
            <v/>
          </cell>
          <cell r="EB463" t="str">
            <v/>
          </cell>
          <cell r="EC463" t="str">
            <v/>
          </cell>
          <cell r="ED463" t="str">
            <v/>
          </cell>
          <cell r="EE463" t="str">
            <v/>
          </cell>
          <cell r="EF463" t="str">
            <v/>
          </cell>
          <cell r="EG463" t="str">
            <v/>
          </cell>
          <cell r="EH463" t="str">
            <v/>
          </cell>
          <cell r="EI463" t="str">
            <v/>
          </cell>
          <cell r="EJ463" t="str">
            <v/>
          </cell>
          <cell r="EK463" t="str">
            <v/>
          </cell>
          <cell r="EL463" t="str">
            <v/>
          </cell>
          <cell r="EM463" t="str">
            <v/>
          </cell>
          <cell r="EN463" t="str">
            <v/>
          </cell>
          <cell r="EO463" t="str">
            <v/>
          </cell>
          <cell r="EP463" t="str">
            <v/>
          </cell>
          <cell r="EQ463" t="str">
            <v/>
          </cell>
          <cell r="ER463" t="str">
            <v/>
          </cell>
          <cell r="ES463" t="str">
            <v/>
          </cell>
          <cell r="ET463" t="str">
            <v/>
          </cell>
          <cell r="EU463" t="str">
            <v/>
          </cell>
          <cell r="EV463" t="str">
            <v/>
          </cell>
          <cell r="EW463" t="str">
            <v/>
          </cell>
          <cell r="EX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  <cell r="BI464" t="str">
            <v/>
          </cell>
          <cell r="BJ464" t="str">
            <v/>
          </cell>
          <cell r="BK464" t="str">
            <v/>
          </cell>
          <cell r="BL464" t="str">
            <v/>
          </cell>
          <cell r="BM464" t="str">
            <v/>
          </cell>
          <cell r="BN464" t="str">
            <v/>
          </cell>
          <cell r="BO464" t="str">
            <v/>
          </cell>
          <cell r="BP464" t="str">
            <v/>
          </cell>
          <cell r="BQ464" t="str">
            <v/>
          </cell>
          <cell r="BR464" t="str">
            <v/>
          </cell>
          <cell r="BS464" t="str">
            <v/>
          </cell>
          <cell r="BT464" t="str">
            <v/>
          </cell>
          <cell r="BU464" t="str">
            <v/>
          </cell>
          <cell r="BV464" t="str">
            <v/>
          </cell>
          <cell r="BW464" t="str">
            <v/>
          </cell>
          <cell r="BX464" t="str">
            <v/>
          </cell>
          <cell r="BY464" t="str">
            <v/>
          </cell>
          <cell r="CA464" t="str">
            <v/>
          </cell>
          <cell r="CB464" t="str">
            <v/>
          </cell>
          <cell r="CC464" t="str">
            <v/>
          </cell>
          <cell r="CD464" t="str">
            <v/>
          </cell>
          <cell r="CE464" t="str">
            <v/>
          </cell>
          <cell r="CF464" t="str">
            <v/>
          </cell>
          <cell r="CG464" t="str">
            <v/>
          </cell>
          <cell r="CH464" t="str">
            <v/>
          </cell>
          <cell r="CI464" t="str">
            <v/>
          </cell>
          <cell r="CJ464" t="str">
            <v/>
          </cell>
          <cell r="CK464" t="str">
            <v/>
          </cell>
          <cell r="CL464" t="str">
            <v/>
          </cell>
          <cell r="CM464" t="str">
            <v/>
          </cell>
          <cell r="CN464" t="str">
            <v/>
          </cell>
          <cell r="CO464" t="str">
            <v/>
          </cell>
          <cell r="CP464" t="str">
            <v/>
          </cell>
          <cell r="CQ464" t="str">
            <v/>
          </cell>
          <cell r="CR464" t="str">
            <v/>
          </cell>
          <cell r="CS464" t="str">
            <v/>
          </cell>
          <cell r="CT464" t="str">
            <v/>
          </cell>
          <cell r="CU464" t="str">
            <v/>
          </cell>
          <cell r="CV464" t="str">
            <v/>
          </cell>
          <cell r="CW464" t="str">
            <v/>
          </cell>
          <cell r="CX464" t="str">
            <v/>
          </cell>
          <cell r="CY464" t="str">
            <v/>
          </cell>
          <cell r="CZ464" t="str">
            <v/>
          </cell>
          <cell r="DA464" t="str">
            <v/>
          </cell>
          <cell r="DB464" t="str">
            <v/>
          </cell>
          <cell r="DC464" t="str">
            <v/>
          </cell>
          <cell r="DD464" t="str">
            <v/>
          </cell>
          <cell r="DE464" t="str">
            <v/>
          </cell>
          <cell r="DF464" t="str">
            <v/>
          </cell>
          <cell r="DG464" t="str">
            <v/>
          </cell>
          <cell r="DH464" t="str">
            <v/>
          </cell>
          <cell r="DI464" t="str">
            <v/>
          </cell>
          <cell r="DJ464" t="str">
            <v/>
          </cell>
          <cell r="DK464" t="str">
            <v/>
          </cell>
          <cell r="DL464" t="str">
            <v/>
          </cell>
          <cell r="DM464" t="str">
            <v/>
          </cell>
          <cell r="DN464" t="str">
            <v/>
          </cell>
          <cell r="DO464" t="str">
            <v/>
          </cell>
          <cell r="DP464" t="str">
            <v/>
          </cell>
          <cell r="DQ464" t="str">
            <v/>
          </cell>
          <cell r="DR464" t="str">
            <v/>
          </cell>
          <cell r="DS464" t="str">
            <v/>
          </cell>
          <cell r="DT464" t="str">
            <v/>
          </cell>
          <cell r="DU464" t="str">
            <v/>
          </cell>
          <cell r="DV464" t="str">
            <v/>
          </cell>
          <cell r="DW464" t="str">
            <v/>
          </cell>
          <cell r="DX464" t="str">
            <v/>
          </cell>
          <cell r="DY464" t="str">
            <v/>
          </cell>
          <cell r="DZ464" t="str">
            <v/>
          </cell>
          <cell r="EA464" t="str">
            <v/>
          </cell>
          <cell r="EB464" t="str">
            <v/>
          </cell>
          <cell r="EC464" t="str">
            <v/>
          </cell>
          <cell r="ED464" t="str">
            <v/>
          </cell>
          <cell r="EE464" t="str">
            <v/>
          </cell>
          <cell r="EF464" t="str">
            <v/>
          </cell>
          <cell r="EG464" t="str">
            <v/>
          </cell>
          <cell r="EH464" t="str">
            <v/>
          </cell>
          <cell r="EI464" t="str">
            <v/>
          </cell>
          <cell r="EJ464" t="str">
            <v/>
          </cell>
          <cell r="EK464" t="str">
            <v/>
          </cell>
          <cell r="EL464" t="str">
            <v/>
          </cell>
          <cell r="EM464" t="str">
            <v/>
          </cell>
          <cell r="EN464" t="str">
            <v/>
          </cell>
          <cell r="EO464" t="str">
            <v/>
          </cell>
          <cell r="EP464" t="str">
            <v/>
          </cell>
          <cell r="EQ464" t="str">
            <v/>
          </cell>
          <cell r="ER464" t="str">
            <v/>
          </cell>
          <cell r="ES464" t="str">
            <v/>
          </cell>
          <cell r="ET464" t="str">
            <v/>
          </cell>
          <cell r="EU464" t="str">
            <v/>
          </cell>
          <cell r="EV464" t="str">
            <v/>
          </cell>
          <cell r="EW464" t="str">
            <v/>
          </cell>
          <cell r="EX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  <cell r="BI465" t="str">
            <v/>
          </cell>
          <cell r="BJ465" t="str">
            <v/>
          </cell>
          <cell r="BK465" t="str">
            <v/>
          </cell>
          <cell r="BL465" t="str">
            <v/>
          </cell>
          <cell r="BM465" t="str">
            <v/>
          </cell>
          <cell r="BN465" t="str">
            <v/>
          </cell>
          <cell r="BO465" t="str">
            <v/>
          </cell>
          <cell r="BP465" t="str">
            <v/>
          </cell>
          <cell r="BQ465" t="str">
            <v/>
          </cell>
          <cell r="BR465" t="str">
            <v/>
          </cell>
          <cell r="BS465" t="str">
            <v/>
          </cell>
          <cell r="BT465" t="str">
            <v/>
          </cell>
          <cell r="BU465" t="str">
            <v/>
          </cell>
          <cell r="BV465" t="str">
            <v/>
          </cell>
          <cell r="BW465" t="str">
            <v/>
          </cell>
          <cell r="BX465" t="str">
            <v/>
          </cell>
          <cell r="BY465" t="str">
            <v/>
          </cell>
          <cell r="CA465" t="str">
            <v/>
          </cell>
          <cell r="CB465" t="str">
            <v/>
          </cell>
          <cell r="CC465" t="str">
            <v/>
          </cell>
          <cell r="CD465" t="str">
            <v/>
          </cell>
          <cell r="CE465" t="str">
            <v/>
          </cell>
          <cell r="CF465" t="str">
            <v/>
          </cell>
          <cell r="CG465" t="str">
            <v/>
          </cell>
          <cell r="CH465" t="str">
            <v/>
          </cell>
          <cell r="CI465" t="str">
            <v/>
          </cell>
          <cell r="CJ465" t="str">
            <v/>
          </cell>
          <cell r="CK465" t="str">
            <v/>
          </cell>
          <cell r="CL465" t="str">
            <v/>
          </cell>
          <cell r="CM465" t="str">
            <v/>
          </cell>
          <cell r="CN465" t="str">
            <v/>
          </cell>
          <cell r="CO465" t="str">
            <v/>
          </cell>
          <cell r="CP465" t="str">
            <v/>
          </cell>
          <cell r="CQ465" t="str">
            <v/>
          </cell>
          <cell r="CR465" t="str">
            <v/>
          </cell>
          <cell r="CS465" t="str">
            <v/>
          </cell>
          <cell r="CT465" t="str">
            <v/>
          </cell>
          <cell r="CU465" t="str">
            <v/>
          </cell>
          <cell r="CV465" t="str">
            <v/>
          </cell>
          <cell r="CW465" t="str">
            <v/>
          </cell>
          <cell r="CX465" t="str">
            <v/>
          </cell>
          <cell r="CY465" t="str">
            <v/>
          </cell>
          <cell r="CZ465" t="str">
            <v/>
          </cell>
          <cell r="DA465" t="str">
            <v/>
          </cell>
          <cell r="DB465" t="str">
            <v/>
          </cell>
          <cell r="DC465" t="str">
            <v/>
          </cell>
          <cell r="DD465" t="str">
            <v/>
          </cell>
          <cell r="DE465" t="str">
            <v/>
          </cell>
          <cell r="DF465" t="str">
            <v/>
          </cell>
          <cell r="DG465" t="str">
            <v/>
          </cell>
          <cell r="DH465" t="str">
            <v/>
          </cell>
          <cell r="DI465" t="str">
            <v/>
          </cell>
          <cell r="DJ465" t="str">
            <v/>
          </cell>
          <cell r="DK465" t="str">
            <v/>
          </cell>
          <cell r="DL465" t="str">
            <v/>
          </cell>
          <cell r="DM465" t="str">
            <v/>
          </cell>
          <cell r="DN465" t="str">
            <v/>
          </cell>
          <cell r="DO465" t="str">
            <v/>
          </cell>
          <cell r="DP465" t="str">
            <v/>
          </cell>
          <cell r="DQ465" t="str">
            <v/>
          </cell>
          <cell r="DR465" t="str">
            <v/>
          </cell>
          <cell r="DS465" t="str">
            <v/>
          </cell>
          <cell r="DT465" t="str">
            <v/>
          </cell>
          <cell r="DU465" t="str">
            <v/>
          </cell>
          <cell r="DV465" t="str">
            <v/>
          </cell>
          <cell r="DW465" t="str">
            <v/>
          </cell>
          <cell r="DX465" t="str">
            <v/>
          </cell>
          <cell r="DY465" t="str">
            <v/>
          </cell>
          <cell r="DZ465" t="str">
            <v/>
          </cell>
          <cell r="EA465" t="str">
            <v/>
          </cell>
          <cell r="EB465" t="str">
            <v/>
          </cell>
          <cell r="EC465" t="str">
            <v/>
          </cell>
          <cell r="ED465" t="str">
            <v/>
          </cell>
          <cell r="EE465" t="str">
            <v/>
          </cell>
          <cell r="EF465" t="str">
            <v/>
          </cell>
          <cell r="EG465" t="str">
            <v/>
          </cell>
          <cell r="EH465" t="str">
            <v/>
          </cell>
          <cell r="EI465" t="str">
            <v/>
          </cell>
          <cell r="EJ465" t="str">
            <v/>
          </cell>
          <cell r="EK465" t="str">
            <v/>
          </cell>
          <cell r="EL465" t="str">
            <v/>
          </cell>
          <cell r="EM465" t="str">
            <v/>
          </cell>
          <cell r="EN465" t="str">
            <v/>
          </cell>
          <cell r="EO465" t="str">
            <v/>
          </cell>
          <cell r="EP465" t="str">
            <v/>
          </cell>
          <cell r="EQ465" t="str">
            <v/>
          </cell>
          <cell r="ER465" t="str">
            <v/>
          </cell>
          <cell r="ES465" t="str">
            <v/>
          </cell>
          <cell r="ET465" t="str">
            <v/>
          </cell>
          <cell r="EU465" t="str">
            <v/>
          </cell>
          <cell r="EV465" t="str">
            <v/>
          </cell>
          <cell r="EW465" t="str">
            <v/>
          </cell>
          <cell r="EX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  <cell r="BI466" t="str">
            <v/>
          </cell>
          <cell r="BJ466" t="str">
            <v/>
          </cell>
          <cell r="BK466" t="str">
            <v/>
          </cell>
          <cell r="BL466" t="str">
            <v/>
          </cell>
          <cell r="BM466" t="str">
            <v/>
          </cell>
          <cell r="BN466" t="str">
            <v/>
          </cell>
          <cell r="BO466" t="str">
            <v/>
          </cell>
          <cell r="BP466" t="str">
            <v/>
          </cell>
          <cell r="BQ466" t="str">
            <v/>
          </cell>
          <cell r="BR466" t="str">
            <v/>
          </cell>
          <cell r="BS466" t="str">
            <v/>
          </cell>
          <cell r="BT466" t="str">
            <v/>
          </cell>
          <cell r="BU466" t="str">
            <v/>
          </cell>
          <cell r="BV466" t="str">
            <v/>
          </cell>
          <cell r="BW466" t="str">
            <v/>
          </cell>
          <cell r="BX466" t="str">
            <v/>
          </cell>
          <cell r="BY466" t="str">
            <v/>
          </cell>
          <cell r="CA466" t="str">
            <v/>
          </cell>
          <cell r="CB466" t="str">
            <v/>
          </cell>
          <cell r="CC466" t="str">
            <v/>
          </cell>
          <cell r="CD466" t="str">
            <v/>
          </cell>
          <cell r="CE466" t="str">
            <v/>
          </cell>
          <cell r="CF466" t="str">
            <v/>
          </cell>
          <cell r="CG466" t="str">
            <v/>
          </cell>
          <cell r="CH466" t="str">
            <v/>
          </cell>
          <cell r="CI466" t="str">
            <v/>
          </cell>
          <cell r="CJ466" t="str">
            <v/>
          </cell>
          <cell r="CK466" t="str">
            <v/>
          </cell>
          <cell r="CL466" t="str">
            <v/>
          </cell>
          <cell r="CM466" t="str">
            <v/>
          </cell>
          <cell r="CN466" t="str">
            <v/>
          </cell>
          <cell r="CO466" t="str">
            <v/>
          </cell>
          <cell r="CP466" t="str">
            <v/>
          </cell>
          <cell r="CQ466" t="str">
            <v/>
          </cell>
          <cell r="CR466" t="str">
            <v/>
          </cell>
          <cell r="CS466" t="str">
            <v/>
          </cell>
          <cell r="CT466" t="str">
            <v/>
          </cell>
          <cell r="CU466" t="str">
            <v/>
          </cell>
          <cell r="CV466" t="str">
            <v/>
          </cell>
          <cell r="CW466" t="str">
            <v/>
          </cell>
          <cell r="CX466" t="str">
            <v/>
          </cell>
          <cell r="CY466" t="str">
            <v/>
          </cell>
          <cell r="CZ466" t="str">
            <v/>
          </cell>
          <cell r="DA466" t="str">
            <v/>
          </cell>
          <cell r="DB466" t="str">
            <v/>
          </cell>
          <cell r="DC466" t="str">
            <v/>
          </cell>
          <cell r="DD466" t="str">
            <v/>
          </cell>
          <cell r="DE466" t="str">
            <v/>
          </cell>
          <cell r="DF466" t="str">
            <v/>
          </cell>
          <cell r="DG466" t="str">
            <v/>
          </cell>
          <cell r="DH466" t="str">
            <v/>
          </cell>
          <cell r="DI466" t="str">
            <v/>
          </cell>
          <cell r="DJ466" t="str">
            <v/>
          </cell>
          <cell r="DK466" t="str">
            <v/>
          </cell>
          <cell r="DL466" t="str">
            <v/>
          </cell>
          <cell r="DM466" t="str">
            <v/>
          </cell>
          <cell r="DN466" t="str">
            <v/>
          </cell>
          <cell r="DO466" t="str">
            <v/>
          </cell>
          <cell r="DP466" t="str">
            <v/>
          </cell>
          <cell r="DQ466" t="str">
            <v/>
          </cell>
          <cell r="DR466" t="str">
            <v/>
          </cell>
          <cell r="DS466" t="str">
            <v/>
          </cell>
          <cell r="DT466" t="str">
            <v/>
          </cell>
          <cell r="DU466" t="str">
            <v/>
          </cell>
          <cell r="DV466" t="str">
            <v/>
          </cell>
          <cell r="DW466" t="str">
            <v/>
          </cell>
          <cell r="DX466" t="str">
            <v/>
          </cell>
          <cell r="DY466" t="str">
            <v/>
          </cell>
          <cell r="DZ466" t="str">
            <v/>
          </cell>
          <cell r="EA466" t="str">
            <v/>
          </cell>
          <cell r="EB466" t="str">
            <v/>
          </cell>
          <cell r="EC466" t="str">
            <v/>
          </cell>
          <cell r="ED466" t="str">
            <v/>
          </cell>
          <cell r="EE466" t="str">
            <v/>
          </cell>
          <cell r="EF466" t="str">
            <v/>
          </cell>
          <cell r="EG466" t="str">
            <v/>
          </cell>
          <cell r="EH466" t="str">
            <v/>
          </cell>
          <cell r="EI466" t="str">
            <v/>
          </cell>
          <cell r="EJ466" t="str">
            <v/>
          </cell>
          <cell r="EK466" t="str">
            <v/>
          </cell>
          <cell r="EL466" t="str">
            <v/>
          </cell>
          <cell r="EM466" t="str">
            <v/>
          </cell>
          <cell r="EN466" t="str">
            <v/>
          </cell>
          <cell r="EO466" t="str">
            <v/>
          </cell>
          <cell r="EP466" t="str">
            <v/>
          </cell>
          <cell r="EQ466" t="str">
            <v/>
          </cell>
          <cell r="ER466" t="str">
            <v/>
          </cell>
          <cell r="ES466" t="str">
            <v/>
          </cell>
          <cell r="ET466" t="str">
            <v/>
          </cell>
          <cell r="EU466" t="str">
            <v/>
          </cell>
          <cell r="EV466" t="str">
            <v/>
          </cell>
          <cell r="EW466" t="str">
            <v/>
          </cell>
          <cell r="EX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  <cell r="BI467" t="str">
            <v/>
          </cell>
          <cell r="BJ467" t="str">
            <v/>
          </cell>
          <cell r="BK467" t="str">
            <v/>
          </cell>
          <cell r="BL467" t="str">
            <v/>
          </cell>
          <cell r="BM467" t="str">
            <v/>
          </cell>
          <cell r="BN467" t="str">
            <v/>
          </cell>
          <cell r="BO467" t="str">
            <v/>
          </cell>
          <cell r="BP467" t="str">
            <v/>
          </cell>
          <cell r="BQ467" t="str">
            <v/>
          </cell>
          <cell r="BR467" t="str">
            <v/>
          </cell>
          <cell r="BS467" t="str">
            <v/>
          </cell>
          <cell r="BT467" t="str">
            <v/>
          </cell>
          <cell r="BU467" t="str">
            <v/>
          </cell>
          <cell r="BV467" t="str">
            <v/>
          </cell>
          <cell r="BW467" t="str">
            <v/>
          </cell>
          <cell r="BX467" t="str">
            <v/>
          </cell>
          <cell r="BY467" t="str">
            <v/>
          </cell>
          <cell r="CA467" t="str">
            <v/>
          </cell>
          <cell r="CB467" t="str">
            <v/>
          </cell>
          <cell r="CC467" t="str">
            <v/>
          </cell>
          <cell r="CD467" t="str">
            <v/>
          </cell>
          <cell r="CE467" t="str">
            <v/>
          </cell>
          <cell r="CF467" t="str">
            <v/>
          </cell>
          <cell r="CG467" t="str">
            <v/>
          </cell>
          <cell r="CH467" t="str">
            <v/>
          </cell>
          <cell r="CI467" t="str">
            <v/>
          </cell>
          <cell r="CJ467" t="str">
            <v/>
          </cell>
          <cell r="CK467" t="str">
            <v/>
          </cell>
          <cell r="CL467" t="str">
            <v/>
          </cell>
          <cell r="CM467" t="str">
            <v/>
          </cell>
          <cell r="CN467" t="str">
            <v/>
          </cell>
          <cell r="CO467" t="str">
            <v/>
          </cell>
          <cell r="CP467" t="str">
            <v/>
          </cell>
          <cell r="CQ467" t="str">
            <v/>
          </cell>
          <cell r="CR467" t="str">
            <v/>
          </cell>
          <cell r="CS467" t="str">
            <v/>
          </cell>
          <cell r="CT467" t="str">
            <v/>
          </cell>
          <cell r="CU467" t="str">
            <v/>
          </cell>
          <cell r="CV467" t="str">
            <v/>
          </cell>
          <cell r="CW467" t="str">
            <v/>
          </cell>
          <cell r="CX467" t="str">
            <v/>
          </cell>
          <cell r="CY467" t="str">
            <v/>
          </cell>
          <cell r="CZ467" t="str">
            <v/>
          </cell>
          <cell r="DA467" t="str">
            <v/>
          </cell>
          <cell r="DB467" t="str">
            <v/>
          </cell>
          <cell r="DC467" t="str">
            <v/>
          </cell>
          <cell r="DD467" t="str">
            <v/>
          </cell>
          <cell r="DE467" t="str">
            <v/>
          </cell>
          <cell r="DF467" t="str">
            <v/>
          </cell>
          <cell r="DG467" t="str">
            <v/>
          </cell>
          <cell r="DH467" t="str">
            <v/>
          </cell>
          <cell r="DI467" t="str">
            <v/>
          </cell>
          <cell r="DJ467" t="str">
            <v/>
          </cell>
          <cell r="DK467" t="str">
            <v/>
          </cell>
          <cell r="DL467" t="str">
            <v/>
          </cell>
          <cell r="DM467" t="str">
            <v/>
          </cell>
          <cell r="DN467" t="str">
            <v/>
          </cell>
          <cell r="DO467" t="str">
            <v/>
          </cell>
          <cell r="DP467" t="str">
            <v/>
          </cell>
          <cell r="DQ467" t="str">
            <v/>
          </cell>
          <cell r="DR467" t="str">
            <v/>
          </cell>
          <cell r="DS467" t="str">
            <v/>
          </cell>
          <cell r="DT467" t="str">
            <v/>
          </cell>
          <cell r="DU467" t="str">
            <v/>
          </cell>
          <cell r="DV467" t="str">
            <v/>
          </cell>
          <cell r="DW467" t="str">
            <v/>
          </cell>
          <cell r="DX467" t="str">
            <v/>
          </cell>
          <cell r="DY467" t="str">
            <v/>
          </cell>
          <cell r="DZ467" t="str">
            <v/>
          </cell>
          <cell r="EA467" t="str">
            <v/>
          </cell>
          <cell r="EB467" t="str">
            <v/>
          </cell>
          <cell r="EC467" t="str">
            <v/>
          </cell>
          <cell r="ED467" t="str">
            <v/>
          </cell>
          <cell r="EE467" t="str">
            <v/>
          </cell>
          <cell r="EF467" t="str">
            <v/>
          </cell>
          <cell r="EG467" t="str">
            <v/>
          </cell>
          <cell r="EH467" t="str">
            <v/>
          </cell>
          <cell r="EI467" t="str">
            <v/>
          </cell>
          <cell r="EJ467" t="str">
            <v/>
          </cell>
          <cell r="EK467" t="str">
            <v/>
          </cell>
          <cell r="EL467" t="str">
            <v/>
          </cell>
          <cell r="EM467" t="str">
            <v/>
          </cell>
          <cell r="EN467" t="str">
            <v/>
          </cell>
          <cell r="EO467" t="str">
            <v/>
          </cell>
          <cell r="EP467" t="str">
            <v/>
          </cell>
          <cell r="EQ467" t="str">
            <v/>
          </cell>
          <cell r="ER467" t="str">
            <v/>
          </cell>
          <cell r="ES467" t="str">
            <v/>
          </cell>
          <cell r="ET467" t="str">
            <v/>
          </cell>
          <cell r="EU467" t="str">
            <v/>
          </cell>
          <cell r="EV467" t="str">
            <v/>
          </cell>
          <cell r="EW467" t="str">
            <v/>
          </cell>
          <cell r="EX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  <cell r="BI468" t="str">
            <v/>
          </cell>
          <cell r="BJ468" t="str">
            <v/>
          </cell>
          <cell r="BK468" t="str">
            <v/>
          </cell>
          <cell r="BL468" t="str">
            <v/>
          </cell>
          <cell r="BM468" t="str">
            <v/>
          </cell>
          <cell r="BN468" t="str">
            <v/>
          </cell>
          <cell r="BO468" t="str">
            <v/>
          </cell>
          <cell r="BP468" t="str">
            <v/>
          </cell>
          <cell r="BQ468" t="str">
            <v/>
          </cell>
          <cell r="BR468" t="str">
            <v/>
          </cell>
          <cell r="BS468" t="str">
            <v/>
          </cell>
          <cell r="BT468" t="str">
            <v/>
          </cell>
          <cell r="BU468" t="str">
            <v/>
          </cell>
          <cell r="BV468" t="str">
            <v/>
          </cell>
          <cell r="BW468" t="str">
            <v/>
          </cell>
          <cell r="BX468" t="str">
            <v/>
          </cell>
          <cell r="BY468" t="str">
            <v/>
          </cell>
          <cell r="CA468" t="str">
            <v/>
          </cell>
          <cell r="CB468" t="str">
            <v/>
          </cell>
          <cell r="CC468" t="str">
            <v/>
          </cell>
          <cell r="CD468" t="str">
            <v/>
          </cell>
          <cell r="CE468" t="str">
            <v/>
          </cell>
          <cell r="CF468" t="str">
            <v/>
          </cell>
          <cell r="CG468" t="str">
            <v/>
          </cell>
          <cell r="CH468" t="str">
            <v/>
          </cell>
          <cell r="CI468" t="str">
            <v/>
          </cell>
          <cell r="CJ468" t="str">
            <v/>
          </cell>
          <cell r="CK468" t="str">
            <v/>
          </cell>
          <cell r="CL468" t="str">
            <v/>
          </cell>
          <cell r="CM468" t="str">
            <v/>
          </cell>
          <cell r="CN468" t="str">
            <v/>
          </cell>
          <cell r="CO468" t="str">
            <v/>
          </cell>
          <cell r="CP468" t="str">
            <v/>
          </cell>
          <cell r="CQ468" t="str">
            <v/>
          </cell>
          <cell r="CR468" t="str">
            <v/>
          </cell>
          <cell r="CS468" t="str">
            <v/>
          </cell>
          <cell r="CT468" t="str">
            <v/>
          </cell>
          <cell r="CU468" t="str">
            <v/>
          </cell>
          <cell r="CV468" t="str">
            <v/>
          </cell>
          <cell r="CW468" t="str">
            <v/>
          </cell>
          <cell r="CX468" t="str">
            <v/>
          </cell>
          <cell r="CY468" t="str">
            <v/>
          </cell>
          <cell r="CZ468" t="str">
            <v/>
          </cell>
          <cell r="DA468" t="str">
            <v/>
          </cell>
          <cell r="DB468" t="str">
            <v/>
          </cell>
          <cell r="DC468" t="str">
            <v/>
          </cell>
          <cell r="DD468" t="str">
            <v/>
          </cell>
          <cell r="DE468" t="str">
            <v/>
          </cell>
          <cell r="DF468" t="str">
            <v/>
          </cell>
          <cell r="DG468" t="str">
            <v/>
          </cell>
          <cell r="DH468" t="str">
            <v/>
          </cell>
          <cell r="DI468" t="str">
            <v/>
          </cell>
          <cell r="DJ468" t="str">
            <v/>
          </cell>
          <cell r="DK468" t="str">
            <v/>
          </cell>
          <cell r="DL468" t="str">
            <v/>
          </cell>
          <cell r="DM468" t="str">
            <v/>
          </cell>
          <cell r="DN468" t="str">
            <v/>
          </cell>
          <cell r="DO468" t="str">
            <v/>
          </cell>
          <cell r="DP468" t="str">
            <v/>
          </cell>
          <cell r="DQ468" t="str">
            <v/>
          </cell>
          <cell r="DR468" t="str">
            <v/>
          </cell>
          <cell r="DS468" t="str">
            <v/>
          </cell>
          <cell r="DT468" t="str">
            <v/>
          </cell>
          <cell r="DU468" t="str">
            <v/>
          </cell>
          <cell r="DV468" t="str">
            <v/>
          </cell>
          <cell r="DW468" t="str">
            <v/>
          </cell>
          <cell r="DX468" t="str">
            <v/>
          </cell>
          <cell r="DY468" t="str">
            <v/>
          </cell>
          <cell r="DZ468" t="str">
            <v/>
          </cell>
          <cell r="EA468" t="str">
            <v/>
          </cell>
          <cell r="EB468" t="str">
            <v/>
          </cell>
          <cell r="EC468" t="str">
            <v/>
          </cell>
          <cell r="ED468" t="str">
            <v/>
          </cell>
          <cell r="EE468" t="str">
            <v/>
          </cell>
          <cell r="EF468" t="str">
            <v/>
          </cell>
          <cell r="EG468" t="str">
            <v/>
          </cell>
          <cell r="EH468" t="str">
            <v/>
          </cell>
          <cell r="EI468" t="str">
            <v/>
          </cell>
          <cell r="EJ468" t="str">
            <v/>
          </cell>
          <cell r="EK468" t="str">
            <v/>
          </cell>
          <cell r="EL468" t="str">
            <v/>
          </cell>
          <cell r="EM468" t="str">
            <v/>
          </cell>
          <cell r="EN468" t="str">
            <v/>
          </cell>
          <cell r="EO468" t="str">
            <v/>
          </cell>
          <cell r="EP468" t="str">
            <v/>
          </cell>
          <cell r="EQ468" t="str">
            <v/>
          </cell>
          <cell r="ER468" t="str">
            <v/>
          </cell>
          <cell r="ES468" t="str">
            <v/>
          </cell>
          <cell r="ET468" t="str">
            <v/>
          </cell>
          <cell r="EU468" t="str">
            <v/>
          </cell>
          <cell r="EV468" t="str">
            <v/>
          </cell>
          <cell r="EW468" t="str">
            <v/>
          </cell>
          <cell r="EX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  <cell r="BI469" t="str">
            <v/>
          </cell>
          <cell r="BJ469" t="str">
            <v/>
          </cell>
          <cell r="BK469" t="str">
            <v/>
          </cell>
          <cell r="BL469" t="str">
            <v/>
          </cell>
          <cell r="BM469" t="str">
            <v/>
          </cell>
          <cell r="BN469" t="str">
            <v/>
          </cell>
          <cell r="BO469" t="str">
            <v/>
          </cell>
          <cell r="BP469" t="str">
            <v/>
          </cell>
          <cell r="BQ469" t="str">
            <v/>
          </cell>
          <cell r="BR469" t="str">
            <v/>
          </cell>
          <cell r="BS469" t="str">
            <v/>
          </cell>
          <cell r="BT469" t="str">
            <v/>
          </cell>
          <cell r="BU469" t="str">
            <v/>
          </cell>
          <cell r="BV469" t="str">
            <v/>
          </cell>
          <cell r="BW469" t="str">
            <v/>
          </cell>
          <cell r="BX469" t="str">
            <v/>
          </cell>
          <cell r="BY469" t="str">
            <v/>
          </cell>
          <cell r="CA469" t="str">
            <v/>
          </cell>
          <cell r="CB469" t="str">
            <v/>
          </cell>
          <cell r="CC469" t="str">
            <v/>
          </cell>
          <cell r="CD469" t="str">
            <v/>
          </cell>
          <cell r="CE469" t="str">
            <v/>
          </cell>
          <cell r="CF469" t="str">
            <v/>
          </cell>
          <cell r="CG469" t="str">
            <v/>
          </cell>
          <cell r="CH469" t="str">
            <v/>
          </cell>
          <cell r="CI469" t="str">
            <v/>
          </cell>
          <cell r="CJ469" t="str">
            <v/>
          </cell>
          <cell r="CK469" t="str">
            <v/>
          </cell>
          <cell r="CL469" t="str">
            <v/>
          </cell>
          <cell r="CM469" t="str">
            <v/>
          </cell>
          <cell r="CN469" t="str">
            <v/>
          </cell>
          <cell r="CO469" t="str">
            <v/>
          </cell>
          <cell r="CP469" t="str">
            <v/>
          </cell>
          <cell r="CQ469" t="str">
            <v/>
          </cell>
          <cell r="CR469" t="str">
            <v/>
          </cell>
          <cell r="CS469" t="str">
            <v/>
          </cell>
          <cell r="CT469" t="str">
            <v/>
          </cell>
          <cell r="CU469" t="str">
            <v/>
          </cell>
          <cell r="CV469" t="str">
            <v/>
          </cell>
          <cell r="CW469" t="str">
            <v/>
          </cell>
          <cell r="CX469" t="str">
            <v/>
          </cell>
          <cell r="CY469" t="str">
            <v/>
          </cell>
          <cell r="CZ469" t="str">
            <v/>
          </cell>
          <cell r="DA469" t="str">
            <v/>
          </cell>
          <cell r="DB469" t="str">
            <v/>
          </cell>
          <cell r="DC469" t="str">
            <v/>
          </cell>
          <cell r="DD469" t="str">
            <v/>
          </cell>
          <cell r="DE469" t="str">
            <v/>
          </cell>
          <cell r="DF469" t="str">
            <v/>
          </cell>
          <cell r="DG469" t="str">
            <v/>
          </cell>
          <cell r="DH469" t="str">
            <v/>
          </cell>
          <cell r="DI469" t="str">
            <v/>
          </cell>
          <cell r="DJ469" t="str">
            <v/>
          </cell>
          <cell r="DK469" t="str">
            <v/>
          </cell>
          <cell r="DL469" t="str">
            <v/>
          </cell>
          <cell r="DM469" t="str">
            <v/>
          </cell>
          <cell r="DN469" t="str">
            <v/>
          </cell>
          <cell r="DO469" t="str">
            <v/>
          </cell>
          <cell r="DP469" t="str">
            <v/>
          </cell>
          <cell r="DQ469" t="str">
            <v/>
          </cell>
          <cell r="DR469" t="str">
            <v/>
          </cell>
          <cell r="DS469" t="str">
            <v/>
          </cell>
          <cell r="DT469" t="str">
            <v/>
          </cell>
          <cell r="DU469" t="str">
            <v/>
          </cell>
          <cell r="DV469" t="str">
            <v/>
          </cell>
          <cell r="DW469" t="str">
            <v/>
          </cell>
          <cell r="DX469" t="str">
            <v/>
          </cell>
          <cell r="DY469" t="str">
            <v/>
          </cell>
          <cell r="DZ469" t="str">
            <v/>
          </cell>
          <cell r="EA469" t="str">
            <v/>
          </cell>
          <cell r="EB469" t="str">
            <v/>
          </cell>
          <cell r="EC469" t="str">
            <v/>
          </cell>
          <cell r="ED469" t="str">
            <v/>
          </cell>
          <cell r="EE469" t="str">
            <v/>
          </cell>
          <cell r="EF469" t="str">
            <v/>
          </cell>
          <cell r="EG469" t="str">
            <v/>
          </cell>
          <cell r="EH469" t="str">
            <v/>
          </cell>
          <cell r="EI469" t="str">
            <v/>
          </cell>
          <cell r="EJ469" t="str">
            <v/>
          </cell>
          <cell r="EK469" t="str">
            <v/>
          </cell>
          <cell r="EL469" t="str">
            <v/>
          </cell>
          <cell r="EM469" t="str">
            <v/>
          </cell>
          <cell r="EN469" t="str">
            <v/>
          </cell>
          <cell r="EO469" t="str">
            <v/>
          </cell>
          <cell r="EP469" t="str">
            <v/>
          </cell>
          <cell r="EQ469" t="str">
            <v/>
          </cell>
          <cell r="ER469" t="str">
            <v/>
          </cell>
          <cell r="ES469" t="str">
            <v/>
          </cell>
          <cell r="ET469" t="str">
            <v/>
          </cell>
          <cell r="EU469" t="str">
            <v/>
          </cell>
          <cell r="EV469" t="str">
            <v/>
          </cell>
          <cell r="EW469" t="str">
            <v/>
          </cell>
          <cell r="EX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  <cell r="BI470" t="str">
            <v/>
          </cell>
          <cell r="BJ470" t="str">
            <v/>
          </cell>
          <cell r="BK470" t="str">
            <v/>
          </cell>
          <cell r="BL470" t="str">
            <v/>
          </cell>
          <cell r="BM470" t="str">
            <v/>
          </cell>
          <cell r="BN470" t="str">
            <v/>
          </cell>
          <cell r="BO470" t="str">
            <v/>
          </cell>
          <cell r="BP470" t="str">
            <v/>
          </cell>
          <cell r="BQ470" t="str">
            <v/>
          </cell>
          <cell r="BR470" t="str">
            <v/>
          </cell>
          <cell r="BS470" t="str">
            <v/>
          </cell>
          <cell r="BT470" t="str">
            <v/>
          </cell>
          <cell r="BU470" t="str">
            <v/>
          </cell>
          <cell r="BV470" t="str">
            <v/>
          </cell>
          <cell r="BW470" t="str">
            <v/>
          </cell>
          <cell r="BX470" t="str">
            <v/>
          </cell>
          <cell r="BY470" t="str">
            <v/>
          </cell>
          <cell r="CA470" t="str">
            <v/>
          </cell>
          <cell r="CB470" t="str">
            <v/>
          </cell>
          <cell r="CC470" t="str">
            <v/>
          </cell>
          <cell r="CD470" t="str">
            <v/>
          </cell>
          <cell r="CE470" t="str">
            <v/>
          </cell>
          <cell r="CF470" t="str">
            <v/>
          </cell>
          <cell r="CG470" t="str">
            <v/>
          </cell>
          <cell r="CH470" t="str">
            <v/>
          </cell>
          <cell r="CI470" t="str">
            <v/>
          </cell>
          <cell r="CJ470" t="str">
            <v/>
          </cell>
          <cell r="CK470" t="str">
            <v/>
          </cell>
          <cell r="CL470" t="str">
            <v/>
          </cell>
          <cell r="CM470" t="str">
            <v/>
          </cell>
          <cell r="CN470" t="str">
            <v/>
          </cell>
          <cell r="CO470" t="str">
            <v/>
          </cell>
          <cell r="CP470" t="str">
            <v/>
          </cell>
          <cell r="CQ470" t="str">
            <v/>
          </cell>
          <cell r="CR470" t="str">
            <v/>
          </cell>
          <cell r="CS470" t="str">
            <v/>
          </cell>
          <cell r="CT470" t="str">
            <v/>
          </cell>
          <cell r="CU470" t="str">
            <v/>
          </cell>
          <cell r="CV470" t="str">
            <v/>
          </cell>
          <cell r="CW470" t="str">
            <v/>
          </cell>
          <cell r="CX470" t="str">
            <v/>
          </cell>
          <cell r="CY470" t="str">
            <v/>
          </cell>
          <cell r="CZ470" t="str">
            <v/>
          </cell>
          <cell r="DA470" t="str">
            <v/>
          </cell>
          <cell r="DB470" t="str">
            <v/>
          </cell>
          <cell r="DC470" t="str">
            <v/>
          </cell>
          <cell r="DD470" t="str">
            <v/>
          </cell>
          <cell r="DE470" t="str">
            <v/>
          </cell>
          <cell r="DF470" t="str">
            <v/>
          </cell>
          <cell r="DG470" t="str">
            <v/>
          </cell>
          <cell r="DH470" t="str">
            <v/>
          </cell>
          <cell r="DI470" t="str">
            <v/>
          </cell>
          <cell r="DJ470" t="str">
            <v/>
          </cell>
          <cell r="DK470" t="str">
            <v/>
          </cell>
          <cell r="DL470" t="str">
            <v/>
          </cell>
          <cell r="DM470" t="str">
            <v/>
          </cell>
          <cell r="DN470" t="str">
            <v/>
          </cell>
          <cell r="DO470" t="str">
            <v/>
          </cell>
          <cell r="DP470" t="str">
            <v/>
          </cell>
          <cell r="DQ470" t="str">
            <v/>
          </cell>
          <cell r="DR470" t="str">
            <v/>
          </cell>
          <cell r="DS470" t="str">
            <v/>
          </cell>
          <cell r="DT470" t="str">
            <v/>
          </cell>
          <cell r="DU470" t="str">
            <v/>
          </cell>
          <cell r="DV470" t="str">
            <v/>
          </cell>
          <cell r="DW470" t="str">
            <v/>
          </cell>
          <cell r="DX470" t="str">
            <v/>
          </cell>
          <cell r="DY470" t="str">
            <v/>
          </cell>
          <cell r="DZ470" t="str">
            <v/>
          </cell>
          <cell r="EA470" t="str">
            <v/>
          </cell>
          <cell r="EB470" t="str">
            <v/>
          </cell>
          <cell r="EC470" t="str">
            <v/>
          </cell>
          <cell r="ED470" t="str">
            <v/>
          </cell>
          <cell r="EE470" t="str">
            <v/>
          </cell>
          <cell r="EF470" t="str">
            <v/>
          </cell>
          <cell r="EG470" t="str">
            <v/>
          </cell>
          <cell r="EH470" t="str">
            <v/>
          </cell>
          <cell r="EI470" t="str">
            <v/>
          </cell>
          <cell r="EJ470" t="str">
            <v/>
          </cell>
          <cell r="EK470" t="str">
            <v/>
          </cell>
          <cell r="EL470" t="str">
            <v/>
          </cell>
          <cell r="EM470" t="str">
            <v/>
          </cell>
          <cell r="EN470" t="str">
            <v/>
          </cell>
          <cell r="EO470" t="str">
            <v/>
          </cell>
          <cell r="EP470" t="str">
            <v/>
          </cell>
          <cell r="EQ470" t="str">
            <v/>
          </cell>
          <cell r="ER470" t="str">
            <v/>
          </cell>
          <cell r="ES470" t="str">
            <v/>
          </cell>
          <cell r="ET470" t="str">
            <v/>
          </cell>
          <cell r="EU470" t="str">
            <v/>
          </cell>
          <cell r="EV470" t="str">
            <v/>
          </cell>
          <cell r="EW470" t="str">
            <v/>
          </cell>
          <cell r="EX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  <cell r="BI471" t="str">
            <v/>
          </cell>
          <cell r="BJ471" t="str">
            <v/>
          </cell>
          <cell r="BK471" t="str">
            <v/>
          </cell>
          <cell r="BL471" t="str">
            <v/>
          </cell>
          <cell r="BM471" t="str">
            <v/>
          </cell>
          <cell r="BN471" t="str">
            <v/>
          </cell>
          <cell r="BO471" t="str">
            <v/>
          </cell>
          <cell r="BP471" t="str">
            <v/>
          </cell>
          <cell r="BQ471" t="str">
            <v/>
          </cell>
          <cell r="BR471" t="str">
            <v/>
          </cell>
          <cell r="BS471" t="str">
            <v/>
          </cell>
          <cell r="BT471" t="str">
            <v/>
          </cell>
          <cell r="BU471" t="str">
            <v/>
          </cell>
          <cell r="BV471" t="str">
            <v/>
          </cell>
          <cell r="BW471" t="str">
            <v/>
          </cell>
          <cell r="BX471" t="str">
            <v/>
          </cell>
          <cell r="BY471" t="str">
            <v/>
          </cell>
          <cell r="CA471" t="str">
            <v/>
          </cell>
          <cell r="CB471" t="str">
            <v/>
          </cell>
          <cell r="CC471" t="str">
            <v/>
          </cell>
          <cell r="CD471" t="str">
            <v/>
          </cell>
          <cell r="CE471" t="str">
            <v/>
          </cell>
          <cell r="CF471" t="str">
            <v/>
          </cell>
          <cell r="CG471" t="str">
            <v/>
          </cell>
          <cell r="CH471" t="str">
            <v/>
          </cell>
          <cell r="CI471" t="str">
            <v/>
          </cell>
          <cell r="CJ471" t="str">
            <v/>
          </cell>
          <cell r="CK471" t="str">
            <v/>
          </cell>
          <cell r="CL471" t="str">
            <v/>
          </cell>
          <cell r="CM471" t="str">
            <v/>
          </cell>
          <cell r="CN471" t="str">
            <v/>
          </cell>
          <cell r="CO471" t="str">
            <v/>
          </cell>
          <cell r="CP471" t="str">
            <v/>
          </cell>
          <cell r="CQ471" t="str">
            <v/>
          </cell>
          <cell r="CR471" t="str">
            <v/>
          </cell>
          <cell r="CS471" t="str">
            <v/>
          </cell>
          <cell r="CT471" t="str">
            <v/>
          </cell>
          <cell r="CU471" t="str">
            <v/>
          </cell>
          <cell r="CV471" t="str">
            <v/>
          </cell>
          <cell r="CW471" t="str">
            <v/>
          </cell>
          <cell r="CX471" t="str">
            <v/>
          </cell>
          <cell r="CY471" t="str">
            <v/>
          </cell>
          <cell r="CZ471" t="str">
            <v/>
          </cell>
          <cell r="DA471" t="str">
            <v/>
          </cell>
          <cell r="DB471" t="str">
            <v/>
          </cell>
          <cell r="DC471" t="str">
            <v/>
          </cell>
          <cell r="DD471" t="str">
            <v/>
          </cell>
          <cell r="DE471" t="str">
            <v/>
          </cell>
          <cell r="DF471" t="str">
            <v/>
          </cell>
          <cell r="DG471" t="str">
            <v/>
          </cell>
          <cell r="DH471" t="str">
            <v/>
          </cell>
          <cell r="DI471" t="str">
            <v/>
          </cell>
          <cell r="DJ471" t="str">
            <v/>
          </cell>
          <cell r="DK471" t="str">
            <v/>
          </cell>
          <cell r="DL471" t="str">
            <v/>
          </cell>
          <cell r="DM471" t="str">
            <v/>
          </cell>
          <cell r="DN471" t="str">
            <v/>
          </cell>
          <cell r="DO471" t="str">
            <v/>
          </cell>
          <cell r="DP471" t="str">
            <v/>
          </cell>
          <cell r="DQ471" t="str">
            <v/>
          </cell>
          <cell r="DR471" t="str">
            <v/>
          </cell>
          <cell r="DS471" t="str">
            <v/>
          </cell>
          <cell r="DT471" t="str">
            <v/>
          </cell>
          <cell r="DU471" t="str">
            <v/>
          </cell>
          <cell r="DV471" t="str">
            <v/>
          </cell>
          <cell r="DW471" t="str">
            <v/>
          </cell>
          <cell r="DX471" t="str">
            <v/>
          </cell>
          <cell r="DY471" t="str">
            <v/>
          </cell>
          <cell r="DZ471" t="str">
            <v/>
          </cell>
          <cell r="EA471" t="str">
            <v/>
          </cell>
          <cell r="EB471" t="str">
            <v/>
          </cell>
          <cell r="EC471" t="str">
            <v/>
          </cell>
          <cell r="ED471" t="str">
            <v/>
          </cell>
          <cell r="EE471" t="str">
            <v/>
          </cell>
          <cell r="EF471" t="str">
            <v/>
          </cell>
          <cell r="EG471" t="str">
            <v/>
          </cell>
          <cell r="EH471" t="str">
            <v/>
          </cell>
          <cell r="EI471" t="str">
            <v/>
          </cell>
          <cell r="EJ471" t="str">
            <v/>
          </cell>
          <cell r="EK471" t="str">
            <v/>
          </cell>
          <cell r="EL471" t="str">
            <v/>
          </cell>
          <cell r="EM471" t="str">
            <v/>
          </cell>
          <cell r="EN471" t="str">
            <v/>
          </cell>
          <cell r="EO471" t="str">
            <v/>
          </cell>
          <cell r="EP471" t="str">
            <v/>
          </cell>
          <cell r="EQ471" t="str">
            <v/>
          </cell>
          <cell r="ER471" t="str">
            <v/>
          </cell>
          <cell r="ES471" t="str">
            <v/>
          </cell>
          <cell r="ET471" t="str">
            <v/>
          </cell>
          <cell r="EU471" t="str">
            <v/>
          </cell>
          <cell r="EV471" t="str">
            <v/>
          </cell>
          <cell r="EW471" t="str">
            <v/>
          </cell>
          <cell r="EX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  <cell r="BI472" t="str">
            <v/>
          </cell>
          <cell r="BJ472" t="str">
            <v/>
          </cell>
          <cell r="BK472" t="str">
            <v/>
          </cell>
          <cell r="BL472" t="str">
            <v/>
          </cell>
          <cell r="BM472" t="str">
            <v/>
          </cell>
          <cell r="BN472" t="str">
            <v/>
          </cell>
          <cell r="BO472" t="str">
            <v/>
          </cell>
          <cell r="BP472" t="str">
            <v/>
          </cell>
          <cell r="BQ472" t="str">
            <v/>
          </cell>
          <cell r="BR472" t="str">
            <v/>
          </cell>
          <cell r="BS472" t="str">
            <v/>
          </cell>
          <cell r="BT472" t="str">
            <v/>
          </cell>
          <cell r="BU472" t="str">
            <v/>
          </cell>
          <cell r="BV472" t="str">
            <v/>
          </cell>
          <cell r="BW472" t="str">
            <v/>
          </cell>
          <cell r="BX472" t="str">
            <v/>
          </cell>
          <cell r="BY472" t="str">
            <v/>
          </cell>
          <cell r="CA472" t="str">
            <v/>
          </cell>
          <cell r="CB472" t="str">
            <v/>
          </cell>
          <cell r="CC472" t="str">
            <v/>
          </cell>
          <cell r="CD472" t="str">
            <v/>
          </cell>
          <cell r="CE472" t="str">
            <v/>
          </cell>
          <cell r="CF472" t="str">
            <v/>
          </cell>
          <cell r="CG472" t="str">
            <v/>
          </cell>
          <cell r="CH472" t="str">
            <v/>
          </cell>
          <cell r="CI472" t="str">
            <v/>
          </cell>
          <cell r="CJ472" t="str">
            <v/>
          </cell>
          <cell r="CK472" t="str">
            <v/>
          </cell>
          <cell r="CL472" t="str">
            <v/>
          </cell>
          <cell r="CM472" t="str">
            <v/>
          </cell>
          <cell r="CN472" t="str">
            <v/>
          </cell>
          <cell r="CO472" t="str">
            <v/>
          </cell>
          <cell r="CP472" t="str">
            <v/>
          </cell>
          <cell r="CQ472" t="str">
            <v/>
          </cell>
          <cell r="CR472" t="str">
            <v/>
          </cell>
          <cell r="CS472" t="str">
            <v/>
          </cell>
          <cell r="CT472" t="str">
            <v/>
          </cell>
          <cell r="CU472" t="str">
            <v/>
          </cell>
          <cell r="CV472" t="str">
            <v/>
          </cell>
          <cell r="CW472" t="str">
            <v/>
          </cell>
          <cell r="CX472" t="str">
            <v/>
          </cell>
          <cell r="CY472" t="str">
            <v/>
          </cell>
          <cell r="CZ472" t="str">
            <v/>
          </cell>
          <cell r="DA472" t="str">
            <v/>
          </cell>
          <cell r="DB472" t="str">
            <v/>
          </cell>
          <cell r="DC472" t="str">
            <v/>
          </cell>
          <cell r="DD472" t="str">
            <v/>
          </cell>
          <cell r="DE472" t="str">
            <v/>
          </cell>
          <cell r="DF472" t="str">
            <v/>
          </cell>
          <cell r="DG472" t="str">
            <v/>
          </cell>
          <cell r="DH472" t="str">
            <v/>
          </cell>
          <cell r="DI472" t="str">
            <v/>
          </cell>
          <cell r="DJ472" t="str">
            <v/>
          </cell>
          <cell r="DK472" t="str">
            <v/>
          </cell>
          <cell r="DL472" t="str">
            <v/>
          </cell>
          <cell r="DM472" t="str">
            <v/>
          </cell>
          <cell r="DN472" t="str">
            <v/>
          </cell>
          <cell r="DO472" t="str">
            <v/>
          </cell>
          <cell r="DP472" t="str">
            <v/>
          </cell>
          <cell r="DQ472" t="str">
            <v/>
          </cell>
          <cell r="DR472" t="str">
            <v/>
          </cell>
          <cell r="DS472" t="str">
            <v/>
          </cell>
          <cell r="DT472" t="str">
            <v/>
          </cell>
          <cell r="DU472" t="str">
            <v/>
          </cell>
          <cell r="DV472" t="str">
            <v/>
          </cell>
          <cell r="DW472" t="str">
            <v/>
          </cell>
          <cell r="DX472" t="str">
            <v/>
          </cell>
          <cell r="DY472" t="str">
            <v/>
          </cell>
          <cell r="DZ472" t="str">
            <v/>
          </cell>
          <cell r="EA472" t="str">
            <v/>
          </cell>
          <cell r="EB472" t="str">
            <v/>
          </cell>
          <cell r="EC472" t="str">
            <v/>
          </cell>
          <cell r="ED472" t="str">
            <v/>
          </cell>
          <cell r="EE472" t="str">
            <v/>
          </cell>
          <cell r="EF472" t="str">
            <v/>
          </cell>
          <cell r="EG472" t="str">
            <v/>
          </cell>
          <cell r="EH472" t="str">
            <v/>
          </cell>
          <cell r="EI472" t="str">
            <v/>
          </cell>
          <cell r="EJ472" t="str">
            <v/>
          </cell>
          <cell r="EK472" t="str">
            <v/>
          </cell>
          <cell r="EL472" t="str">
            <v/>
          </cell>
          <cell r="EM472" t="str">
            <v/>
          </cell>
          <cell r="EN472" t="str">
            <v/>
          </cell>
          <cell r="EO472" t="str">
            <v/>
          </cell>
          <cell r="EP472" t="str">
            <v/>
          </cell>
          <cell r="EQ472" t="str">
            <v/>
          </cell>
          <cell r="ER472" t="str">
            <v/>
          </cell>
          <cell r="ES472" t="str">
            <v/>
          </cell>
          <cell r="ET472" t="str">
            <v/>
          </cell>
          <cell r="EU472" t="str">
            <v/>
          </cell>
          <cell r="EV472" t="str">
            <v/>
          </cell>
          <cell r="EW472" t="str">
            <v/>
          </cell>
          <cell r="EX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  <cell r="BI473" t="str">
            <v/>
          </cell>
          <cell r="BJ473" t="str">
            <v/>
          </cell>
          <cell r="BK473" t="str">
            <v/>
          </cell>
          <cell r="BL473" t="str">
            <v/>
          </cell>
          <cell r="BM473" t="str">
            <v/>
          </cell>
          <cell r="BN473" t="str">
            <v/>
          </cell>
          <cell r="BO473" t="str">
            <v/>
          </cell>
          <cell r="BP473" t="str">
            <v/>
          </cell>
          <cell r="BQ473" t="str">
            <v/>
          </cell>
          <cell r="BR473" t="str">
            <v/>
          </cell>
          <cell r="BS473" t="str">
            <v/>
          </cell>
          <cell r="BT473" t="str">
            <v/>
          </cell>
          <cell r="BU473" t="str">
            <v/>
          </cell>
          <cell r="BV473" t="str">
            <v/>
          </cell>
          <cell r="BW473" t="str">
            <v/>
          </cell>
          <cell r="BX473" t="str">
            <v/>
          </cell>
          <cell r="BY473" t="str">
            <v/>
          </cell>
          <cell r="CA473" t="str">
            <v/>
          </cell>
          <cell r="CB473" t="str">
            <v/>
          </cell>
          <cell r="CC473" t="str">
            <v/>
          </cell>
          <cell r="CD473" t="str">
            <v/>
          </cell>
          <cell r="CE473" t="str">
            <v/>
          </cell>
          <cell r="CF473" t="str">
            <v/>
          </cell>
          <cell r="CG473" t="str">
            <v/>
          </cell>
          <cell r="CH473" t="str">
            <v/>
          </cell>
          <cell r="CI473" t="str">
            <v/>
          </cell>
          <cell r="CJ473" t="str">
            <v/>
          </cell>
          <cell r="CK473" t="str">
            <v/>
          </cell>
          <cell r="CL473" t="str">
            <v/>
          </cell>
          <cell r="CM473" t="str">
            <v/>
          </cell>
          <cell r="CN473" t="str">
            <v/>
          </cell>
          <cell r="CO473" t="str">
            <v/>
          </cell>
          <cell r="CP473" t="str">
            <v/>
          </cell>
          <cell r="CQ473" t="str">
            <v/>
          </cell>
          <cell r="CR473" t="str">
            <v/>
          </cell>
          <cell r="CS473" t="str">
            <v/>
          </cell>
          <cell r="CT473" t="str">
            <v/>
          </cell>
          <cell r="CU473" t="str">
            <v/>
          </cell>
          <cell r="CV473" t="str">
            <v/>
          </cell>
          <cell r="CW473" t="str">
            <v/>
          </cell>
          <cell r="CX473" t="str">
            <v/>
          </cell>
          <cell r="CY473" t="str">
            <v/>
          </cell>
          <cell r="CZ473" t="str">
            <v/>
          </cell>
          <cell r="DA473" t="str">
            <v/>
          </cell>
          <cell r="DB473" t="str">
            <v/>
          </cell>
          <cell r="DC473" t="str">
            <v/>
          </cell>
          <cell r="DD473" t="str">
            <v/>
          </cell>
          <cell r="DE473" t="str">
            <v/>
          </cell>
          <cell r="DF473" t="str">
            <v/>
          </cell>
          <cell r="DG473" t="str">
            <v/>
          </cell>
          <cell r="DH473" t="str">
            <v/>
          </cell>
          <cell r="DI473" t="str">
            <v/>
          </cell>
          <cell r="DJ473" t="str">
            <v/>
          </cell>
          <cell r="DK473" t="str">
            <v/>
          </cell>
          <cell r="DL473" t="str">
            <v/>
          </cell>
          <cell r="DM473" t="str">
            <v/>
          </cell>
          <cell r="DN473" t="str">
            <v/>
          </cell>
          <cell r="DO473" t="str">
            <v/>
          </cell>
          <cell r="DP473" t="str">
            <v/>
          </cell>
          <cell r="DQ473" t="str">
            <v/>
          </cell>
          <cell r="DR473" t="str">
            <v/>
          </cell>
          <cell r="DS473" t="str">
            <v/>
          </cell>
          <cell r="DT473" t="str">
            <v/>
          </cell>
          <cell r="DU473" t="str">
            <v/>
          </cell>
          <cell r="DV473" t="str">
            <v/>
          </cell>
          <cell r="DW473" t="str">
            <v/>
          </cell>
          <cell r="DX473" t="str">
            <v/>
          </cell>
          <cell r="DY473" t="str">
            <v/>
          </cell>
          <cell r="DZ473" t="str">
            <v/>
          </cell>
          <cell r="EA473" t="str">
            <v/>
          </cell>
          <cell r="EB473" t="str">
            <v/>
          </cell>
          <cell r="EC473" t="str">
            <v/>
          </cell>
          <cell r="ED473" t="str">
            <v/>
          </cell>
          <cell r="EE473" t="str">
            <v/>
          </cell>
          <cell r="EF473" t="str">
            <v/>
          </cell>
          <cell r="EG473" t="str">
            <v/>
          </cell>
          <cell r="EH473" t="str">
            <v/>
          </cell>
          <cell r="EI473" t="str">
            <v/>
          </cell>
          <cell r="EJ473" t="str">
            <v/>
          </cell>
          <cell r="EK473" t="str">
            <v/>
          </cell>
          <cell r="EL473" t="str">
            <v/>
          </cell>
          <cell r="EM473" t="str">
            <v/>
          </cell>
          <cell r="EN473" t="str">
            <v/>
          </cell>
          <cell r="EO473" t="str">
            <v/>
          </cell>
          <cell r="EP473" t="str">
            <v/>
          </cell>
          <cell r="EQ473" t="str">
            <v/>
          </cell>
          <cell r="ER473" t="str">
            <v/>
          </cell>
          <cell r="ES473" t="str">
            <v/>
          </cell>
          <cell r="ET473" t="str">
            <v/>
          </cell>
          <cell r="EU473" t="str">
            <v/>
          </cell>
          <cell r="EV473" t="str">
            <v/>
          </cell>
          <cell r="EW473" t="str">
            <v/>
          </cell>
          <cell r="EX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  <cell r="BI474" t="str">
            <v/>
          </cell>
          <cell r="BJ474" t="str">
            <v/>
          </cell>
          <cell r="BK474" t="str">
            <v/>
          </cell>
          <cell r="BL474" t="str">
            <v/>
          </cell>
          <cell r="BM474" t="str">
            <v/>
          </cell>
          <cell r="BN474" t="str">
            <v/>
          </cell>
          <cell r="BO474" t="str">
            <v/>
          </cell>
          <cell r="BP474" t="str">
            <v/>
          </cell>
          <cell r="BQ474" t="str">
            <v/>
          </cell>
          <cell r="BR474" t="str">
            <v/>
          </cell>
          <cell r="BS474" t="str">
            <v/>
          </cell>
          <cell r="BT474" t="str">
            <v/>
          </cell>
          <cell r="BU474" t="str">
            <v/>
          </cell>
          <cell r="BV474" t="str">
            <v/>
          </cell>
          <cell r="BW474" t="str">
            <v/>
          </cell>
          <cell r="BX474" t="str">
            <v/>
          </cell>
          <cell r="BY474" t="str">
            <v/>
          </cell>
          <cell r="CA474" t="str">
            <v/>
          </cell>
          <cell r="CB474" t="str">
            <v/>
          </cell>
          <cell r="CC474" t="str">
            <v/>
          </cell>
          <cell r="CD474" t="str">
            <v/>
          </cell>
          <cell r="CE474" t="str">
            <v/>
          </cell>
          <cell r="CF474" t="str">
            <v/>
          </cell>
          <cell r="CG474" t="str">
            <v/>
          </cell>
          <cell r="CH474" t="str">
            <v/>
          </cell>
          <cell r="CI474" t="str">
            <v/>
          </cell>
          <cell r="CJ474" t="str">
            <v/>
          </cell>
          <cell r="CK474" t="str">
            <v/>
          </cell>
          <cell r="CL474" t="str">
            <v/>
          </cell>
          <cell r="CM474" t="str">
            <v/>
          </cell>
          <cell r="CN474" t="str">
            <v/>
          </cell>
          <cell r="CO474" t="str">
            <v/>
          </cell>
          <cell r="CP474" t="str">
            <v/>
          </cell>
          <cell r="CQ474" t="str">
            <v/>
          </cell>
          <cell r="CR474" t="str">
            <v/>
          </cell>
          <cell r="CS474" t="str">
            <v/>
          </cell>
          <cell r="CT474" t="str">
            <v/>
          </cell>
          <cell r="CU474" t="str">
            <v/>
          </cell>
          <cell r="CV474" t="str">
            <v/>
          </cell>
          <cell r="CW474" t="str">
            <v/>
          </cell>
          <cell r="CX474" t="str">
            <v/>
          </cell>
          <cell r="CY474" t="str">
            <v/>
          </cell>
          <cell r="CZ474" t="str">
            <v/>
          </cell>
          <cell r="DA474" t="str">
            <v/>
          </cell>
          <cell r="DB474" t="str">
            <v/>
          </cell>
          <cell r="DC474" t="str">
            <v/>
          </cell>
          <cell r="DD474" t="str">
            <v/>
          </cell>
          <cell r="DE474" t="str">
            <v/>
          </cell>
          <cell r="DF474" t="str">
            <v/>
          </cell>
          <cell r="DG474" t="str">
            <v/>
          </cell>
          <cell r="DH474" t="str">
            <v/>
          </cell>
          <cell r="DI474" t="str">
            <v/>
          </cell>
          <cell r="DJ474" t="str">
            <v/>
          </cell>
          <cell r="DK474" t="str">
            <v/>
          </cell>
          <cell r="DL474" t="str">
            <v/>
          </cell>
          <cell r="DM474" t="str">
            <v/>
          </cell>
          <cell r="DN474" t="str">
            <v/>
          </cell>
          <cell r="DO474" t="str">
            <v/>
          </cell>
          <cell r="DP474" t="str">
            <v/>
          </cell>
          <cell r="DQ474" t="str">
            <v/>
          </cell>
          <cell r="DR474" t="str">
            <v/>
          </cell>
          <cell r="DS474" t="str">
            <v/>
          </cell>
          <cell r="DT474" t="str">
            <v/>
          </cell>
          <cell r="DU474" t="str">
            <v/>
          </cell>
          <cell r="DV474" t="str">
            <v/>
          </cell>
          <cell r="DW474" t="str">
            <v/>
          </cell>
          <cell r="DX474" t="str">
            <v/>
          </cell>
          <cell r="DY474" t="str">
            <v/>
          </cell>
          <cell r="DZ474" t="str">
            <v/>
          </cell>
          <cell r="EA474" t="str">
            <v/>
          </cell>
          <cell r="EB474" t="str">
            <v/>
          </cell>
          <cell r="EC474" t="str">
            <v/>
          </cell>
          <cell r="ED474" t="str">
            <v/>
          </cell>
          <cell r="EE474" t="str">
            <v/>
          </cell>
          <cell r="EF474" t="str">
            <v/>
          </cell>
          <cell r="EG474" t="str">
            <v/>
          </cell>
          <cell r="EH474" t="str">
            <v/>
          </cell>
          <cell r="EI474" t="str">
            <v/>
          </cell>
          <cell r="EJ474" t="str">
            <v/>
          </cell>
          <cell r="EK474" t="str">
            <v/>
          </cell>
          <cell r="EL474" t="str">
            <v/>
          </cell>
          <cell r="EM474" t="str">
            <v/>
          </cell>
          <cell r="EN474" t="str">
            <v/>
          </cell>
          <cell r="EO474" t="str">
            <v/>
          </cell>
          <cell r="EP474" t="str">
            <v/>
          </cell>
          <cell r="EQ474" t="str">
            <v/>
          </cell>
          <cell r="ER474" t="str">
            <v/>
          </cell>
          <cell r="ES474" t="str">
            <v/>
          </cell>
          <cell r="ET474" t="str">
            <v/>
          </cell>
          <cell r="EU474" t="str">
            <v/>
          </cell>
          <cell r="EV474" t="str">
            <v/>
          </cell>
          <cell r="EW474" t="str">
            <v/>
          </cell>
          <cell r="EX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  <cell r="BI475" t="str">
            <v/>
          </cell>
          <cell r="BJ475" t="str">
            <v/>
          </cell>
          <cell r="BK475" t="str">
            <v/>
          </cell>
          <cell r="BL475" t="str">
            <v/>
          </cell>
          <cell r="BM475" t="str">
            <v/>
          </cell>
          <cell r="BN475" t="str">
            <v/>
          </cell>
          <cell r="BO475" t="str">
            <v/>
          </cell>
          <cell r="BP475" t="str">
            <v/>
          </cell>
          <cell r="BQ475" t="str">
            <v/>
          </cell>
          <cell r="BR475" t="str">
            <v/>
          </cell>
          <cell r="BS475" t="str">
            <v/>
          </cell>
          <cell r="BT475" t="str">
            <v/>
          </cell>
          <cell r="BU475" t="str">
            <v/>
          </cell>
          <cell r="BV475" t="str">
            <v/>
          </cell>
          <cell r="BW475" t="str">
            <v/>
          </cell>
          <cell r="BX475" t="str">
            <v/>
          </cell>
          <cell r="BY475" t="str">
            <v/>
          </cell>
          <cell r="CA475" t="str">
            <v/>
          </cell>
          <cell r="CB475" t="str">
            <v/>
          </cell>
          <cell r="CC475" t="str">
            <v/>
          </cell>
          <cell r="CD475" t="str">
            <v/>
          </cell>
          <cell r="CE475" t="str">
            <v/>
          </cell>
          <cell r="CF475" t="str">
            <v/>
          </cell>
          <cell r="CG475" t="str">
            <v/>
          </cell>
          <cell r="CH475" t="str">
            <v/>
          </cell>
          <cell r="CI475" t="str">
            <v/>
          </cell>
          <cell r="CJ475" t="str">
            <v/>
          </cell>
          <cell r="CK475" t="str">
            <v/>
          </cell>
          <cell r="CL475" t="str">
            <v/>
          </cell>
          <cell r="CM475" t="str">
            <v/>
          </cell>
          <cell r="CN475" t="str">
            <v/>
          </cell>
          <cell r="CO475" t="str">
            <v/>
          </cell>
          <cell r="CP475" t="str">
            <v/>
          </cell>
          <cell r="CQ475" t="str">
            <v/>
          </cell>
          <cell r="CR475" t="str">
            <v/>
          </cell>
          <cell r="CS475" t="str">
            <v/>
          </cell>
          <cell r="CT475" t="str">
            <v/>
          </cell>
          <cell r="CU475" t="str">
            <v/>
          </cell>
          <cell r="CV475" t="str">
            <v/>
          </cell>
          <cell r="CW475" t="str">
            <v/>
          </cell>
          <cell r="CX475" t="str">
            <v/>
          </cell>
          <cell r="CY475" t="str">
            <v/>
          </cell>
          <cell r="CZ475" t="str">
            <v/>
          </cell>
          <cell r="DA475" t="str">
            <v/>
          </cell>
          <cell r="DB475" t="str">
            <v/>
          </cell>
          <cell r="DC475" t="str">
            <v/>
          </cell>
          <cell r="DD475" t="str">
            <v/>
          </cell>
          <cell r="DE475" t="str">
            <v/>
          </cell>
          <cell r="DF475" t="str">
            <v/>
          </cell>
          <cell r="DG475" t="str">
            <v/>
          </cell>
          <cell r="DH475" t="str">
            <v/>
          </cell>
          <cell r="DI475" t="str">
            <v/>
          </cell>
          <cell r="DJ475" t="str">
            <v/>
          </cell>
          <cell r="DK475" t="str">
            <v/>
          </cell>
          <cell r="DL475" t="str">
            <v/>
          </cell>
          <cell r="DM475" t="str">
            <v/>
          </cell>
          <cell r="DN475" t="str">
            <v/>
          </cell>
          <cell r="DO475" t="str">
            <v/>
          </cell>
          <cell r="DP475" t="str">
            <v/>
          </cell>
          <cell r="DQ475" t="str">
            <v/>
          </cell>
          <cell r="DR475" t="str">
            <v/>
          </cell>
          <cell r="DS475" t="str">
            <v/>
          </cell>
          <cell r="DT475" t="str">
            <v/>
          </cell>
          <cell r="DU475" t="str">
            <v/>
          </cell>
          <cell r="DV475" t="str">
            <v/>
          </cell>
          <cell r="DW475" t="str">
            <v/>
          </cell>
          <cell r="DX475" t="str">
            <v/>
          </cell>
          <cell r="DY475" t="str">
            <v/>
          </cell>
          <cell r="DZ475" t="str">
            <v/>
          </cell>
          <cell r="EA475" t="str">
            <v/>
          </cell>
          <cell r="EB475" t="str">
            <v/>
          </cell>
          <cell r="EC475" t="str">
            <v/>
          </cell>
          <cell r="ED475" t="str">
            <v/>
          </cell>
          <cell r="EE475" t="str">
            <v/>
          </cell>
          <cell r="EF475" t="str">
            <v/>
          </cell>
          <cell r="EG475" t="str">
            <v/>
          </cell>
          <cell r="EH475" t="str">
            <v/>
          </cell>
          <cell r="EI475" t="str">
            <v/>
          </cell>
          <cell r="EJ475" t="str">
            <v/>
          </cell>
          <cell r="EK475" t="str">
            <v/>
          </cell>
          <cell r="EL475" t="str">
            <v/>
          </cell>
          <cell r="EM475" t="str">
            <v/>
          </cell>
          <cell r="EN475" t="str">
            <v/>
          </cell>
          <cell r="EO475" t="str">
            <v/>
          </cell>
          <cell r="EP475" t="str">
            <v/>
          </cell>
          <cell r="EQ475" t="str">
            <v/>
          </cell>
          <cell r="ER475" t="str">
            <v/>
          </cell>
          <cell r="ES475" t="str">
            <v/>
          </cell>
          <cell r="ET475" t="str">
            <v/>
          </cell>
          <cell r="EU475" t="str">
            <v/>
          </cell>
          <cell r="EV475" t="str">
            <v/>
          </cell>
          <cell r="EW475" t="str">
            <v/>
          </cell>
          <cell r="EX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  <cell r="BI476" t="str">
            <v/>
          </cell>
          <cell r="BJ476" t="str">
            <v/>
          </cell>
          <cell r="BK476" t="str">
            <v/>
          </cell>
          <cell r="BL476" t="str">
            <v/>
          </cell>
          <cell r="BM476" t="str">
            <v/>
          </cell>
          <cell r="BN476" t="str">
            <v/>
          </cell>
          <cell r="BO476" t="str">
            <v/>
          </cell>
          <cell r="BP476" t="str">
            <v/>
          </cell>
          <cell r="BQ476" t="str">
            <v/>
          </cell>
          <cell r="BR476" t="str">
            <v/>
          </cell>
          <cell r="BS476" t="str">
            <v/>
          </cell>
          <cell r="BT476" t="str">
            <v/>
          </cell>
          <cell r="BU476" t="str">
            <v/>
          </cell>
          <cell r="BV476" t="str">
            <v/>
          </cell>
          <cell r="BW476" t="str">
            <v/>
          </cell>
          <cell r="BX476" t="str">
            <v/>
          </cell>
          <cell r="BY476" t="str">
            <v/>
          </cell>
          <cell r="CA476" t="str">
            <v/>
          </cell>
          <cell r="CB476" t="str">
            <v/>
          </cell>
          <cell r="CC476" t="str">
            <v/>
          </cell>
          <cell r="CD476" t="str">
            <v/>
          </cell>
          <cell r="CE476" t="str">
            <v/>
          </cell>
          <cell r="CF476" t="str">
            <v/>
          </cell>
          <cell r="CG476" t="str">
            <v/>
          </cell>
          <cell r="CH476" t="str">
            <v/>
          </cell>
          <cell r="CI476" t="str">
            <v/>
          </cell>
          <cell r="CJ476" t="str">
            <v/>
          </cell>
          <cell r="CK476" t="str">
            <v/>
          </cell>
          <cell r="CL476" t="str">
            <v/>
          </cell>
          <cell r="CM476" t="str">
            <v/>
          </cell>
          <cell r="CN476" t="str">
            <v/>
          </cell>
          <cell r="CO476" t="str">
            <v/>
          </cell>
          <cell r="CP476" t="str">
            <v/>
          </cell>
          <cell r="CQ476" t="str">
            <v/>
          </cell>
          <cell r="CR476" t="str">
            <v/>
          </cell>
          <cell r="CS476" t="str">
            <v/>
          </cell>
          <cell r="CT476" t="str">
            <v/>
          </cell>
          <cell r="CU476" t="str">
            <v/>
          </cell>
          <cell r="CV476" t="str">
            <v/>
          </cell>
          <cell r="CW476" t="str">
            <v/>
          </cell>
          <cell r="CX476" t="str">
            <v/>
          </cell>
          <cell r="CY476" t="str">
            <v/>
          </cell>
          <cell r="CZ476" t="str">
            <v/>
          </cell>
          <cell r="DA476" t="str">
            <v/>
          </cell>
          <cell r="DB476" t="str">
            <v/>
          </cell>
          <cell r="DC476" t="str">
            <v/>
          </cell>
          <cell r="DD476" t="str">
            <v/>
          </cell>
          <cell r="DE476" t="str">
            <v/>
          </cell>
          <cell r="DF476" t="str">
            <v/>
          </cell>
          <cell r="DG476" t="str">
            <v/>
          </cell>
          <cell r="DH476" t="str">
            <v/>
          </cell>
          <cell r="DI476" t="str">
            <v/>
          </cell>
          <cell r="DJ476" t="str">
            <v/>
          </cell>
          <cell r="DK476" t="str">
            <v/>
          </cell>
          <cell r="DL476" t="str">
            <v/>
          </cell>
          <cell r="DM476" t="str">
            <v/>
          </cell>
          <cell r="DN476" t="str">
            <v/>
          </cell>
          <cell r="DO476" t="str">
            <v/>
          </cell>
          <cell r="DP476" t="str">
            <v/>
          </cell>
          <cell r="DQ476" t="str">
            <v/>
          </cell>
          <cell r="DR476" t="str">
            <v/>
          </cell>
          <cell r="DS476" t="str">
            <v/>
          </cell>
          <cell r="DT476" t="str">
            <v/>
          </cell>
          <cell r="DU476" t="str">
            <v/>
          </cell>
          <cell r="DV476" t="str">
            <v/>
          </cell>
          <cell r="DW476" t="str">
            <v/>
          </cell>
          <cell r="DX476" t="str">
            <v/>
          </cell>
          <cell r="DY476" t="str">
            <v/>
          </cell>
          <cell r="DZ476" t="str">
            <v/>
          </cell>
          <cell r="EA476" t="str">
            <v/>
          </cell>
          <cell r="EB476" t="str">
            <v/>
          </cell>
          <cell r="EC476" t="str">
            <v/>
          </cell>
          <cell r="ED476" t="str">
            <v/>
          </cell>
          <cell r="EE476" t="str">
            <v/>
          </cell>
          <cell r="EF476" t="str">
            <v/>
          </cell>
          <cell r="EG476" t="str">
            <v/>
          </cell>
          <cell r="EH476" t="str">
            <v/>
          </cell>
          <cell r="EI476" t="str">
            <v/>
          </cell>
          <cell r="EJ476" t="str">
            <v/>
          </cell>
          <cell r="EK476" t="str">
            <v/>
          </cell>
          <cell r="EL476" t="str">
            <v/>
          </cell>
          <cell r="EM476" t="str">
            <v/>
          </cell>
          <cell r="EN476" t="str">
            <v/>
          </cell>
          <cell r="EO476" t="str">
            <v/>
          </cell>
          <cell r="EP476" t="str">
            <v/>
          </cell>
          <cell r="EQ476" t="str">
            <v/>
          </cell>
          <cell r="ER476" t="str">
            <v/>
          </cell>
          <cell r="ES476" t="str">
            <v/>
          </cell>
          <cell r="ET476" t="str">
            <v/>
          </cell>
          <cell r="EU476" t="str">
            <v/>
          </cell>
          <cell r="EV476" t="str">
            <v/>
          </cell>
          <cell r="EW476" t="str">
            <v/>
          </cell>
          <cell r="EX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  <cell r="BI477" t="str">
            <v/>
          </cell>
          <cell r="BJ477" t="str">
            <v/>
          </cell>
          <cell r="BK477" t="str">
            <v/>
          </cell>
          <cell r="BL477" t="str">
            <v/>
          </cell>
          <cell r="BM477" t="str">
            <v/>
          </cell>
          <cell r="BN477" t="str">
            <v/>
          </cell>
          <cell r="BO477" t="str">
            <v/>
          </cell>
          <cell r="BP477" t="str">
            <v/>
          </cell>
          <cell r="BQ477" t="str">
            <v/>
          </cell>
          <cell r="BR477" t="str">
            <v/>
          </cell>
          <cell r="BS477" t="str">
            <v/>
          </cell>
          <cell r="BT477" t="str">
            <v/>
          </cell>
          <cell r="BU477" t="str">
            <v/>
          </cell>
          <cell r="BV477" t="str">
            <v/>
          </cell>
          <cell r="BW477" t="str">
            <v/>
          </cell>
          <cell r="BX477" t="str">
            <v/>
          </cell>
          <cell r="BY477" t="str">
            <v/>
          </cell>
          <cell r="CA477" t="str">
            <v/>
          </cell>
          <cell r="CB477" t="str">
            <v/>
          </cell>
          <cell r="CC477" t="str">
            <v/>
          </cell>
          <cell r="CD477" t="str">
            <v/>
          </cell>
          <cell r="CE477" t="str">
            <v/>
          </cell>
          <cell r="CF477" t="str">
            <v/>
          </cell>
          <cell r="CG477" t="str">
            <v/>
          </cell>
          <cell r="CH477" t="str">
            <v/>
          </cell>
          <cell r="CI477" t="str">
            <v/>
          </cell>
          <cell r="CJ477" t="str">
            <v/>
          </cell>
          <cell r="CK477" t="str">
            <v/>
          </cell>
          <cell r="CL477" t="str">
            <v/>
          </cell>
          <cell r="CM477" t="str">
            <v/>
          </cell>
          <cell r="CN477" t="str">
            <v/>
          </cell>
          <cell r="CO477" t="str">
            <v/>
          </cell>
          <cell r="CP477" t="str">
            <v/>
          </cell>
          <cell r="CQ477" t="str">
            <v/>
          </cell>
          <cell r="CR477" t="str">
            <v/>
          </cell>
          <cell r="CS477" t="str">
            <v/>
          </cell>
          <cell r="CT477" t="str">
            <v/>
          </cell>
          <cell r="CU477" t="str">
            <v/>
          </cell>
          <cell r="CV477" t="str">
            <v/>
          </cell>
          <cell r="CW477" t="str">
            <v/>
          </cell>
          <cell r="CX477" t="str">
            <v/>
          </cell>
          <cell r="CY477" t="str">
            <v/>
          </cell>
          <cell r="CZ477" t="str">
            <v/>
          </cell>
          <cell r="DA477" t="str">
            <v/>
          </cell>
          <cell r="DB477" t="str">
            <v/>
          </cell>
          <cell r="DC477" t="str">
            <v/>
          </cell>
          <cell r="DD477" t="str">
            <v/>
          </cell>
          <cell r="DE477" t="str">
            <v/>
          </cell>
          <cell r="DF477" t="str">
            <v/>
          </cell>
          <cell r="DG477" t="str">
            <v/>
          </cell>
          <cell r="DH477" t="str">
            <v/>
          </cell>
          <cell r="DI477" t="str">
            <v/>
          </cell>
          <cell r="DJ477" t="str">
            <v/>
          </cell>
          <cell r="DK477" t="str">
            <v/>
          </cell>
          <cell r="DL477" t="str">
            <v/>
          </cell>
          <cell r="DM477" t="str">
            <v/>
          </cell>
          <cell r="DN477" t="str">
            <v/>
          </cell>
          <cell r="DO477" t="str">
            <v/>
          </cell>
          <cell r="DP477" t="str">
            <v/>
          </cell>
          <cell r="DQ477" t="str">
            <v/>
          </cell>
          <cell r="DR477" t="str">
            <v/>
          </cell>
          <cell r="DS477" t="str">
            <v/>
          </cell>
          <cell r="DT477" t="str">
            <v/>
          </cell>
          <cell r="DU477" t="str">
            <v/>
          </cell>
          <cell r="DV477" t="str">
            <v/>
          </cell>
          <cell r="DW477" t="str">
            <v/>
          </cell>
          <cell r="DX477" t="str">
            <v/>
          </cell>
          <cell r="DY477" t="str">
            <v/>
          </cell>
          <cell r="DZ477" t="str">
            <v/>
          </cell>
          <cell r="EA477" t="str">
            <v/>
          </cell>
          <cell r="EB477" t="str">
            <v/>
          </cell>
          <cell r="EC477" t="str">
            <v/>
          </cell>
          <cell r="ED477" t="str">
            <v/>
          </cell>
          <cell r="EE477" t="str">
            <v/>
          </cell>
          <cell r="EF477" t="str">
            <v/>
          </cell>
          <cell r="EG477" t="str">
            <v/>
          </cell>
          <cell r="EH477" t="str">
            <v/>
          </cell>
          <cell r="EI477" t="str">
            <v/>
          </cell>
          <cell r="EJ477" t="str">
            <v/>
          </cell>
          <cell r="EK477" t="str">
            <v/>
          </cell>
          <cell r="EL477" t="str">
            <v/>
          </cell>
          <cell r="EM477" t="str">
            <v/>
          </cell>
          <cell r="EN477" t="str">
            <v/>
          </cell>
          <cell r="EO477" t="str">
            <v/>
          </cell>
          <cell r="EP477" t="str">
            <v/>
          </cell>
          <cell r="EQ477" t="str">
            <v/>
          </cell>
          <cell r="ER477" t="str">
            <v/>
          </cell>
          <cell r="ES477" t="str">
            <v/>
          </cell>
          <cell r="ET477" t="str">
            <v/>
          </cell>
          <cell r="EU477" t="str">
            <v/>
          </cell>
          <cell r="EV477" t="str">
            <v/>
          </cell>
          <cell r="EW477" t="str">
            <v/>
          </cell>
          <cell r="EX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  <cell r="BI478" t="str">
            <v/>
          </cell>
          <cell r="BJ478" t="str">
            <v/>
          </cell>
          <cell r="BK478" t="str">
            <v/>
          </cell>
          <cell r="BL478" t="str">
            <v/>
          </cell>
          <cell r="BM478" t="str">
            <v/>
          </cell>
          <cell r="BN478" t="str">
            <v/>
          </cell>
          <cell r="BO478" t="str">
            <v/>
          </cell>
          <cell r="BP478" t="str">
            <v/>
          </cell>
          <cell r="BQ478" t="str">
            <v/>
          </cell>
          <cell r="BR478" t="str">
            <v/>
          </cell>
          <cell r="BS478" t="str">
            <v/>
          </cell>
          <cell r="BT478" t="str">
            <v/>
          </cell>
          <cell r="BU478" t="str">
            <v/>
          </cell>
          <cell r="BV478" t="str">
            <v/>
          </cell>
          <cell r="BW478" t="str">
            <v/>
          </cell>
          <cell r="BX478" t="str">
            <v/>
          </cell>
          <cell r="BY478" t="str">
            <v/>
          </cell>
          <cell r="CA478" t="str">
            <v/>
          </cell>
          <cell r="CB478" t="str">
            <v/>
          </cell>
          <cell r="CC478" t="str">
            <v/>
          </cell>
          <cell r="CD478" t="str">
            <v/>
          </cell>
          <cell r="CE478" t="str">
            <v/>
          </cell>
          <cell r="CF478" t="str">
            <v/>
          </cell>
          <cell r="CG478" t="str">
            <v/>
          </cell>
          <cell r="CH478" t="str">
            <v/>
          </cell>
          <cell r="CI478" t="str">
            <v/>
          </cell>
          <cell r="CJ478" t="str">
            <v/>
          </cell>
          <cell r="CK478" t="str">
            <v/>
          </cell>
          <cell r="CL478" t="str">
            <v/>
          </cell>
          <cell r="CM478" t="str">
            <v/>
          </cell>
          <cell r="CN478" t="str">
            <v/>
          </cell>
          <cell r="CO478" t="str">
            <v/>
          </cell>
          <cell r="CP478" t="str">
            <v/>
          </cell>
          <cell r="CQ478" t="str">
            <v/>
          </cell>
          <cell r="CR478" t="str">
            <v/>
          </cell>
          <cell r="CS478" t="str">
            <v/>
          </cell>
          <cell r="CT478" t="str">
            <v/>
          </cell>
          <cell r="CU478" t="str">
            <v/>
          </cell>
          <cell r="CV478" t="str">
            <v/>
          </cell>
          <cell r="CW478" t="str">
            <v/>
          </cell>
          <cell r="CX478" t="str">
            <v/>
          </cell>
          <cell r="CY478" t="str">
            <v/>
          </cell>
          <cell r="CZ478" t="str">
            <v/>
          </cell>
          <cell r="DA478" t="str">
            <v/>
          </cell>
          <cell r="DB478" t="str">
            <v/>
          </cell>
          <cell r="DC478" t="str">
            <v/>
          </cell>
          <cell r="DD478" t="str">
            <v/>
          </cell>
          <cell r="DE478" t="str">
            <v/>
          </cell>
          <cell r="DF478" t="str">
            <v/>
          </cell>
          <cell r="DG478" t="str">
            <v/>
          </cell>
          <cell r="DH478" t="str">
            <v/>
          </cell>
          <cell r="DI478" t="str">
            <v/>
          </cell>
          <cell r="DJ478" t="str">
            <v/>
          </cell>
          <cell r="DK478" t="str">
            <v/>
          </cell>
          <cell r="DL478" t="str">
            <v/>
          </cell>
          <cell r="DM478" t="str">
            <v/>
          </cell>
          <cell r="DN478" t="str">
            <v/>
          </cell>
          <cell r="DO478" t="str">
            <v/>
          </cell>
          <cell r="DP478" t="str">
            <v/>
          </cell>
          <cell r="DQ478" t="str">
            <v/>
          </cell>
          <cell r="DR478" t="str">
            <v/>
          </cell>
          <cell r="DS478" t="str">
            <v/>
          </cell>
          <cell r="DT478" t="str">
            <v/>
          </cell>
          <cell r="DU478" t="str">
            <v/>
          </cell>
          <cell r="DV478" t="str">
            <v/>
          </cell>
          <cell r="DW478" t="str">
            <v/>
          </cell>
          <cell r="DX478" t="str">
            <v/>
          </cell>
          <cell r="DY478" t="str">
            <v/>
          </cell>
          <cell r="DZ478" t="str">
            <v/>
          </cell>
          <cell r="EA478" t="str">
            <v/>
          </cell>
          <cell r="EB478" t="str">
            <v/>
          </cell>
          <cell r="EC478" t="str">
            <v/>
          </cell>
          <cell r="ED478" t="str">
            <v/>
          </cell>
          <cell r="EE478" t="str">
            <v/>
          </cell>
          <cell r="EF478" t="str">
            <v/>
          </cell>
          <cell r="EG478" t="str">
            <v/>
          </cell>
          <cell r="EH478" t="str">
            <v/>
          </cell>
          <cell r="EI478" t="str">
            <v/>
          </cell>
          <cell r="EJ478" t="str">
            <v/>
          </cell>
          <cell r="EK478" t="str">
            <v/>
          </cell>
          <cell r="EL478" t="str">
            <v/>
          </cell>
          <cell r="EM478" t="str">
            <v/>
          </cell>
          <cell r="EN478" t="str">
            <v/>
          </cell>
          <cell r="EO478" t="str">
            <v/>
          </cell>
          <cell r="EP478" t="str">
            <v/>
          </cell>
          <cell r="EQ478" t="str">
            <v/>
          </cell>
          <cell r="ER478" t="str">
            <v/>
          </cell>
          <cell r="ES478" t="str">
            <v/>
          </cell>
          <cell r="ET478" t="str">
            <v/>
          </cell>
          <cell r="EU478" t="str">
            <v/>
          </cell>
          <cell r="EV478" t="str">
            <v/>
          </cell>
          <cell r="EW478" t="str">
            <v/>
          </cell>
          <cell r="EX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  <cell r="BI479" t="str">
            <v/>
          </cell>
          <cell r="BJ479" t="str">
            <v/>
          </cell>
          <cell r="BK479" t="str">
            <v/>
          </cell>
          <cell r="BL479" t="str">
            <v/>
          </cell>
          <cell r="BM479" t="str">
            <v/>
          </cell>
          <cell r="BN479" t="str">
            <v/>
          </cell>
          <cell r="BO479" t="str">
            <v/>
          </cell>
          <cell r="BP479" t="str">
            <v/>
          </cell>
          <cell r="BQ479" t="str">
            <v/>
          </cell>
          <cell r="BR479" t="str">
            <v/>
          </cell>
          <cell r="BS479" t="str">
            <v/>
          </cell>
          <cell r="BT479" t="str">
            <v/>
          </cell>
          <cell r="BU479" t="str">
            <v/>
          </cell>
          <cell r="BV479" t="str">
            <v/>
          </cell>
          <cell r="BW479" t="str">
            <v/>
          </cell>
          <cell r="BX479" t="str">
            <v/>
          </cell>
          <cell r="BY479" t="str">
            <v/>
          </cell>
          <cell r="CA479" t="str">
            <v/>
          </cell>
          <cell r="CB479" t="str">
            <v/>
          </cell>
          <cell r="CC479" t="str">
            <v/>
          </cell>
          <cell r="CD479" t="str">
            <v/>
          </cell>
          <cell r="CE479" t="str">
            <v/>
          </cell>
          <cell r="CF479" t="str">
            <v/>
          </cell>
          <cell r="CG479" t="str">
            <v/>
          </cell>
          <cell r="CH479" t="str">
            <v/>
          </cell>
          <cell r="CI479" t="str">
            <v/>
          </cell>
          <cell r="CJ479" t="str">
            <v/>
          </cell>
          <cell r="CK479" t="str">
            <v/>
          </cell>
          <cell r="CL479" t="str">
            <v/>
          </cell>
          <cell r="CM479" t="str">
            <v/>
          </cell>
          <cell r="CN479" t="str">
            <v/>
          </cell>
          <cell r="CO479" t="str">
            <v/>
          </cell>
          <cell r="CP479" t="str">
            <v/>
          </cell>
          <cell r="CQ479" t="str">
            <v/>
          </cell>
          <cell r="CR479" t="str">
            <v/>
          </cell>
          <cell r="CS479" t="str">
            <v/>
          </cell>
          <cell r="CT479" t="str">
            <v/>
          </cell>
          <cell r="CU479" t="str">
            <v/>
          </cell>
          <cell r="CV479" t="str">
            <v/>
          </cell>
          <cell r="CW479" t="str">
            <v/>
          </cell>
          <cell r="CX479" t="str">
            <v/>
          </cell>
          <cell r="CY479" t="str">
            <v/>
          </cell>
          <cell r="CZ479" t="str">
            <v/>
          </cell>
          <cell r="DA479" t="str">
            <v/>
          </cell>
          <cell r="DB479" t="str">
            <v/>
          </cell>
          <cell r="DC479" t="str">
            <v/>
          </cell>
          <cell r="DD479" t="str">
            <v/>
          </cell>
          <cell r="DE479" t="str">
            <v/>
          </cell>
          <cell r="DF479" t="str">
            <v/>
          </cell>
          <cell r="DG479" t="str">
            <v/>
          </cell>
          <cell r="DH479" t="str">
            <v/>
          </cell>
          <cell r="DI479" t="str">
            <v/>
          </cell>
          <cell r="DJ479" t="str">
            <v/>
          </cell>
          <cell r="DK479" t="str">
            <v/>
          </cell>
          <cell r="DL479" t="str">
            <v/>
          </cell>
          <cell r="DM479" t="str">
            <v/>
          </cell>
          <cell r="DN479" t="str">
            <v/>
          </cell>
          <cell r="DO479" t="str">
            <v/>
          </cell>
          <cell r="DP479" t="str">
            <v/>
          </cell>
          <cell r="DQ479" t="str">
            <v/>
          </cell>
          <cell r="DR479" t="str">
            <v/>
          </cell>
          <cell r="DS479" t="str">
            <v/>
          </cell>
          <cell r="DT479" t="str">
            <v/>
          </cell>
          <cell r="DU479" t="str">
            <v/>
          </cell>
          <cell r="DV479" t="str">
            <v/>
          </cell>
          <cell r="DW479" t="str">
            <v/>
          </cell>
          <cell r="DX479" t="str">
            <v/>
          </cell>
          <cell r="DY479" t="str">
            <v/>
          </cell>
          <cell r="DZ479" t="str">
            <v/>
          </cell>
          <cell r="EA479" t="str">
            <v/>
          </cell>
          <cell r="EB479" t="str">
            <v/>
          </cell>
          <cell r="EC479" t="str">
            <v/>
          </cell>
          <cell r="ED479" t="str">
            <v/>
          </cell>
          <cell r="EE479" t="str">
            <v/>
          </cell>
          <cell r="EF479" t="str">
            <v/>
          </cell>
          <cell r="EG479" t="str">
            <v/>
          </cell>
          <cell r="EH479" t="str">
            <v/>
          </cell>
          <cell r="EI479" t="str">
            <v/>
          </cell>
          <cell r="EJ479" t="str">
            <v/>
          </cell>
          <cell r="EK479" t="str">
            <v/>
          </cell>
          <cell r="EL479" t="str">
            <v/>
          </cell>
          <cell r="EM479" t="str">
            <v/>
          </cell>
          <cell r="EN479" t="str">
            <v/>
          </cell>
          <cell r="EO479" t="str">
            <v/>
          </cell>
          <cell r="EP479" t="str">
            <v/>
          </cell>
          <cell r="EQ479" t="str">
            <v/>
          </cell>
          <cell r="ER479" t="str">
            <v/>
          </cell>
          <cell r="ES479" t="str">
            <v/>
          </cell>
          <cell r="ET479" t="str">
            <v/>
          </cell>
          <cell r="EU479" t="str">
            <v/>
          </cell>
          <cell r="EV479" t="str">
            <v/>
          </cell>
          <cell r="EW479" t="str">
            <v/>
          </cell>
          <cell r="EX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  <cell r="BI480" t="str">
            <v/>
          </cell>
          <cell r="BJ480" t="str">
            <v/>
          </cell>
          <cell r="BK480" t="str">
            <v/>
          </cell>
          <cell r="BL480" t="str">
            <v/>
          </cell>
          <cell r="BM480" t="str">
            <v/>
          </cell>
          <cell r="BN480" t="str">
            <v/>
          </cell>
          <cell r="BO480" t="str">
            <v/>
          </cell>
          <cell r="BP480" t="str">
            <v/>
          </cell>
          <cell r="BQ480" t="str">
            <v/>
          </cell>
          <cell r="BR480" t="str">
            <v/>
          </cell>
          <cell r="BS480" t="str">
            <v/>
          </cell>
          <cell r="BT480" t="str">
            <v/>
          </cell>
          <cell r="BU480" t="str">
            <v/>
          </cell>
          <cell r="BV480" t="str">
            <v/>
          </cell>
          <cell r="BW480" t="str">
            <v/>
          </cell>
          <cell r="BX480" t="str">
            <v/>
          </cell>
          <cell r="BY480" t="str">
            <v/>
          </cell>
          <cell r="CA480" t="str">
            <v/>
          </cell>
          <cell r="CB480" t="str">
            <v/>
          </cell>
          <cell r="CC480" t="str">
            <v/>
          </cell>
          <cell r="CD480" t="str">
            <v/>
          </cell>
          <cell r="CE480" t="str">
            <v/>
          </cell>
          <cell r="CF480" t="str">
            <v/>
          </cell>
          <cell r="CG480" t="str">
            <v/>
          </cell>
          <cell r="CH480" t="str">
            <v/>
          </cell>
          <cell r="CI480" t="str">
            <v/>
          </cell>
          <cell r="CJ480" t="str">
            <v/>
          </cell>
          <cell r="CK480" t="str">
            <v/>
          </cell>
          <cell r="CL480" t="str">
            <v/>
          </cell>
          <cell r="CM480" t="str">
            <v/>
          </cell>
          <cell r="CN480" t="str">
            <v/>
          </cell>
          <cell r="CO480" t="str">
            <v/>
          </cell>
          <cell r="CP480" t="str">
            <v/>
          </cell>
          <cell r="CQ480" t="str">
            <v/>
          </cell>
          <cell r="CR480" t="str">
            <v/>
          </cell>
          <cell r="CS480" t="str">
            <v/>
          </cell>
          <cell r="CT480" t="str">
            <v/>
          </cell>
          <cell r="CU480" t="str">
            <v/>
          </cell>
          <cell r="CV480" t="str">
            <v/>
          </cell>
          <cell r="CW480" t="str">
            <v/>
          </cell>
          <cell r="CX480" t="str">
            <v/>
          </cell>
          <cell r="CY480" t="str">
            <v/>
          </cell>
          <cell r="CZ480" t="str">
            <v/>
          </cell>
          <cell r="DA480" t="str">
            <v/>
          </cell>
          <cell r="DB480" t="str">
            <v/>
          </cell>
          <cell r="DC480" t="str">
            <v/>
          </cell>
          <cell r="DD480" t="str">
            <v/>
          </cell>
          <cell r="DE480" t="str">
            <v/>
          </cell>
          <cell r="DF480" t="str">
            <v/>
          </cell>
          <cell r="DG480" t="str">
            <v/>
          </cell>
          <cell r="DH480" t="str">
            <v/>
          </cell>
          <cell r="DI480" t="str">
            <v/>
          </cell>
          <cell r="DJ480" t="str">
            <v/>
          </cell>
          <cell r="DK480" t="str">
            <v/>
          </cell>
          <cell r="DL480" t="str">
            <v/>
          </cell>
          <cell r="DM480" t="str">
            <v/>
          </cell>
          <cell r="DN480" t="str">
            <v/>
          </cell>
          <cell r="DO480" t="str">
            <v/>
          </cell>
          <cell r="DP480" t="str">
            <v/>
          </cell>
          <cell r="DQ480" t="str">
            <v/>
          </cell>
          <cell r="DR480" t="str">
            <v/>
          </cell>
          <cell r="DS480" t="str">
            <v/>
          </cell>
          <cell r="DT480" t="str">
            <v/>
          </cell>
          <cell r="DU480" t="str">
            <v/>
          </cell>
          <cell r="DV480" t="str">
            <v/>
          </cell>
          <cell r="DW480" t="str">
            <v/>
          </cell>
          <cell r="DX480" t="str">
            <v/>
          </cell>
          <cell r="DY480" t="str">
            <v/>
          </cell>
          <cell r="DZ480" t="str">
            <v/>
          </cell>
          <cell r="EA480" t="str">
            <v/>
          </cell>
          <cell r="EB480" t="str">
            <v/>
          </cell>
          <cell r="EC480" t="str">
            <v/>
          </cell>
          <cell r="ED480" t="str">
            <v/>
          </cell>
          <cell r="EE480" t="str">
            <v/>
          </cell>
          <cell r="EF480" t="str">
            <v/>
          </cell>
          <cell r="EG480" t="str">
            <v/>
          </cell>
          <cell r="EH480" t="str">
            <v/>
          </cell>
          <cell r="EI480" t="str">
            <v/>
          </cell>
          <cell r="EJ480" t="str">
            <v/>
          </cell>
          <cell r="EK480" t="str">
            <v/>
          </cell>
          <cell r="EL480" t="str">
            <v/>
          </cell>
          <cell r="EM480" t="str">
            <v/>
          </cell>
          <cell r="EN480" t="str">
            <v/>
          </cell>
          <cell r="EO480" t="str">
            <v/>
          </cell>
          <cell r="EP480" t="str">
            <v/>
          </cell>
          <cell r="EQ480" t="str">
            <v/>
          </cell>
          <cell r="ER480" t="str">
            <v/>
          </cell>
          <cell r="ES480" t="str">
            <v/>
          </cell>
          <cell r="ET480" t="str">
            <v/>
          </cell>
          <cell r="EU480" t="str">
            <v/>
          </cell>
          <cell r="EV480" t="str">
            <v/>
          </cell>
          <cell r="EW480" t="str">
            <v/>
          </cell>
          <cell r="EX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  <cell r="BI481" t="str">
            <v/>
          </cell>
          <cell r="BJ481" t="str">
            <v/>
          </cell>
          <cell r="BK481" t="str">
            <v/>
          </cell>
          <cell r="BL481" t="str">
            <v/>
          </cell>
          <cell r="BM481" t="str">
            <v/>
          </cell>
          <cell r="BN481" t="str">
            <v/>
          </cell>
          <cell r="BO481" t="str">
            <v/>
          </cell>
          <cell r="BP481" t="str">
            <v/>
          </cell>
          <cell r="BQ481" t="str">
            <v/>
          </cell>
          <cell r="BR481" t="str">
            <v/>
          </cell>
          <cell r="BS481" t="str">
            <v/>
          </cell>
          <cell r="BT481" t="str">
            <v/>
          </cell>
          <cell r="BU481" t="str">
            <v/>
          </cell>
          <cell r="BV481" t="str">
            <v/>
          </cell>
          <cell r="BW481" t="str">
            <v/>
          </cell>
          <cell r="BX481" t="str">
            <v/>
          </cell>
          <cell r="BY481" t="str">
            <v/>
          </cell>
          <cell r="CA481" t="str">
            <v/>
          </cell>
          <cell r="CB481" t="str">
            <v/>
          </cell>
          <cell r="CC481" t="str">
            <v/>
          </cell>
          <cell r="CD481" t="str">
            <v/>
          </cell>
          <cell r="CE481" t="str">
            <v/>
          </cell>
          <cell r="CF481" t="str">
            <v/>
          </cell>
          <cell r="CG481" t="str">
            <v/>
          </cell>
          <cell r="CH481" t="str">
            <v/>
          </cell>
          <cell r="CI481" t="str">
            <v/>
          </cell>
          <cell r="CJ481" t="str">
            <v/>
          </cell>
          <cell r="CK481" t="str">
            <v/>
          </cell>
          <cell r="CL481" t="str">
            <v/>
          </cell>
          <cell r="CM481" t="str">
            <v/>
          </cell>
          <cell r="CN481" t="str">
            <v/>
          </cell>
          <cell r="CO481" t="str">
            <v/>
          </cell>
          <cell r="CP481" t="str">
            <v/>
          </cell>
          <cell r="CQ481" t="str">
            <v/>
          </cell>
          <cell r="CR481" t="str">
            <v/>
          </cell>
          <cell r="CS481" t="str">
            <v/>
          </cell>
          <cell r="CT481" t="str">
            <v/>
          </cell>
          <cell r="CU481" t="str">
            <v/>
          </cell>
          <cell r="CV481" t="str">
            <v/>
          </cell>
          <cell r="CW481" t="str">
            <v/>
          </cell>
          <cell r="CX481" t="str">
            <v/>
          </cell>
          <cell r="CY481" t="str">
            <v/>
          </cell>
          <cell r="CZ481" t="str">
            <v/>
          </cell>
          <cell r="DA481" t="str">
            <v/>
          </cell>
          <cell r="DB481" t="str">
            <v/>
          </cell>
          <cell r="DC481" t="str">
            <v/>
          </cell>
          <cell r="DD481" t="str">
            <v/>
          </cell>
          <cell r="DE481" t="str">
            <v/>
          </cell>
          <cell r="DF481" t="str">
            <v/>
          </cell>
          <cell r="DG481" t="str">
            <v/>
          </cell>
          <cell r="DH481" t="str">
            <v/>
          </cell>
          <cell r="DI481" t="str">
            <v/>
          </cell>
          <cell r="DJ481" t="str">
            <v/>
          </cell>
          <cell r="DK481" t="str">
            <v/>
          </cell>
          <cell r="DL481" t="str">
            <v/>
          </cell>
          <cell r="DM481" t="str">
            <v/>
          </cell>
          <cell r="DN481" t="str">
            <v/>
          </cell>
          <cell r="DO481" t="str">
            <v/>
          </cell>
          <cell r="DP481" t="str">
            <v/>
          </cell>
          <cell r="DQ481" t="str">
            <v/>
          </cell>
          <cell r="DR481" t="str">
            <v/>
          </cell>
          <cell r="DS481" t="str">
            <v/>
          </cell>
          <cell r="DT481" t="str">
            <v/>
          </cell>
          <cell r="DU481" t="str">
            <v/>
          </cell>
          <cell r="DV481" t="str">
            <v/>
          </cell>
          <cell r="DW481" t="str">
            <v/>
          </cell>
          <cell r="DX481" t="str">
            <v/>
          </cell>
          <cell r="DY481" t="str">
            <v/>
          </cell>
          <cell r="DZ481" t="str">
            <v/>
          </cell>
          <cell r="EA481" t="str">
            <v/>
          </cell>
          <cell r="EB481" t="str">
            <v/>
          </cell>
          <cell r="EC481" t="str">
            <v/>
          </cell>
          <cell r="ED481" t="str">
            <v/>
          </cell>
          <cell r="EE481" t="str">
            <v/>
          </cell>
          <cell r="EF481" t="str">
            <v/>
          </cell>
          <cell r="EG481" t="str">
            <v/>
          </cell>
          <cell r="EH481" t="str">
            <v/>
          </cell>
          <cell r="EI481" t="str">
            <v/>
          </cell>
          <cell r="EJ481" t="str">
            <v/>
          </cell>
          <cell r="EK481" t="str">
            <v/>
          </cell>
          <cell r="EL481" t="str">
            <v/>
          </cell>
          <cell r="EM481" t="str">
            <v/>
          </cell>
          <cell r="EN481" t="str">
            <v/>
          </cell>
          <cell r="EO481" t="str">
            <v/>
          </cell>
          <cell r="EP481" t="str">
            <v/>
          </cell>
          <cell r="EQ481" t="str">
            <v/>
          </cell>
          <cell r="ER481" t="str">
            <v/>
          </cell>
          <cell r="ES481" t="str">
            <v/>
          </cell>
          <cell r="ET481" t="str">
            <v/>
          </cell>
          <cell r="EU481" t="str">
            <v/>
          </cell>
          <cell r="EV481" t="str">
            <v/>
          </cell>
          <cell r="EW481" t="str">
            <v/>
          </cell>
          <cell r="EX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  <cell r="BI482" t="str">
            <v/>
          </cell>
          <cell r="BJ482" t="str">
            <v/>
          </cell>
          <cell r="BK482" t="str">
            <v/>
          </cell>
          <cell r="BL482" t="str">
            <v/>
          </cell>
          <cell r="BM482" t="str">
            <v/>
          </cell>
          <cell r="BN482" t="str">
            <v/>
          </cell>
          <cell r="BO482" t="str">
            <v/>
          </cell>
          <cell r="BP482" t="str">
            <v/>
          </cell>
          <cell r="BQ482" t="str">
            <v/>
          </cell>
          <cell r="BR482" t="str">
            <v/>
          </cell>
          <cell r="BS482" t="str">
            <v/>
          </cell>
          <cell r="BT482" t="str">
            <v/>
          </cell>
          <cell r="BU482" t="str">
            <v/>
          </cell>
          <cell r="BV482" t="str">
            <v/>
          </cell>
          <cell r="BW482" t="str">
            <v/>
          </cell>
          <cell r="BX482" t="str">
            <v/>
          </cell>
          <cell r="BY482" t="str">
            <v/>
          </cell>
          <cell r="CA482" t="str">
            <v/>
          </cell>
          <cell r="CB482" t="str">
            <v/>
          </cell>
          <cell r="CC482" t="str">
            <v/>
          </cell>
          <cell r="CD482" t="str">
            <v/>
          </cell>
          <cell r="CE482" t="str">
            <v/>
          </cell>
          <cell r="CF482" t="str">
            <v/>
          </cell>
          <cell r="CG482" t="str">
            <v/>
          </cell>
          <cell r="CH482" t="str">
            <v/>
          </cell>
          <cell r="CI482" t="str">
            <v/>
          </cell>
          <cell r="CJ482" t="str">
            <v/>
          </cell>
          <cell r="CK482" t="str">
            <v/>
          </cell>
          <cell r="CL482" t="str">
            <v/>
          </cell>
          <cell r="CM482" t="str">
            <v/>
          </cell>
          <cell r="CN482" t="str">
            <v/>
          </cell>
          <cell r="CO482" t="str">
            <v/>
          </cell>
          <cell r="CP482" t="str">
            <v/>
          </cell>
          <cell r="CQ482" t="str">
            <v/>
          </cell>
          <cell r="CR482" t="str">
            <v/>
          </cell>
          <cell r="CS482" t="str">
            <v/>
          </cell>
          <cell r="CT482" t="str">
            <v/>
          </cell>
          <cell r="CU482" t="str">
            <v/>
          </cell>
          <cell r="CV482" t="str">
            <v/>
          </cell>
          <cell r="CW482" t="str">
            <v/>
          </cell>
          <cell r="CX482" t="str">
            <v/>
          </cell>
          <cell r="CY482" t="str">
            <v/>
          </cell>
          <cell r="CZ482" t="str">
            <v/>
          </cell>
          <cell r="DA482" t="str">
            <v/>
          </cell>
          <cell r="DB482" t="str">
            <v/>
          </cell>
          <cell r="DC482" t="str">
            <v/>
          </cell>
          <cell r="DD482" t="str">
            <v/>
          </cell>
          <cell r="DE482" t="str">
            <v/>
          </cell>
          <cell r="DF482" t="str">
            <v/>
          </cell>
          <cell r="DG482" t="str">
            <v/>
          </cell>
          <cell r="DH482" t="str">
            <v/>
          </cell>
          <cell r="DI482" t="str">
            <v/>
          </cell>
          <cell r="DJ482" t="str">
            <v/>
          </cell>
          <cell r="DK482" t="str">
            <v/>
          </cell>
          <cell r="DL482" t="str">
            <v/>
          </cell>
          <cell r="DM482" t="str">
            <v/>
          </cell>
          <cell r="DN482" t="str">
            <v/>
          </cell>
          <cell r="DO482" t="str">
            <v/>
          </cell>
          <cell r="DP482" t="str">
            <v/>
          </cell>
          <cell r="DQ482" t="str">
            <v/>
          </cell>
          <cell r="DR482" t="str">
            <v/>
          </cell>
          <cell r="DS482" t="str">
            <v/>
          </cell>
          <cell r="DT482" t="str">
            <v/>
          </cell>
          <cell r="DU482" t="str">
            <v/>
          </cell>
          <cell r="DV482" t="str">
            <v/>
          </cell>
          <cell r="DW482" t="str">
            <v/>
          </cell>
          <cell r="DX482" t="str">
            <v/>
          </cell>
          <cell r="DY482" t="str">
            <v/>
          </cell>
          <cell r="DZ482" t="str">
            <v/>
          </cell>
          <cell r="EA482" t="str">
            <v/>
          </cell>
          <cell r="EB482" t="str">
            <v/>
          </cell>
          <cell r="EC482" t="str">
            <v/>
          </cell>
          <cell r="ED482" t="str">
            <v/>
          </cell>
          <cell r="EE482" t="str">
            <v/>
          </cell>
          <cell r="EF482" t="str">
            <v/>
          </cell>
          <cell r="EG482" t="str">
            <v/>
          </cell>
          <cell r="EH482" t="str">
            <v/>
          </cell>
          <cell r="EI482" t="str">
            <v/>
          </cell>
          <cell r="EJ482" t="str">
            <v/>
          </cell>
          <cell r="EK482" t="str">
            <v/>
          </cell>
          <cell r="EL482" t="str">
            <v/>
          </cell>
          <cell r="EM482" t="str">
            <v/>
          </cell>
          <cell r="EN482" t="str">
            <v/>
          </cell>
          <cell r="EO482" t="str">
            <v/>
          </cell>
          <cell r="EP482" t="str">
            <v/>
          </cell>
          <cell r="EQ482" t="str">
            <v/>
          </cell>
          <cell r="ER482" t="str">
            <v/>
          </cell>
          <cell r="ES482" t="str">
            <v/>
          </cell>
          <cell r="ET482" t="str">
            <v/>
          </cell>
          <cell r="EU482" t="str">
            <v/>
          </cell>
          <cell r="EV482" t="str">
            <v/>
          </cell>
          <cell r="EW482" t="str">
            <v/>
          </cell>
          <cell r="EX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  <cell r="BI483" t="str">
            <v/>
          </cell>
          <cell r="BJ483" t="str">
            <v/>
          </cell>
          <cell r="BK483" t="str">
            <v/>
          </cell>
          <cell r="BL483" t="str">
            <v/>
          </cell>
          <cell r="BM483" t="str">
            <v/>
          </cell>
          <cell r="BN483" t="str">
            <v/>
          </cell>
          <cell r="BO483" t="str">
            <v/>
          </cell>
          <cell r="BP483" t="str">
            <v/>
          </cell>
          <cell r="BQ483" t="str">
            <v/>
          </cell>
          <cell r="BR483" t="str">
            <v/>
          </cell>
          <cell r="BS483" t="str">
            <v/>
          </cell>
          <cell r="BT483" t="str">
            <v/>
          </cell>
          <cell r="BU483" t="str">
            <v/>
          </cell>
          <cell r="BV483" t="str">
            <v/>
          </cell>
          <cell r="BW483" t="str">
            <v/>
          </cell>
          <cell r="BX483" t="str">
            <v/>
          </cell>
          <cell r="BY483" t="str">
            <v/>
          </cell>
          <cell r="CA483" t="str">
            <v/>
          </cell>
          <cell r="CB483" t="str">
            <v/>
          </cell>
          <cell r="CC483" t="str">
            <v/>
          </cell>
          <cell r="CD483" t="str">
            <v/>
          </cell>
          <cell r="CE483" t="str">
            <v/>
          </cell>
          <cell r="CF483" t="str">
            <v/>
          </cell>
          <cell r="CG483" t="str">
            <v/>
          </cell>
          <cell r="CH483" t="str">
            <v/>
          </cell>
          <cell r="CI483" t="str">
            <v/>
          </cell>
          <cell r="CJ483" t="str">
            <v/>
          </cell>
          <cell r="CK483" t="str">
            <v/>
          </cell>
          <cell r="CL483" t="str">
            <v/>
          </cell>
          <cell r="CM483" t="str">
            <v/>
          </cell>
          <cell r="CN483" t="str">
            <v/>
          </cell>
          <cell r="CO483" t="str">
            <v/>
          </cell>
          <cell r="CP483" t="str">
            <v/>
          </cell>
          <cell r="CQ483" t="str">
            <v/>
          </cell>
          <cell r="CR483" t="str">
            <v/>
          </cell>
          <cell r="CS483" t="str">
            <v/>
          </cell>
          <cell r="CT483" t="str">
            <v/>
          </cell>
          <cell r="CU483" t="str">
            <v/>
          </cell>
          <cell r="CV483" t="str">
            <v/>
          </cell>
          <cell r="CW483" t="str">
            <v/>
          </cell>
          <cell r="CX483" t="str">
            <v/>
          </cell>
          <cell r="CY483" t="str">
            <v/>
          </cell>
          <cell r="CZ483" t="str">
            <v/>
          </cell>
          <cell r="DA483" t="str">
            <v/>
          </cell>
          <cell r="DB483" t="str">
            <v/>
          </cell>
          <cell r="DC483" t="str">
            <v/>
          </cell>
          <cell r="DD483" t="str">
            <v/>
          </cell>
          <cell r="DE483" t="str">
            <v/>
          </cell>
          <cell r="DF483" t="str">
            <v/>
          </cell>
          <cell r="DG483" t="str">
            <v/>
          </cell>
          <cell r="DH483" t="str">
            <v/>
          </cell>
          <cell r="DI483" t="str">
            <v/>
          </cell>
          <cell r="DJ483" t="str">
            <v/>
          </cell>
          <cell r="DK483" t="str">
            <v/>
          </cell>
          <cell r="DL483" t="str">
            <v/>
          </cell>
          <cell r="DM483" t="str">
            <v/>
          </cell>
          <cell r="DN483" t="str">
            <v/>
          </cell>
          <cell r="DO483" t="str">
            <v/>
          </cell>
          <cell r="DP483" t="str">
            <v/>
          </cell>
          <cell r="DQ483" t="str">
            <v/>
          </cell>
          <cell r="DR483" t="str">
            <v/>
          </cell>
          <cell r="DS483" t="str">
            <v/>
          </cell>
          <cell r="DT483" t="str">
            <v/>
          </cell>
          <cell r="DU483" t="str">
            <v/>
          </cell>
          <cell r="DV483" t="str">
            <v/>
          </cell>
          <cell r="DW483" t="str">
            <v/>
          </cell>
          <cell r="DX483" t="str">
            <v/>
          </cell>
          <cell r="DY483" t="str">
            <v/>
          </cell>
          <cell r="DZ483" t="str">
            <v/>
          </cell>
          <cell r="EA483" t="str">
            <v/>
          </cell>
          <cell r="EB483" t="str">
            <v/>
          </cell>
          <cell r="EC483" t="str">
            <v/>
          </cell>
          <cell r="ED483" t="str">
            <v/>
          </cell>
          <cell r="EE483" t="str">
            <v/>
          </cell>
          <cell r="EF483" t="str">
            <v/>
          </cell>
          <cell r="EG483" t="str">
            <v/>
          </cell>
          <cell r="EH483" t="str">
            <v/>
          </cell>
          <cell r="EI483" t="str">
            <v/>
          </cell>
          <cell r="EJ483" t="str">
            <v/>
          </cell>
          <cell r="EK483" t="str">
            <v/>
          </cell>
          <cell r="EL483" t="str">
            <v/>
          </cell>
          <cell r="EM483" t="str">
            <v/>
          </cell>
          <cell r="EN483" t="str">
            <v/>
          </cell>
          <cell r="EO483" t="str">
            <v/>
          </cell>
          <cell r="EP483" t="str">
            <v/>
          </cell>
          <cell r="EQ483" t="str">
            <v/>
          </cell>
          <cell r="ER483" t="str">
            <v/>
          </cell>
          <cell r="ES483" t="str">
            <v/>
          </cell>
          <cell r="ET483" t="str">
            <v/>
          </cell>
          <cell r="EU483" t="str">
            <v/>
          </cell>
          <cell r="EV483" t="str">
            <v/>
          </cell>
          <cell r="EW483" t="str">
            <v/>
          </cell>
          <cell r="EX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  <cell r="BI484" t="str">
            <v/>
          </cell>
          <cell r="BJ484" t="str">
            <v/>
          </cell>
          <cell r="BK484" t="str">
            <v/>
          </cell>
          <cell r="BL484" t="str">
            <v/>
          </cell>
          <cell r="BM484" t="str">
            <v/>
          </cell>
          <cell r="BN484" t="str">
            <v/>
          </cell>
          <cell r="BO484" t="str">
            <v/>
          </cell>
          <cell r="BP484" t="str">
            <v/>
          </cell>
          <cell r="BQ484" t="str">
            <v/>
          </cell>
          <cell r="BR484" t="str">
            <v/>
          </cell>
          <cell r="BS484" t="str">
            <v/>
          </cell>
          <cell r="BT484" t="str">
            <v/>
          </cell>
          <cell r="BU484" t="str">
            <v/>
          </cell>
          <cell r="BV484" t="str">
            <v/>
          </cell>
          <cell r="BW484" t="str">
            <v/>
          </cell>
          <cell r="BX484" t="str">
            <v/>
          </cell>
          <cell r="BY484" t="str">
            <v/>
          </cell>
          <cell r="CA484" t="str">
            <v/>
          </cell>
          <cell r="CB484" t="str">
            <v/>
          </cell>
          <cell r="CC484" t="str">
            <v/>
          </cell>
          <cell r="CD484" t="str">
            <v/>
          </cell>
          <cell r="CE484" t="str">
            <v/>
          </cell>
          <cell r="CF484" t="str">
            <v/>
          </cell>
          <cell r="CG484" t="str">
            <v/>
          </cell>
          <cell r="CH484" t="str">
            <v/>
          </cell>
          <cell r="CI484" t="str">
            <v/>
          </cell>
          <cell r="CJ484" t="str">
            <v/>
          </cell>
          <cell r="CK484" t="str">
            <v/>
          </cell>
          <cell r="CL484" t="str">
            <v/>
          </cell>
          <cell r="CM484" t="str">
            <v/>
          </cell>
          <cell r="CN484" t="str">
            <v/>
          </cell>
          <cell r="CO484" t="str">
            <v/>
          </cell>
          <cell r="CP484" t="str">
            <v/>
          </cell>
          <cell r="CQ484" t="str">
            <v/>
          </cell>
          <cell r="CR484" t="str">
            <v/>
          </cell>
          <cell r="CS484" t="str">
            <v/>
          </cell>
          <cell r="CT484" t="str">
            <v/>
          </cell>
          <cell r="CU484" t="str">
            <v/>
          </cell>
          <cell r="CV484" t="str">
            <v/>
          </cell>
          <cell r="CW484" t="str">
            <v/>
          </cell>
          <cell r="CX484" t="str">
            <v/>
          </cell>
          <cell r="CY484" t="str">
            <v/>
          </cell>
          <cell r="CZ484" t="str">
            <v/>
          </cell>
          <cell r="DA484" t="str">
            <v/>
          </cell>
          <cell r="DB484" t="str">
            <v/>
          </cell>
          <cell r="DC484" t="str">
            <v/>
          </cell>
          <cell r="DD484" t="str">
            <v/>
          </cell>
          <cell r="DE484" t="str">
            <v/>
          </cell>
          <cell r="DF484" t="str">
            <v/>
          </cell>
          <cell r="DG484" t="str">
            <v/>
          </cell>
          <cell r="DH484" t="str">
            <v/>
          </cell>
          <cell r="DI484" t="str">
            <v/>
          </cell>
          <cell r="DJ484" t="str">
            <v/>
          </cell>
          <cell r="DK484" t="str">
            <v/>
          </cell>
          <cell r="DL484" t="str">
            <v/>
          </cell>
          <cell r="DM484" t="str">
            <v/>
          </cell>
          <cell r="DN484" t="str">
            <v/>
          </cell>
          <cell r="DO484" t="str">
            <v/>
          </cell>
          <cell r="DP484" t="str">
            <v/>
          </cell>
          <cell r="DQ484" t="str">
            <v/>
          </cell>
          <cell r="DR484" t="str">
            <v/>
          </cell>
          <cell r="DS484" t="str">
            <v/>
          </cell>
          <cell r="DT484" t="str">
            <v/>
          </cell>
          <cell r="DU484" t="str">
            <v/>
          </cell>
          <cell r="DV484" t="str">
            <v/>
          </cell>
          <cell r="DW484" t="str">
            <v/>
          </cell>
          <cell r="DX484" t="str">
            <v/>
          </cell>
          <cell r="DY484" t="str">
            <v/>
          </cell>
          <cell r="DZ484" t="str">
            <v/>
          </cell>
          <cell r="EA484" t="str">
            <v/>
          </cell>
          <cell r="EB484" t="str">
            <v/>
          </cell>
          <cell r="EC484" t="str">
            <v/>
          </cell>
          <cell r="ED484" t="str">
            <v/>
          </cell>
          <cell r="EE484" t="str">
            <v/>
          </cell>
          <cell r="EF484" t="str">
            <v/>
          </cell>
          <cell r="EG484" t="str">
            <v/>
          </cell>
          <cell r="EH484" t="str">
            <v/>
          </cell>
          <cell r="EI484" t="str">
            <v/>
          </cell>
          <cell r="EJ484" t="str">
            <v/>
          </cell>
          <cell r="EK484" t="str">
            <v/>
          </cell>
          <cell r="EL484" t="str">
            <v/>
          </cell>
          <cell r="EM484" t="str">
            <v/>
          </cell>
          <cell r="EN484" t="str">
            <v/>
          </cell>
          <cell r="EO484" t="str">
            <v/>
          </cell>
          <cell r="EP484" t="str">
            <v/>
          </cell>
          <cell r="EQ484" t="str">
            <v/>
          </cell>
          <cell r="ER484" t="str">
            <v/>
          </cell>
          <cell r="ES484" t="str">
            <v/>
          </cell>
          <cell r="ET484" t="str">
            <v/>
          </cell>
          <cell r="EU484" t="str">
            <v/>
          </cell>
          <cell r="EV484" t="str">
            <v/>
          </cell>
          <cell r="EW484" t="str">
            <v/>
          </cell>
          <cell r="EX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/>
          </cell>
          <cell r="BG485" t="str">
            <v/>
          </cell>
          <cell r="BH485" t="str">
            <v/>
          </cell>
          <cell r="BI485" t="str">
            <v/>
          </cell>
          <cell r="BJ485" t="str">
            <v/>
          </cell>
          <cell r="BK485" t="str">
            <v/>
          </cell>
          <cell r="BL485" t="str">
            <v/>
          </cell>
          <cell r="BM485" t="str">
            <v/>
          </cell>
          <cell r="BN485" t="str">
            <v/>
          </cell>
          <cell r="BO485" t="str">
            <v/>
          </cell>
          <cell r="BP485" t="str">
            <v/>
          </cell>
          <cell r="BQ485" t="str">
            <v/>
          </cell>
          <cell r="BR485" t="str">
            <v/>
          </cell>
          <cell r="BS485" t="str">
            <v/>
          </cell>
          <cell r="BT485" t="str">
            <v/>
          </cell>
          <cell r="BU485" t="str">
            <v/>
          </cell>
          <cell r="BV485" t="str">
            <v/>
          </cell>
          <cell r="BW485" t="str">
            <v/>
          </cell>
          <cell r="BX485" t="str">
            <v/>
          </cell>
          <cell r="BY485" t="str">
            <v/>
          </cell>
          <cell r="CA485" t="str">
            <v/>
          </cell>
          <cell r="CB485" t="str">
            <v/>
          </cell>
          <cell r="CC485" t="str">
            <v/>
          </cell>
          <cell r="CD485" t="str">
            <v/>
          </cell>
          <cell r="CE485" t="str">
            <v/>
          </cell>
          <cell r="CF485" t="str">
            <v/>
          </cell>
          <cell r="CG485" t="str">
            <v/>
          </cell>
          <cell r="CH485" t="str">
            <v/>
          </cell>
          <cell r="CI485" t="str">
            <v/>
          </cell>
          <cell r="CJ485" t="str">
            <v/>
          </cell>
          <cell r="CK485" t="str">
            <v/>
          </cell>
          <cell r="CL485" t="str">
            <v/>
          </cell>
          <cell r="CM485" t="str">
            <v/>
          </cell>
          <cell r="CN485" t="str">
            <v/>
          </cell>
          <cell r="CO485" t="str">
            <v/>
          </cell>
          <cell r="CP485" t="str">
            <v/>
          </cell>
          <cell r="CQ485" t="str">
            <v/>
          </cell>
          <cell r="CR485" t="str">
            <v/>
          </cell>
          <cell r="CS485" t="str">
            <v/>
          </cell>
          <cell r="CT485" t="str">
            <v/>
          </cell>
          <cell r="CU485" t="str">
            <v/>
          </cell>
          <cell r="CV485" t="str">
            <v/>
          </cell>
          <cell r="CW485" t="str">
            <v/>
          </cell>
          <cell r="CX485" t="str">
            <v/>
          </cell>
          <cell r="CY485" t="str">
            <v/>
          </cell>
          <cell r="CZ485" t="str">
            <v/>
          </cell>
          <cell r="DA485" t="str">
            <v/>
          </cell>
          <cell r="DB485" t="str">
            <v/>
          </cell>
          <cell r="DC485" t="str">
            <v/>
          </cell>
          <cell r="DD485" t="str">
            <v/>
          </cell>
          <cell r="DE485" t="str">
            <v/>
          </cell>
          <cell r="DF485" t="str">
            <v/>
          </cell>
          <cell r="DG485" t="str">
            <v/>
          </cell>
          <cell r="DH485" t="str">
            <v/>
          </cell>
          <cell r="DI485" t="str">
            <v/>
          </cell>
          <cell r="DJ485" t="str">
            <v/>
          </cell>
          <cell r="DK485" t="str">
            <v/>
          </cell>
          <cell r="DL485" t="str">
            <v/>
          </cell>
          <cell r="DM485" t="str">
            <v/>
          </cell>
          <cell r="DN485" t="str">
            <v/>
          </cell>
          <cell r="DO485" t="str">
            <v/>
          </cell>
          <cell r="DP485" t="str">
            <v/>
          </cell>
          <cell r="DQ485" t="str">
            <v/>
          </cell>
          <cell r="DR485" t="str">
            <v/>
          </cell>
          <cell r="DS485" t="str">
            <v/>
          </cell>
          <cell r="DT485" t="str">
            <v/>
          </cell>
          <cell r="DU485" t="str">
            <v/>
          </cell>
          <cell r="DV485" t="str">
            <v/>
          </cell>
          <cell r="DW485" t="str">
            <v/>
          </cell>
          <cell r="DX485" t="str">
            <v/>
          </cell>
          <cell r="DY485" t="str">
            <v/>
          </cell>
          <cell r="DZ485" t="str">
            <v/>
          </cell>
          <cell r="EA485" t="str">
            <v/>
          </cell>
          <cell r="EB485" t="str">
            <v/>
          </cell>
          <cell r="EC485" t="str">
            <v/>
          </cell>
          <cell r="ED485" t="str">
            <v/>
          </cell>
          <cell r="EE485" t="str">
            <v/>
          </cell>
          <cell r="EF485" t="str">
            <v/>
          </cell>
          <cell r="EG485" t="str">
            <v/>
          </cell>
          <cell r="EH485" t="str">
            <v/>
          </cell>
          <cell r="EI485" t="str">
            <v/>
          </cell>
          <cell r="EJ485" t="str">
            <v/>
          </cell>
          <cell r="EK485" t="str">
            <v/>
          </cell>
          <cell r="EL485" t="str">
            <v/>
          </cell>
          <cell r="EM485" t="str">
            <v/>
          </cell>
          <cell r="EN485" t="str">
            <v/>
          </cell>
          <cell r="EO485" t="str">
            <v/>
          </cell>
          <cell r="EP485" t="str">
            <v/>
          </cell>
          <cell r="EQ485" t="str">
            <v/>
          </cell>
          <cell r="ER485" t="str">
            <v/>
          </cell>
          <cell r="ES485" t="str">
            <v/>
          </cell>
          <cell r="ET485" t="str">
            <v/>
          </cell>
          <cell r="EU485" t="str">
            <v/>
          </cell>
          <cell r="EV485" t="str">
            <v/>
          </cell>
          <cell r="EW485" t="str">
            <v/>
          </cell>
          <cell r="EX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/>
          </cell>
          <cell r="BG486" t="str">
            <v/>
          </cell>
          <cell r="BH486" t="str">
            <v/>
          </cell>
          <cell r="BI486" t="str">
            <v/>
          </cell>
          <cell r="BJ486" t="str">
            <v/>
          </cell>
          <cell r="BK486" t="str">
            <v/>
          </cell>
          <cell r="BL486" t="str">
            <v/>
          </cell>
          <cell r="BM486" t="str">
            <v/>
          </cell>
          <cell r="BN486" t="str">
            <v/>
          </cell>
          <cell r="BO486" t="str">
            <v/>
          </cell>
          <cell r="BP486" t="str">
            <v/>
          </cell>
          <cell r="BQ486" t="str">
            <v/>
          </cell>
          <cell r="BR486" t="str">
            <v/>
          </cell>
          <cell r="BS486" t="str">
            <v/>
          </cell>
          <cell r="BT486" t="str">
            <v/>
          </cell>
          <cell r="BU486" t="str">
            <v/>
          </cell>
          <cell r="BV486" t="str">
            <v/>
          </cell>
          <cell r="BW486" t="str">
            <v/>
          </cell>
          <cell r="BX486" t="str">
            <v/>
          </cell>
          <cell r="BY486" t="str">
            <v/>
          </cell>
          <cell r="CA486" t="str">
            <v/>
          </cell>
          <cell r="CB486" t="str">
            <v/>
          </cell>
          <cell r="CC486" t="str">
            <v/>
          </cell>
          <cell r="CD486" t="str">
            <v/>
          </cell>
          <cell r="CE486" t="str">
            <v/>
          </cell>
          <cell r="CF486" t="str">
            <v/>
          </cell>
          <cell r="CG486" t="str">
            <v/>
          </cell>
          <cell r="CH486" t="str">
            <v/>
          </cell>
          <cell r="CI486" t="str">
            <v/>
          </cell>
          <cell r="CJ486" t="str">
            <v/>
          </cell>
          <cell r="CK486" t="str">
            <v/>
          </cell>
          <cell r="CL486" t="str">
            <v/>
          </cell>
          <cell r="CM486" t="str">
            <v/>
          </cell>
          <cell r="CN486" t="str">
            <v/>
          </cell>
          <cell r="CO486" t="str">
            <v/>
          </cell>
          <cell r="CP486" t="str">
            <v/>
          </cell>
          <cell r="CQ486" t="str">
            <v/>
          </cell>
          <cell r="CR486" t="str">
            <v/>
          </cell>
          <cell r="CS486" t="str">
            <v/>
          </cell>
          <cell r="CT486" t="str">
            <v/>
          </cell>
          <cell r="CU486" t="str">
            <v/>
          </cell>
          <cell r="CV486" t="str">
            <v/>
          </cell>
          <cell r="CW486" t="str">
            <v/>
          </cell>
          <cell r="CX486" t="str">
            <v/>
          </cell>
          <cell r="CY486" t="str">
            <v/>
          </cell>
          <cell r="CZ486" t="str">
            <v/>
          </cell>
          <cell r="DA486" t="str">
            <v/>
          </cell>
          <cell r="DB486" t="str">
            <v/>
          </cell>
          <cell r="DC486" t="str">
            <v/>
          </cell>
          <cell r="DD486" t="str">
            <v/>
          </cell>
          <cell r="DE486" t="str">
            <v/>
          </cell>
          <cell r="DF486" t="str">
            <v/>
          </cell>
          <cell r="DG486" t="str">
            <v/>
          </cell>
          <cell r="DH486" t="str">
            <v/>
          </cell>
          <cell r="DI486" t="str">
            <v/>
          </cell>
          <cell r="DJ486" t="str">
            <v/>
          </cell>
          <cell r="DK486" t="str">
            <v/>
          </cell>
          <cell r="DL486" t="str">
            <v/>
          </cell>
          <cell r="DM486" t="str">
            <v/>
          </cell>
          <cell r="DN486" t="str">
            <v/>
          </cell>
          <cell r="DO486" t="str">
            <v/>
          </cell>
          <cell r="DP486" t="str">
            <v/>
          </cell>
          <cell r="DQ486" t="str">
            <v/>
          </cell>
          <cell r="DR486" t="str">
            <v/>
          </cell>
          <cell r="DS486" t="str">
            <v/>
          </cell>
          <cell r="DT486" t="str">
            <v/>
          </cell>
          <cell r="DU486" t="str">
            <v/>
          </cell>
          <cell r="DV486" t="str">
            <v/>
          </cell>
          <cell r="DW486" t="str">
            <v/>
          </cell>
          <cell r="DX486" t="str">
            <v/>
          </cell>
          <cell r="DY486" t="str">
            <v/>
          </cell>
          <cell r="DZ486" t="str">
            <v/>
          </cell>
          <cell r="EA486" t="str">
            <v/>
          </cell>
          <cell r="EB486" t="str">
            <v/>
          </cell>
          <cell r="EC486" t="str">
            <v/>
          </cell>
          <cell r="ED486" t="str">
            <v/>
          </cell>
          <cell r="EE486" t="str">
            <v/>
          </cell>
          <cell r="EF486" t="str">
            <v/>
          </cell>
          <cell r="EG486" t="str">
            <v/>
          </cell>
          <cell r="EH486" t="str">
            <v/>
          </cell>
          <cell r="EI486" t="str">
            <v/>
          </cell>
          <cell r="EJ486" t="str">
            <v/>
          </cell>
          <cell r="EK486" t="str">
            <v/>
          </cell>
          <cell r="EL486" t="str">
            <v/>
          </cell>
          <cell r="EM486" t="str">
            <v/>
          </cell>
          <cell r="EN486" t="str">
            <v/>
          </cell>
          <cell r="EO486" t="str">
            <v/>
          </cell>
          <cell r="EP486" t="str">
            <v/>
          </cell>
          <cell r="EQ486" t="str">
            <v/>
          </cell>
          <cell r="ER486" t="str">
            <v/>
          </cell>
          <cell r="ES486" t="str">
            <v/>
          </cell>
          <cell r="ET486" t="str">
            <v/>
          </cell>
          <cell r="EU486" t="str">
            <v/>
          </cell>
          <cell r="EV486" t="str">
            <v/>
          </cell>
          <cell r="EW486" t="str">
            <v/>
          </cell>
          <cell r="EX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/>
          </cell>
          <cell r="BG487" t="str">
            <v/>
          </cell>
          <cell r="BH487" t="str">
            <v/>
          </cell>
          <cell r="BI487" t="str">
            <v/>
          </cell>
          <cell r="BJ487" t="str">
            <v/>
          </cell>
          <cell r="BK487" t="str">
            <v/>
          </cell>
          <cell r="BL487" t="str">
            <v/>
          </cell>
          <cell r="BM487" t="str">
            <v/>
          </cell>
          <cell r="BN487" t="str">
            <v/>
          </cell>
          <cell r="BO487" t="str">
            <v/>
          </cell>
          <cell r="BP487" t="str">
            <v/>
          </cell>
          <cell r="BQ487" t="str">
            <v/>
          </cell>
          <cell r="BR487" t="str">
            <v/>
          </cell>
          <cell r="BS487" t="str">
            <v/>
          </cell>
          <cell r="BT487" t="str">
            <v/>
          </cell>
          <cell r="BU487" t="str">
            <v/>
          </cell>
          <cell r="BV487" t="str">
            <v/>
          </cell>
          <cell r="BW487" t="str">
            <v/>
          </cell>
          <cell r="BX487" t="str">
            <v/>
          </cell>
          <cell r="BY487" t="str">
            <v/>
          </cell>
          <cell r="CA487" t="str">
            <v/>
          </cell>
          <cell r="CB487" t="str">
            <v/>
          </cell>
          <cell r="CC487" t="str">
            <v/>
          </cell>
          <cell r="CD487" t="str">
            <v/>
          </cell>
          <cell r="CE487" t="str">
            <v/>
          </cell>
          <cell r="CF487" t="str">
            <v/>
          </cell>
          <cell r="CG487" t="str">
            <v/>
          </cell>
          <cell r="CH487" t="str">
            <v/>
          </cell>
          <cell r="CI487" t="str">
            <v/>
          </cell>
          <cell r="CJ487" t="str">
            <v/>
          </cell>
          <cell r="CK487" t="str">
            <v/>
          </cell>
          <cell r="CL487" t="str">
            <v/>
          </cell>
          <cell r="CM487" t="str">
            <v/>
          </cell>
          <cell r="CN487" t="str">
            <v/>
          </cell>
          <cell r="CO487" t="str">
            <v/>
          </cell>
          <cell r="CP487" t="str">
            <v/>
          </cell>
          <cell r="CQ487" t="str">
            <v/>
          </cell>
          <cell r="CR487" t="str">
            <v/>
          </cell>
          <cell r="CS487" t="str">
            <v/>
          </cell>
          <cell r="CT487" t="str">
            <v/>
          </cell>
          <cell r="CU487" t="str">
            <v/>
          </cell>
          <cell r="CV487" t="str">
            <v/>
          </cell>
          <cell r="CW487" t="str">
            <v/>
          </cell>
          <cell r="CX487" t="str">
            <v/>
          </cell>
          <cell r="CY487" t="str">
            <v/>
          </cell>
          <cell r="CZ487" t="str">
            <v/>
          </cell>
          <cell r="DA487" t="str">
            <v/>
          </cell>
          <cell r="DB487" t="str">
            <v/>
          </cell>
          <cell r="DC487" t="str">
            <v/>
          </cell>
          <cell r="DD487" t="str">
            <v/>
          </cell>
          <cell r="DE487" t="str">
            <v/>
          </cell>
          <cell r="DF487" t="str">
            <v/>
          </cell>
          <cell r="DG487" t="str">
            <v/>
          </cell>
          <cell r="DH487" t="str">
            <v/>
          </cell>
          <cell r="DI487" t="str">
            <v/>
          </cell>
          <cell r="DJ487" t="str">
            <v/>
          </cell>
          <cell r="DK487" t="str">
            <v/>
          </cell>
          <cell r="DL487" t="str">
            <v/>
          </cell>
          <cell r="DM487" t="str">
            <v/>
          </cell>
          <cell r="DN487" t="str">
            <v/>
          </cell>
          <cell r="DO487" t="str">
            <v/>
          </cell>
          <cell r="DP487" t="str">
            <v/>
          </cell>
          <cell r="DQ487" t="str">
            <v/>
          </cell>
          <cell r="DR487" t="str">
            <v/>
          </cell>
          <cell r="DS487" t="str">
            <v/>
          </cell>
          <cell r="DT487" t="str">
            <v/>
          </cell>
          <cell r="DU487" t="str">
            <v/>
          </cell>
          <cell r="DV487" t="str">
            <v/>
          </cell>
          <cell r="DW487" t="str">
            <v/>
          </cell>
          <cell r="DX487" t="str">
            <v/>
          </cell>
          <cell r="DY487" t="str">
            <v/>
          </cell>
          <cell r="DZ487" t="str">
            <v/>
          </cell>
          <cell r="EA487" t="str">
            <v/>
          </cell>
          <cell r="EB487" t="str">
            <v/>
          </cell>
          <cell r="EC487" t="str">
            <v/>
          </cell>
          <cell r="ED487" t="str">
            <v/>
          </cell>
          <cell r="EE487" t="str">
            <v/>
          </cell>
          <cell r="EF487" t="str">
            <v/>
          </cell>
          <cell r="EG487" t="str">
            <v/>
          </cell>
          <cell r="EH487" t="str">
            <v/>
          </cell>
          <cell r="EI487" t="str">
            <v/>
          </cell>
          <cell r="EJ487" t="str">
            <v/>
          </cell>
          <cell r="EK487" t="str">
            <v/>
          </cell>
          <cell r="EL487" t="str">
            <v/>
          </cell>
          <cell r="EM487" t="str">
            <v/>
          </cell>
          <cell r="EN487" t="str">
            <v/>
          </cell>
          <cell r="EO487" t="str">
            <v/>
          </cell>
          <cell r="EP487" t="str">
            <v/>
          </cell>
          <cell r="EQ487" t="str">
            <v/>
          </cell>
          <cell r="ER487" t="str">
            <v/>
          </cell>
          <cell r="ES487" t="str">
            <v/>
          </cell>
          <cell r="ET487" t="str">
            <v/>
          </cell>
          <cell r="EU487" t="str">
            <v/>
          </cell>
          <cell r="EV487" t="str">
            <v/>
          </cell>
          <cell r="EW487" t="str">
            <v/>
          </cell>
          <cell r="EX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/>
          </cell>
          <cell r="BG488" t="str">
            <v/>
          </cell>
          <cell r="BH488" t="str">
            <v/>
          </cell>
          <cell r="BI488" t="str">
            <v/>
          </cell>
          <cell r="BJ488" t="str">
            <v/>
          </cell>
          <cell r="BK488" t="str">
            <v/>
          </cell>
          <cell r="BL488" t="str">
            <v/>
          </cell>
          <cell r="BM488" t="str">
            <v/>
          </cell>
          <cell r="BN488" t="str">
            <v/>
          </cell>
          <cell r="BO488" t="str">
            <v/>
          </cell>
          <cell r="BP488" t="str">
            <v/>
          </cell>
          <cell r="BQ488" t="str">
            <v/>
          </cell>
          <cell r="BR488" t="str">
            <v/>
          </cell>
          <cell r="BS488" t="str">
            <v/>
          </cell>
          <cell r="BT488" t="str">
            <v/>
          </cell>
          <cell r="BU488" t="str">
            <v/>
          </cell>
          <cell r="BV488" t="str">
            <v/>
          </cell>
          <cell r="BW488" t="str">
            <v/>
          </cell>
          <cell r="BX488" t="str">
            <v/>
          </cell>
          <cell r="BY488" t="str">
            <v/>
          </cell>
          <cell r="CA488" t="str">
            <v/>
          </cell>
          <cell r="CB488" t="str">
            <v/>
          </cell>
          <cell r="CC488" t="str">
            <v/>
          </cell>
          <cell r="CD488" t="str">
            <v/>
          </cell>
          <cell r="CE488" t="str">
            <v/>
          </cell>
          <cell r="CF488" t="str">
            <v/>
          </cell>
          <cell r="CG488" t="str">
            <v/>
          </cell>
          <cell r="CH488" t="str">
            <v/>
          </cell>
          <cell r="CI488" t="str">
            <v/>
          </cell>
          <cell r="CJ488" t="str">
            <v/>
          </cell>
          <cell r="CK488" t="str">
            <v/>
          </cell>
          <cell r="CL488" t="str">
            <v/>
          </cell>
          <cell r="CM488" t="str">
            <v/>
          </cell>
          <cell r="CN488" t="str">
            <v/>
          </cell>
          <cell r="CO488" t="str">
            <v/>
          </cell>
          <cell r="CP488" t="str">
            <v/>
          </cell>
          <cell r="CQ488" t="str">
            <v/>
          </cell>
          <cell r="CR488" t="str">
            <v/>
          </cell>
          <cell r="CS488" t="str">
            <v/>
          </cell>
          <cell r="CT488" t="str">
            <v/>
          </cell>
          <cell r="CU488" t="str">
            <v/>
          </cell>
          <cell r="CV488" t="str">
            <v/>
          </cell>
          <cell r="CW488" t="str">
            <v/>
          </cell>
          <cell r="CX488" t="str">
            <v/>
          </cell>
          <cell r="CY488" t="str">
            <v/>
          </cell>
          <cell r="CZ488" t="str">
            <v/>
          </cell>
          <cell r="DA488" t="str">
            <v/>
          </cell>
          <cell r="DB488" t="str">
            <v/>
          </cell>
          <cell r="DC488" t="str">
            <v/>
          </cell>
          <cell r="DD488" t="str">
            <v/>
          </cell>
          <cell r="DE488" t="str">
            <v/>
          </cell>
          <cell r="DF488" t="str">
            <v/>
          </cell>
          <cell r="DG488" t="str">
            <v/>
          </cell>
          <cell r="DH488" t="str">
            <v/>
          </cell>
          <cell r="DI488" t="str">
            <v/>
          </cell>
          <cell r="DJ488" t="str">
            <v/>
          </cell>
          <cell r="DK488" t="str">
            <v/>
          </cell>
          <cell r="DL488" t="str">
            <v/>
          </cell>
          <cell r="DM488" t="str">
            <v/>
          </cell>
          <cell r="DN488" t="str">
            <v/>
          </cell>
          <cell r="DO488" t="str">
            <v/>
          </cell>
          <cell r="DP488" t="str">
            <v/>
          </cell>
          <cell r="DQ488" t="str">
            <v/>
          </cell>
          <cell r="DR488" t="str">
            <v/>
          </cell>
          <cell r="DS488" t="str">
            <v/>
          </cell>
          <cell r="DT488" t="str">
            <v/>
          </cell>
          <cell r="DU488" t="str">
            <v/>
          </cell>
          <cell r="DV488" t="str">
            <v/>
          </cell>
          <cell r="DW488" t="str">
            <v/>
          </cell>
          <cell r="DX488" t="str">
            <v/>
          </cell>
          <cell r="DY488" t="str">
            <v/>
          </cell>
          <cell r="DZ488" t="str">
            <v/>
          </cell>
          <cell r="EA488" t="str">
            <v/>
          </cell>
          <cell r="EB488" t="str">
            <v/>
          </cell>
          <cell r="EC488" t="str">
            <v/>
          </cell>
          <cell r="ED488" t="str">
            <v/>
          </cell>
          <cell r="EE488" t="str">
            <v/>
          </cell>
          <cell r="EF488" t="str">
            <v/>
          </cell>
          <cell r="EG488" t="str">
            <v/>
          </cell>
          <cell r="EH488" t="str">
            <v/>
          </cell>
          <cell r="EI488" t="str">
            <v/>
          </cell>
          <cell r="EJ488" t="str">
            <v/>
          </cell>
          <cell r="EK488" t="str">
            <v/>
          </cell>
          <cell r="EL488" t="str">
            <v/>
          </cell>
          <cell r="EM488" t="str">
            <v/>
          </cell>
          <cell r="EN488" t="str">
            <v/>
          </cell>
          <cell r="EO488" t="str">
            <v/>
          </cell>
          <cell r="EP488" t="str">
            <v/>
          </cell>
          <cell r="EQ488" t="str">
            <v/>
          </cell>
          <cell r="ER488" t="str">
            <v/>
          </cell>
          <cell r="ES488" t="str">
            <v/>
          </cell>
          <cell r="ET488" t="str">
            <v/>
          </cell>
          <cell r="EU488" t="str">
            <v/>
          </cell>
          <cell r="EV488" t="str">
            <v/>
          </cell>
          <cell r="EW488" t="str">
            <v/>
          </cell>
          <cell r="EX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  <cell r="BI489" t="str">
            <v/>
          </cell>
          <cell r="BJ489" t="str">
            <v/>
          </cell>
          <cell r="BK489" t="str">
            <v/>
          </cell>
          <cell r="BL489" t="str">
            <v/>
          </cell>
          <cell r="BM489" t="str">
            <v/>
          </cell>
          <cell r="BN489" t="str">
            <v/>
          </cell>
          <cell r="BO489" t="str">
            <v/>
          </cell>
          <cell r="BP489" t="str">
            <v/>
          </cell>
          <cell r="BQ489" t="str">
            <v/>
          </cell>
          <cell r="BR489" t="str">
            <v/>
          </cell>
          <cell r="BS489" t="str">
            <v/>
          </cell>
          <cell r="BT489" t="str">
            <v/>
          </cell>
          <cell r="BU489" t="str">
            <v/>
          </cell>
          <cell r="BV489" t="str">
            <v/>
          </cell>
          <cell r="BW489" t="str">
            <v/>
          </cell>
          <cell r="BX489" t="str">
            <v/>
          </cell>
          <cell r="BY489" t="str">
            <v/>
          </cell>
          <cell r="CA489" t="str">
            <v/>
          </cell>
          <cell r="CB489" t="str">
            <v/>
          </cell>
          <cell r="CC489" t="str">
            <v/>
          </cell>
          <cell r="CD489" t="str">
            <v/>
          </cell>
          <cell r="CE489" t="str">
            <v/>
          </cell>
          <cell r="CF489" t="str">
            <v/>
          </cell>
          <cell r="CG489" t="str">
            <v/>
          </cell>
          <cell r="CH489" t="str">
            <v/>
          </cell>
          <cell r="CI489" t="str">
            <v/>
          </cell>
          <cell r="CJ489" t="str">
            <v/>
          </cell>
          <cell r="CK489" t="str">
            <v/>
          </cell>
          <cell r="CL489" t="str">
            <v/>
          </cell>
          <cell r="CM489" t="str">
            <v/>
          </cell>
          <cell r="CN489" t="str">
            <v/>
          </cell>
          <cell r="CO489" t="str">
            <v/>
          </cell>
          <cell r="CP489" t="str">
            <v/>
          </cell>
          <cell r="CQ489" t="str">
            <v/>
          </cell>
          <cell r="CR489" t="str">
            <v/>
          </cell>
          <cell r="CS489" t="str">
            <v/>
          </cell>
          <cell r="CT489" t="str">
            <v/>
          </cell>
          <cell r="CU489" t="str">
            <v/>
          </cell>
          <cell r="CV489" t="str">
            <v/>
          </cell>
          <cell r="CW489" t="str">
            <v/>
          </cell>
          <cell r="CX489" t="str">
            <v/>
          </cell>
          <cell r="CY489" t="str">
            <v/>
          </cell>
          <cell r="CZ489" t="str">
            <v/>
          </cell>
          <cell r="DA489" t="str">
            <v/>
          </cell>
          <cell r="DB489" t="str">
            <v/>
          </cell>
          <cell r="DC489" t="str">
            <v/>
          </cell>
          <cell r="DD489" t="str">
            <v/>
          </cell>
          <cell r="DE489" t="str">
            <v/>
          </cell>
          <cell r="DF489" t="str">
            <v/>
          </cell>
          <cell r="DG489" t="str">
            <v/>
          </cell>
          <cell r="DH489" t="str">
            <v/>
          </cell>
          <cell r="DI489" t="str">
            <v/>
          </cell>
          <cell r="DJ489" t="str">
            <v/>
          </cell>
          <cell r="DK489" t="str">
            <v/>
          </cell>
          <cell r="DL489" t="str">
            <v/>
          </cell>
          <cell r="DM489" t="str">
            <v/>
          </cell>
          <cell r="DN489" t="str">
            <v/>
          </cell>
          <cell r="DO489" t="str">
            <v/>
          </cell>
          <cell r="DP489" t="str">
            <v/>
          </cell>
          <cell r="DQ489" t="str">
            <v/>
          </cell>
          <cell r="DR489" t="str">
            <v/>
          </cell>
          <cell r="DS489" t="str">
            <v/>
          </cell>
          <cell r="DT489" t="str">
            <v/>
          </cell>
          <cell r="DU489" t="str">
            <v/>
          </cell>
          <cell r="DV489" t="str">
            <v/>
          </cell>
          <cell r="DW489" t="str">
            <v/>
          </cell>
          <cell r="DX489" t="str">
            <v/>
          </cell>
          <cell r="DY489" t="str">
            <v/>
          </cell>
          <cell r="DZ489" t="str">
            <v/>
          </cell>
          <cell r="EA489" t="str">
            <v/>
          </cell>
          <cell r="EB489" t="str">
            <v/>
          </cell>
          <cell r="EC489" t="str">
            <v/>
          </cell>
          <cell r="ED489" t="str">
            <v/>
          </cell>
          <cell r="EE489" t="str">
            <v/>
          </cell>
          <cell r="EF489" t="str">
            <v/>
          </cell>
          <cell r="EG489" t="str">
            <v/>
          </cell>
          <cell r="EH489" t="str">
            <v/>
          </cell>
          <cell r="EI489" t="str">
            <v/>
          </cell>
          <cell r="EJ489" t="str">
            <v/>
          </cell>
          <cell r="EK489" t="str">
            <v/>
          </cell>
          <cell r="EL489" t="str">
            <v/>
          </cell>
          <cell r="EM489" t="str">
            <v/>
          </cell>
          <cell r="EN489" t="str">
            <v/>
          </cell>
          <cell r="EO489" t="str">
            <v/>
          </cell>
          <cell r="EP489" t="str">
            <v/>
          </cell>
          <cell r="EQ489" t="str">
            <v/>
          </cell>
          <cell r="ER489" t="str">
            <v/>
          </cell>
          <cell r="ES489" t="str">
            <v/>
          </cell>
          <cell r="ET489" t="str">
            <v/>
          </cell>
          <cell r="EU489" t="str">
            <v/>
          </cell>
          <cell r="EV489" t="str">
            <v/>
          </cell>
          <cell r="EW489" t="str">
            <v/>
          </cell>
          <cell r="EX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  <cell r="BI490" t="str">
            <v/>
          </cell>
          <cell r="BJ490" t="str">
            <v/>
          </cell>
          <cell r="BK490" t="str">
            <v/>
          </cell>
          <cell r="BL490" t="str">
            <v/>
          </cell>
          <cell r="BM490" t="str">
            <v/>
          </cell>
          <cell r="BN490" t="str">
            <v/>
          </cell>
          <cell r="BO490" t="str">
            <v/>
          </cell>
          <cell r="BP490" t="str">
            <v/>
          </cell>
          <cell r="BQ490" t="str">
            <v/>
          </cell>
          <cell r="BR490" t="str">
            <v/>
          </cell>
          <cell r="BS490" t="str">
            <v/>
          </cell>
          <cell r="BT490" t="str">
            <v/>
          </cell>
          <cell r="BU490" t="str">
            <v/>
          </cell>
          <cell r="BV490" t="str">
            <v/>
          </cell>
          <cell r="BW490" t="str">
            <v/>
          </cell>
          <cell r="BX490" t="str">
            <v/>
          </cell>
          <cell r="BY490" t="str">
            <v/>
          </cell>
          <cell r="CA490" t="str">
            <v/>
          </cell>
          <cell r="CB490" t="str">
            <v/>
          </cell>
          <cell r="CC490" t="str">
            <v/>
          </cell>
          <cell r="CD490" t="str">
            <v/>
          </cell>
          <cell r="CE490" t="str">
            <v/>
          </cell>
          <cell r="CF490" t="str">
            <v/>
          </cell>
          <cell r="CG490" t="str">
            <v/>
          </cell>
          <cell r="CH490" t="str">
            <v/>
          </cell>
          <cell r="CI490" t="str">
            <v/>
          </cell>
          <cell r="CJ490" t="str">
            <v/>
          </cell>
          <cell r="CK490" t="str">
            <v/>
          </cell>
          <cell r="CL490" t="str">
            <v/>
          </cell>
          <cell r="CM490" t="str">
            <v/>
          </cell>
          <cell r="CN490" t="str">
            <v/>
          </cell>
          <cell r="CO490" t="str">
            <v/>
          </cell>
          <cell r="CP490" t="str">
            <v/>
          </cell>
          <cell r="CQ490" t="str">
            <v/>
          </cell>
          <cell r="CR490" t="str">
            <v/>
          </cell>
          <cell r="CS490" t="str">
            <v/>
          </cell>
          <cell r="CT490" t="str">
            <v/>
          </cell>
          <cell r="CU490" t="str">
            <v/>
          </cell>
          <cell r="CV490" t="str">
            <v/>
          </cell>
          <cell r="CW490" t="str">
            <v/>
          </cell>
          <cell r="CX490" t="str">
            <v/>
          </cell>
          <cell r="CY490" t="str">
            <v/>
          </cell>
          <cell r="CZ490" t="str">
            <v/>
          </cell>
          <cell r="DA490" t="str">
            <v/>
          </cell>
          <cell r="DB490" t="str">
            <v/>
          </cell>
          <cell r="DC490" t="str">
            <v/>
          </cell>
          <cell r="DD490" t="str">
            <v/>
          </cell>
          <cell r="DE490" t="str">
            <v/>
          </cell>
          <cell r="DF490" t="str">
            <v/>
          </cell>
          <cell r="DG490" t="str">
            <v/>
          </cell>
          <cell r="DH490" t="str">
            <v/>
          </cell>
          <cell r="DI490" t="str">
            <v/>
          </cell>
          <cell r="DJ490" t="str">
            <v/>
          </cell>
          <cell r="DK490" t="str">
            <v/>
          </cell>
          <cell r="DL490" t="str">
            <v/>
          </cell>
          <cell r="DM490" t="str">
            <v/>
          </cell>
          <cell r="DN490" t="str">
            <v/>
          </cell>
          <cell r="DO490" t="str">
            <v/>
          </cell>
          <cell r="DP490" t="str">
            <v/>
          </cell>
          <cell r="DQ490" t="str">
            <v/>
          </cell>
          <cell r="DR490" t="str">
            <v/>
          </cell>
          <cell r="DS490" t="str">
            <v/>
          </cell>
          <cell r="DT490" t="str">
            <v/>
          </cell>
          <cell r="DU490" t="str">
            <v/>
          </cell>
          <cell r="DV490" t="str">
            <v/>
          </cell>
          <cell r="DW490" t="str">
            <v/>
          </cell>
          <cell r="DX490" t="str">
            <v/>
          </cell>
          <cell r="DY490" t="str">
            <v/>
          </cell>
          <cell r="DZ490" t="str">
            <v/>
          </cell>
          <cell r="EA490" t="str">
            <v/>
          </cell>
          <cell r="EB490" t="str">
            <v/>
          </cell>
          <cell r="EC490" t="str">
            <v/>
          </cell>
          <cell r="ED490" t="str">
            <v/>
          </cell>
          <cell r="EE490" t="str">
            <v/>
          </cell>
          <cell r="EF490" t="str">
            <v/>
          </cell>
          <cell r="EG490" t="str">
            <v/>
          </cell>
          <cell r="EH490" t="str">
            <v/>
          </cell>
          <cell r="EI490" t="str">
            <v/>
          </cell>
          <cell r="EJ490" t="str">
            <v/>
          </cell>
          <cell r="EK490" t="str">
            <v/>
          </cell>
          <cell r="EL490" t="str">
            <v/>
          </cell>
          <cell r="EM490" t="str">
            <v/>
          </cell>
          <cell r="EN490" t="str">
            <v/>
          </cell>
          <cell r="EO490" t="str">
            <v/>
          </cell>
          <cell r="EP490" t="str">
            <v/>
          </cell>
          <cell r="EQ490" t="str">
            <v/>
          </cell>
          <cell r="ER490" t="str">
            <v/>
          </cell>
          <cell r="ES490" t="str">
            <v/>
          </cell>
          <cell r="ET490" t="str">
            <v/>
          </cell>
          <cell r="EU490" t="str">
            <v/>
          </cell>
          <cell r="EV490" t="str">
            <v/>
          </cell>
          <cell r="EW490" t="str">
            <v/>
          </cell>
          <cell r="EX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  <cell r="BI491" t="str">
            <v/>
          </cell>
          <cell r="BJ491" t="str">
            <v/>
          </cell>
          <cell r="BK491" t="str">
            <v/>
          </cell>
          <cell r="BL491" t="str">
            <v/>
          </cell>
          <cell r="BM491" t="str">
            <v/>
          </cell>
          <cell r="BN491" t="str">
            <v/>
          </cell>
          <cell r="BO491" t="str">
            <v/>
          </cell>
          <cell r="BP491" t="str">
            <v/>
          </cell>
          <cell r="BQ491" t="str">
            <v/>
          </cell>
          <cell r="BR491" t="str">
            <v/>
          </cell>
          <cell r="BS491" t="str">
            <v/>
          </cell>
          <cell r="BT491" t="str">
            <v/>
          </cell>
          <cell r="BU491" t="str">
            <v/>
          </cell>
          <cell r="BV491" t="str">
            <v/>
          </cell>
          <cell r="BW491" t="str">
            <v/>
          </cell>
          <cell r="BX491" t="str">
            <v/>
          </cell>
          <cell r="BY491" t="str">
            <v/>
          </cell>
          <cell r="CA491" t="str">
            <v/>
          </cell>
          <cell r="CB491" t="str">
            <v/>
          </cell>
          <cell r="CC491" t="str">
            <v/>
          </cell>
          <cell r="CD491" t="str">
            <v/>
          </cell>
          <cell r="CE491" t="str">
            <v/>
          </cell>
          <cell r="CF491" t="str">
            <v/>
          </cell>
          <cell r="CG491" t="str">
            <v/>
          </cell>
          <cell r="CH491" t="str">
            <v/>
          </cell>
          <cell r="CI491" t="str">
            <v/>
          </cell>
          <cell r="CJ491" t="str">
            <v/>
          </cell>
          <cell r="CK491" t="str">
            <v/>
          </cell>
          <cell r="CL491" t="str">
            <v/>
          </cell>
          <cell r="CM491" t="str">
            <v/>
          </cell>
          <cell r="CN491" t="str">
            <v/>
          </cell>
          <cell r="CO491" t="str">
            <v/>
          </cell>
          <cell r="CP491" t="str">
            <v/>
          </cell>
          <cell r="CQ491" t="str">
            <v/>
          </cell>
          <cell r="CR491" t="str">
            <v/>
          </cell>
          <cell r="CS491" t="str">
            <v/>
          </cell>
          <cell r="CT491" t="str">
            <v/>
          </cell>
          <cell r="CU491" t="str">
            <v/>
          </cell>
          <cell r="CV491" t="str">
            <v/>
          </cell>
          <cell r="CW491" t="str">
            <v/>
          </cell>
          <cell r="CX491" t="str">
            <v/>
          </cell>
          <cell r="CY491" t="str">
            <v/>
          </cell>
          <cell r="CZ491" t="str">
            <v/>
          </cell>
          <cell r="DA491" t="str">
            <v/>
          </cell>
          <cell r="DB491" t="str">
            <v/>
          </cell>
          <cell r="DC491" t="str">
            <v/>
          </cell>
          <cell r="DD491" t="str">
            <v/>
          </cell>
          <cell r="DE491" t="str">
            <v/>
          </cell>
          <cell r="DF491" t="str">
            <v/>
          </cell>
          <cell r="DG491" t="str">
            <v/>
          </cell>
          <cell r="DH491" t="str">
            <v/>
          </cell>
          <cell r="DI491" t="str">
            <v/>
          </cell>
          <cell r="DJ491" t="str">
            <v/>
          </cell>
          <cell r="DK491" t="str">
            <v/>
          </cell>
          <cell r="DL491" t="str">
            <v/>
          </cell>
          <cell r="DM491" t="str">
            <v/>
          </cell>
          <cell r="DN491" t="str">
            <v/>
          </cell>
          <cell r="DO491" t="str">
            <v/>
          </cell>
          <cell r="DP491" t="str">
            <v/>
          </cell>
          <cell r="DQ491" t="str">
            <v/>
          </cell>
          <cell r="DR491" t="str">
            <v/>
          </cell>
          <cell r="DS491" t="str">
            <v/>
          </cell>
          <cell r="DT491" t="str">
            <v/>
          </cell>
          <cell r="DU491" t="str">
            <v/>
          </cell>
          <cell r="DV491" t="str">
            <v/>
          </cell>
          <cell r="DW491" t="str">
            <v/>
          </cell>
          <cell r="DX491" t="str">
            <v/>
          </cell>
          <cell r="DY491" t="str">
            <v/>
          </cell>
          <cell r="DZ491" t="str">
            <v/>
          </cell>
          <cell r="EA491" t="str">
            <v/>
          </cell>
          <cell r="EB491" t="str">
            <v/>
          </cell>
          <cell r="EC491" t="str">
            <v/>
          </cell>
          <cell r="ED491" t="str">
            <v/>
          </cell>
          <cell r="EE491" t="str">
            <v/>
          </cell>
          <cell r="EF491" t="str">
            <v/>
          </cell>
          <cell r="EG491" t="str">
            <v/>
          </cell>
          <cell r="EH491" t="str">
            <v/>
          </cell>
          <cell r="EI491" t="str">
            <v/>
          </cell>
          <cell r="EJ491" t="str">
            <v/>
          </cell>
          <cell r="EK491" t="str">
            <v/>
          </cell>
          <cell r="EL491" t="str">
            <v/>
          </cell>
          <cell r="EM491" t="str">
            <v/>
          </cell>
          <cell r="EN491" t="str">
            <v/>
          </cell>
          <cell r="EO491" t="str">
            <v/>
          </cell>
          <cell r="EP491" t="str">
            <v/>
          </cell>
          <cell r="EQ491" t="str">
            <v/>
          </cell>
          <cell r="ER491" t="str">
            <v/>
          </cell>
          <cell r="ES491" t="str">
            <v/>
          </cell>
          <cell r="ET491" t="str">
            <v/>
          </cell>
          <cell r="EU491" t="str">
            <v/>
          </cell>
          <cell r="EV491" t="str">
            <v/>
          </cell>
          <cell r="EW491" t="str">
            <v/>
          </cell>
          <cell r="EX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  <cell r="BI492" t="str">
            <v/>
          </cell>
          <cell r="BJ492" t="str">
            <v/>
          </cell>
          <cell r="BK492" t="str">
            <v/>
          </cell>
          <cell r="BL492" t="str">
            <v/>
          </cell>
          <cell r="BM492" t="str">
            <v/>
          </cell>
          <cell r="BN492" t="str">
            <v/>
          </cell>
          <cell r="BO492" t="str">
            <v/>
          </cell>
          <cell r="BP492" t="str">
            <v/>
          </cell>
          <cell r="BQ492" t="str">
            <v/>
          </cell>
          <cell r="BR492" t="str">
            <v/>
          </cell>
          <cell r="BS492" t="str">
            <v/>
          </cell>
          <cell r="BT492" t="str">
            <v/>
          </cell>
          <cell r="BU492" t="str">
            <v/>
          </cell>
          <cell r="BV492" t="str">
            <v/>
          </cell>
          <cell r="BW492" t="str">
            <v/>
          </cell>
          <cell r="BX492" t="str">
            <v/>
          </cell>
          <cell r="BY492" t="str">
            <v/>
          </cell>
          <cell r="CA492" t="str">
            <v/>
          </cell>
          <cell r="CB492" t="str">
            <v/>
          </cell>
          <cell r="CC492" t="str">
            <v/>
          </cell>
          <cell r="CD492" t="str">
            <v/>
          </cell>
          <cell r="CE492" t="str">
            <v/>
          </cell>
          <cell r="CF492" t="str">
            <v/>
          </cell>
          <cell r="CG492" t="str">
            <v/>
          </cell>
          <cell r="CH492" t="str">
            <v/>
          </cell>
          <cell r="CI492" t="str">
            <v/>
          </cell>
          <cell r="CJ492" t="str">
            <v/>
          </cell>
          <cell r="CK492" t="str">
            <v/>
          </cell>
          <cell r="CL492" t="str">
            <v/>
          </cell>
          <cell r="CM492" t="str">
            <v/>
          </cell>
          <cell r="CN492" t="str">
            <v/>
          </cell>
          <cell r="CO492" t="str">
            <v/>
          </cell>
          <cell r="CP492" t="str">
            <v/>
          </cell>
          <cell r="CQ492" t="str">
            <v/>
          </cell>
          <cell r="CR492" t="str">
            <v/>
          </cell>
          <cell r="CS492" t="str">
            <v/>
          </cell>
          <cell r="CT492" t="str">
            <v/>
          </cell>
          <cell r="CU492" t="str">
            <v/>
          </cell>
          <cell r="CV492" t="str">
            <v/>
          </cell>
          <cell r="CW492" t="str">
            <v/>
          </cell>
          <cell r="CX492" t="str">
            <v/>
          </cell>
          <cell r="CY492" t="str">
            <v/>
          </cell>
          <cell r="CZ492" t="str">
            <v/>
          </cell>
          <cell r="DA492" t="str">
            <v/>
          </cell>
          <cell r="DB492" t="str">
            <v/>
          </cell>
          <cell r="DC492" t="str">
            <v/>
          </cell>
          <cell r="DD492" t="str">
            <v/>
          </cell>
          <cell r="DE492" t="str">
            <v/>
          </cell>
          <cell r="DF492" t="str">
            <v/>
          </cell>
          <cell r="DG492" t="str">
            <v/>
          </cell>
          <cell r="DH492" t="str">
            <v/>
          </cell>
          <cell r="DI492" t="str">
            <v/>
          </cell>
          <cell r="DJ492" t="str">
            <v/>
          </cell>
          <cell r="DK492" t="str">
            <v/>
          </cell>
          <cell r="DL492" t="str">
            <v/>
          </cell>
          <cell r="DM492" t="str">
            <v/>
          </cell>
          <cell r="DN492" t="str">
            <v/>
          </cell>
          <cell r="DO492" t="str">
            <v/>
          </cell>
          <cell r="DP492" t="str">
            <v/>
          </cell>
          <cell r="DQ492" t="str">
            <v/>
          </cell>
          <cell r="DR492" t="str">
            <v/>
          </cell>
          <cell r="DS492" t="str">
            <v/>
          </cell>
          <cell r="DT492" t="str">
            <v/>
          </cell>
          <cell r="DU492" t="str">
            <v/>
          </cell>
          <cell r="DV492" t="str">
            <v/>
          </cell>
          <cell r="DW492" t="str">
            <v/>
          </cell>
          <cell r="DX492" t="str">
            <v/>
          </cell>
          <cell r="DY492" t="str">
            <v/>
          </cell>
          <cell r="DZ492" t="str">
            <v/>
          </cell>
          <cell r="EA492" t="str">
            <v/>
          </cell>
          <cell r="EB492" t="str">
            <v/>
          </cell>
          <cell r="EC492" t="str">
            <v/>
          </cell>
          <cell r="ED492" t="str">
            <v/>
          </cell>
          <cell r="EE492" t="str">
            <v/>
          </cell>
          <cell r="EF492" t="str">
            <v/>
          </cell>
          <cell r="EG492" t="str">
            <v/>
          </cell>
          <cell r="EH492" t="str">
            <v/>
          </cell>
          <cell r="EI492" t="str">
            <v/>
          </cell>
          <cell r="EJ492" t="str">
            <v/>
          </cell>
          <cell r="EK492" t="str">
            <v/>
          </cell>
          <cell r="EL492" t="str">
            <v/>
          </cell>
          <cell r="EM492" t="str">
            <v/>
          </cell>
          <cell r="EN492" t="str">
            <v/>
          </cell>
          <cell r="EO492" t="str">
            <v/>
          </cell>
          <cell r="EP492" t="str">
            <v/>
          </cell>
          <cell r="EQ492" t="str">
            <v/>
          </cell>
          <cell r="ER492" t="str">
            <v/>
          </cell>
          <cell r="ES492" t="str">
            <v/>
          </cell>
          <cell r="ET492" t="str">
            <v/>
          </cell>
          <cell r="EU492" t="str">
            <v/>
          </cell>
          <cell r="EV492" t="str">
            <v/>
          </cell>
          <cell r="EW492" t="str">
            <v/>
          </cell>
          <cell r="EX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  <cell r="BI493" t="str">
            <v/>
          </cell>
          <cell r="BJ493" t="str">
            <v/>
          </cell>
          <cell r="BK493" t="str">
            <v/>
          </cell>
          <cell r="BL493" t="str">
            <v/>
          </cell>
          <cell r="BM493" t="str">
            <v/>
          </cell>
          <cell r="BN493" t="str">
            <v/>
          </cell>
          <cell r="BO493" t="str">
            <v/>
          </cell>
          <cell r="BP493" t="str">
            <v/>
          </cell>
          <cell r="BQ493" t="str">
            <v/>
          </cell>
          <cell r="BR493" t="str">
            <v/>
          </cell>
          <cell r="BS493" t="str">
            <v/>
          </cell>
          <cell r="BT493" t="str">
            <v/>
          </cell>
          <cell r="BU493" t="str">
            <v/>
          </cell>
          <cell r="BV493" t="str">
            <v/>
          </cell>
          <cell r="BW493" t="str">
            <v/>
          </cell>
          <cell r="BX493" t="str">
            <v/>
          </cell>
          <cell r="BY493" t="str">
            <v/>
          </cell>
          <cell r="CA493" t="str">
            <v/>
          </cell>
          <cell r="CB493" t="str">
            <v/>
          </cell>
          <cell r="CC493" t="str">
            <v/>
          </cell>
          <cell r="CD493" t="str">
            <v/>
          </cell>
          <cell r="CE493" t="str">
            <v/>
          </cell>
          <cell r="CF493" t="str">
            <v/>
          </cell>
          <cell r="CG493" t="str">
            <v/>
          </cell>
          <cell r="CH493" t="str">
            <v/>
          </cell>
          <cell r="CI493" t="str">
            <v/>
          </cell>
          <cell r="CJ493" t="str">
            <v/>
          </cell>
          <cell r="CK493" t="str">
            <v/>
          </cell>
          <cell r="CL493" t="str">
            <v/>
          </cell>
          <cell r="CM493" t="str">
            <v/>
          </cell>
          <cell r="CN493" t="str">
            <v/>
          </cell>
          <cell r="CO493" t="str">
            <v/>
          </cell>
          <cell r="CP493" t="str">
            <v/>
          </cell>
          <cell r="CQ493" t="str">
            <v/>
          </cell>
          <cell r="CR493" t="str">
            <v/>
          </cell>
          <cell r="CS493" t="str">
            <v/>
          </cell>
          <cell r="CT493" t="str">
            <v/>
          </cell>
          <cell r="CU493" t="str">
            <v/>
          </cell>
          <cell r="CV493" t="str">
            <v/>
          </cell>
          <cell r="CW493" t="str">
            <v/>
          </cell>
          <cell r="CX493" t="str">
            <v/>
          </cell>
          <cell r="CY493" t="str">
            <v/>
          </cell>
          <cell r="CZ493" t="str">
            <v/>
          </cell>
          <cell r="DA493" t="str">
            <v/>
          </cell>
          <cell r="DB493" t="str">
            <v/>
          </cell>
          <cell r="DC493" t="str">
            <v/>
          </cell>
          <cell r="DD493" t="str">
            <v/>
          </cell>
          <cell r="DE493" t="str">
            <v/>
          </cell>
          <cell r="DF493" t="str">
            <v/>
          </cell>
          <cell r="DG493" t="str">
            <v/>
          </cell>
          <cell r="DH493" t="str">
            <v/>
          </cell>
          <cell r="DI493" t="str">
            <v/>
          </cell>
          <cell r="DJ493" t="str">
            <v/>
          </cell>
          <cell r="DK493" t="str">
            <v/>
          </cell>
          <cell r="DL493" t="str">
            <v/>
          </cell>
          <cell r="DM493" t="str">
            <v/>
          </cell>
          <cell r="DN493" t="str">
            <v/>
          </cell>
          <cell r="DO493" t="str">
            <v/>
          </cell>
          <cell r="DP493" t="str">
            <v/>
          </cell>
          <cell r="DQ493" t="str">
            <v/>
          </cell>
          <cell r="DR493" t="str">
            <v/>
          </cell>
          <cell r="DS493" t="str">
            <v/>
          </cell>
          <cell r="DT493" t="str">
            <v/>
          </cell>
          <cell r="DU493" t="str">
            <v/>
          </cell>
          <cell r="DV493" t="str">
            <v/>
          </cell>
          <cell r="DW493" t="str">
            <v/>
          </cell>
          <cell r="DX493" t="str">
            <v/>
          </cell>
          <cell r="DY493" t="str">
            <v/>
          </cell>
          <cell r="DZ493" t="str">
            <v/>
          </cell>
          <cell r="EA493" t="str">
            <v/>
          </cell>
          <cell r="EB493" t="str">
            <v/>
          </cell>
          <cell r="EC493" t="str">
            <v/>
          </cell>
          <cell r="ED493" t="str">
            <v/>
          </cell>
          <cell r="EE493" t="str">
            <v/>
          </cell>
          <cell r="EF493" t="str">
            <v/>
          </cell>
          <cell r="EG493" t="str">
            <v/>
          </cell>
          <cell r="EH493" t="str">
            <v/>
          </cell>
          <cell r="EI493" t="str">
            <v/>
          </cell>
          <cell r="EJ493" t="str">
            <v/>
          </cell>
          <cell r="EK493" t="str">
            <v/>
          </cell>
          <cell r="EL493" t="str">
            <v/>
          </cell>
          <cell r="EM493" t="str">
            <v/>
          </cell>
          <cell r="EN493" t="str">
            <v/>
          </cell>
          <cell r="EO493" t="str">
            <v/>
          </cell>
          <cell r="EP493" t="str">
            <v/>
          </cell>
          <cell r="EQ493" t="str">
            <v/>
          </cell>
          <cell r="ER493" t="str">
            <v/>
          </cell>
          <cell r="ES493" t="str">
            <v/>
          </cell>
          <cell r="ET493" t="str">
            <v/>
          </cell>
          <cell r="EU493" t="str">
            <v/>
          </cell>
          <cell r="EV493" t="str">
            <v/>
          </cell>
          <cell r="EW493" t="str">
            <v/>
          </cell>
          <cell r="EX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  <cell r="BI494" t="str">
            <v/>
          </cell>
          <cell r="BJ494" t="str">
            <v/>
          </cell>
          <cell r="BK494" t="str">
            <v/>
          </cell>
          <cell r="BL494" t="str">
            <v/>
          </cell>
          <cell r="BM494" t="str">
            <v/>
          </cell>
          <cell r="BN494" t="str">
            <v/>
          </cell>
          <cell r="BO494" t="str">
            <v/>
          </cell>
          <cell r="BP494" t="str">
            <v/>
          </cell>
          <cell r="BQ494" t="str">
            <v/>
          </cell>
          <cell r="BR494" t="str">
            <v/>
          </cell>
          <cell r="BS494" t="str">
            <v/>
          </cell>
          <cell r="BT494" t="str">
            <v/>
          </cell>
          <cell r="BU494" t="str">
            <v/>
          </cell>
          <cell r="BV494" t="str">
            <v/>
          </cell>
          <cell r="BW494" t="str">
            <v/>
          </cell>
          <cell r="BX494" t="str">
            <v/>
          </cell>
          <cell r="BY494" t="str">
            <v/>
          </cell>
          <cell r="CA494" t="str">
            <v/>
          </cell>
          <cell r="CB494" t="str">
            <v/>
          </cell>
          <cell r="CC494" t="str">
            <v/>
          </cell>
          <cell r="CD494" t="str">
            <v/>
          </cell>
          <cell r="CE494" t="str">
            <v/>
          </cell>
          <cell r="CF494" t="str">
            <v/>
          </cell>
          <cell r="CG494" t="str">
            <v/>
          </cell>
          <cell r="CH494" t="str">
            <v/>
          </cell>
          <cell r="CI494" t="str">
            <v/>
          </cell>
          <cell r="CJ494" t="str">
            <v/>
          </cell>
          <cell r="CK494" t="str">
            <v/>
          </cell>
          <cell r="CL494" t="str">
            <v/>
          </cell>
          <cell r="CM494" t="str">
            <v/>
          </cell>
          <cell r="CN494" t="str">
            <v/>
          </cell>
          <cell r="CO494" t="str">
            <v/>
          </cell>
          <cell r="CP494" t="str">
            <v/>
          </cell>
          <cell r="CQ494" t="str">
            <v/>
          </cell>
          <cell r="CR494" t="str">
            <v/>
          </cell>
          <cell r="CS494" t="str">
            <v/>
          </cell>
          <cell r="CT494" t="str">
            <v/>
          </cell>
          <cell r="CU494" t="str">
            <v/>
          </cell>
          <cell r="CV494" t="str">
            <v/>
          </cell>
          <cell r="CW494" t="str">
            <v/>
          </cell>
          <cell r="CX494" t="str">
            <v/>
          </cell>
          <cell r="CY494" t="str">
            <v/>
          </cell>
          <cell r="CZ494" t="str">
            <v/>
          </cell>
          <cell r="DA494" t="str">
            <v/>
          </cell>
          <cell r="DB494" t="str">
            <v/>
          </cell>
          <cell r="DC494" t="str">
            <v/>
          </cell>
          <cell r="DD494" t="str">
            <v/>
          </cell>
          <cell r="DE494" t="str">
            <v/>
          </cell>
          <cell r="DF494" t="str">
            <v/>
          </cell>
          <cell r="DG494" t="str">
            <v/>
          </cell>
          <cell r="DH494" t="str">
            <v/>
          </cell>
          <cell r="DI494" t="str">
            <v/>
          </cell>
          <cell r="DJ494" t="str">
            <v/>
          </cell>
          <cell r="DK494" t="str">
            <v/>
          </cell>
          <cell r="DL494" t="str">
            <v/>
          </cell>
          <cell r="DM494" t="str">
            <v/>
          </cell>
          <cell r="DN494" t="str">
            <v/>
          </cell>
          <cell r="DO494" t="str">
            <v/>
          </cell>
          <cell r="DP494" t="str">
            <v/>
          </cell>
          <cell r="DQ494" t="str">
            <v/>
          </cell>
          <cell r="DR494" t="str">
            <v/>
          </cell>
          <cell r="DS494" t="str">
            <v/>
          </cell>
          <cell r="DT494" t="str">
            <v/>
          </cell>
          <cell r="DU494" t="str">
            <v/>
          </cell>
          <cell r="DV494" t="str">
            <v/>
          </cell>
          <cell r="DW494" t="str">
            <v/>
          </cell>
          <cell r="DX494" t="str">
            <v/>
          </cell>
          <cell r="DY494" t="str">
            <v/>
          </cell>
          <cell r="DZ494" t="str">
            <v/>
          </cell>
          <cell r="EA494" t="str">
            <v/>
          </cell>
          <cell r="EB494" t="str">
            <v/>
          </cell>
          <cell r="EC494" t="str">
            <v/>
          </cell>
          <cell r="ED494" t="str">
            <v/>
          </cell>
          <cell r="EE494" t="str">
            <v/>
          </cell>
          <cell r="EF494" t="str">
            <v/>
          </cell>
          <cell r="EG494" t="str">
            <v/>
          </cell>
          <cell r="EH494" t="str">
            <v/>
          </cell>
          <cell r="EI494" t="str">
            <v/>
          </cell>
          <cell r="EJ494" t="str">
            <v/>
          </cell>
          <cell r="EK494" t="str">
            <v/>
          </cell>
          <cell r="EL494" t="str">
            <v/>
          </cell>
          <cell r="EM494" t="str">
            <v/>
          </cell>
          <cell r="EN494" t="str">
            <v/>
          </cell>
          <cell r="EO494" t="str">
            <v/>
          </cell>
          <cell r="EP494" t="str">
            <v/>
          </cell>
          <cell r="EQ494" t="str">
            <v/>
          </cell>
          <cell r="ER494" t="str">
            <v/>
          </cell>
          <cell r="ES494" t="str">
            <v/>
          </cell>
          <cell r="ET494" t="str">
            <v/>
          </cell>
          <cell r="EU494" t="str">
            <v/>
          </cell>
          <cell r="EV494" t="str">
            <v/>
          </cell>
          <cell r="EW494" t="str">
            <v/>
          </cell>
          <cell r="EX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  <cell r="BI495" t="str">
            <v/>
          </cell>
          <cell r="BJ495" t="str">
            <v/>
          </cell>
          <cell r="BK495" t="str">
            <v/>
          </cell>
          <cell r="BL495" t="str">
            <v/>
          </cell>
          <cell r="BM495" t="str">
            <v/>
          </cell>
          <cell r="BN495" t="str">
            <v/>
          </cell>
          <cell r="BO495" t="str">
            <v/>
          </cell>
          <cell r="BP495" t="str">
            <v/>
          </cell>
          <cell r="BQ495" t="str">
            <v/>
          </cell>
          <cell r="BR495" t="str">
            <v/>
          </cell>
          <cell r="BS495" t="str">
            <v/>
          </cell>
          <cell r="BT495" t="str">
            <v/>
          </cell>
          <cell r="BU495" t="str">
            <v/>
          </cell>
          <cell r="BV495" t="str">
            <v/>
          </cell>
          <cell r="BW495" t="str">
            <v/>
          </cell>
          <cell r="BX495" t="str">
            <v/>
          </cell>
          <cell r="BY495" t="str">
            <v/>
          </cell>
          <cell r="CA495" t="str">
            <v/>
          </cell>
          <cell r="CB495" t="str">
            <v/>
          </cell>
          <cell r="CC495" t="str">
            <v/>
          </cell>
          <cell r="CD495" t="str">
            <v/>
          </cell>
          <cell r="CE495" t="str">
            <v/>
          </cell>
          <cell r="CF495" t="str">
            <v/>
          </cell>
          <cell r="CG495" t="str">
            <v/>
          </cell>
          <cell r="CH495" t="str">
            <v/>
          </cell>
          <cell r="CI495" t="str">
            <v/>
          </cell>
          <cell r="CJ495" t="str">
            <v/>
          </cell>
          <cell r="CK495" t="str">
            <v/>
          </cell>
          <cell r="CL495" t="str">
            <v/>
          </cell>
          <cell r="CM495" t="str">
            <v/>
          </cell>
          <cell r="CN495" t="str">
            <v/>
          </cell>
          <cell r="CO495" t="str">
            <v/>
          </cell>
          <cell r="CP495" t="str">
            <v/>
          </cell>
          <cell r="CQ495" t="str">
            <v/>
          </cell>
          <cell r="CR495" t="str">
            <v/>
          </cell>
          <cell r="CS495" t="str">
            <v/>
          </cell>
          <cell r="CT495" t="str">
            <v/>
          </cell>
          <cell r="CU495" t="str">
            <v/>
          </cell>
          <cell r="CV495" t="str">
            <v/>
          </cell>
          <cell r="CW495" t="str">
            <v/>
          </cell>
          <cell r="CX495" t="str">
            <v/>
          </cell>
          <cell r="CY495" t="str">
            <v/>
          </cell>
          <cell r="CZ495" t="str">
            <v/>
          </cell>
          <cell r="DA495" t="str">
            <v/>
          </cell>
          <cell r="DB495" t="str">
            <v/>
          </cell>
          <cell r="DC495" t="str">
            <v/>
          </cell>
          <cell r="DD495" t="str">
            <v/>
          </cell>
          <cell r="DE495" t="str">
            <v/>
          </cell>
          <cell r="DF495" t="str">
            <v/>
          </cell>
          <cell r="DG495" t="str">
            <v/>
          </cell>
          <cell r="DH495" t="str">
            <v/>
          </cell>
          <cell r="DI495" t="str">
            <v/>
          </cell>
          <cell r="DJ495" t="str">
            <v/>
          </cell>
          <cell r="DK495" t="str">
            <v/>
          </cell>
          <cell r="DL495" t="str">
            <v/>
          </cell>
          <cell r="DM495" t="str">
            <v/>
          </cell>
          <cell r="DN495" t="str">
            <v/>
          </cell>
          <cell r="DO495" t="str">
            <v/>
          </cell>
          <cell r="DP495" t="str">
            <v/>
          </cell>
          <cell r="DQ495" t="str">
            <v/>
          </cell>
          <cell r="DR495" t="str">
            <v/>
          </cell>
          <cell r="DS495" t="str">
            <v/>
          </cell>
          <cell r="DT495" t="str">
            <v/>
          </cell>
          <cell r="DU495" t="str">
            <v/>
          </cell>
          <cell r="DV495" t="str">
            <v/>
          </cell>
          <cell r="DW495" t="str">
            <v/>
          </cell>
          <cell r="DX495" t="str">
            <v/>
          </cell>
          <cell r="DY495" t="str">
            <v/>
          </cell>
          <cell r="DZ495" t="str">
            <v/>
          </cell>
          <cell r="EA495" t="str">
            <v/>
          </cell>
          <cell r="EB495" t="str">
            <v/>
          </cell>
          <cell r="EC495" t="str">
            <v/>
          </cell>
          <cell r="ED495" t="str">
            <v/>
          </cell>
          <cell r="EE495" t="str">
            <v/>
          </cell>
          <cell r="EF495" t="str">
            <v/>
          </cell>
          <cell r="EG495" t="str">
            <v/>
          </cell>
          <cell r="EH495" t="str">
            <v/>
          </cell>
          <cell r="EI495" t="str">
            <v/>
          </cell>
          <cell r="EJ495" t="str">
            <v/>
          </cell>
          <cell r="EK495" t="str">
            <v/>
          </cell>
          <cell r="EL495" t="str">
            <v/>
          </cell>
          <cell r="EM495" t="str">
            <v/>
          </cell>
          <cell r="EN495" t="str">
            <v/>
          </cell>
          <cell r="EO495" t="str">
            <v/>
          </cell>
          <cell r="EP495" t="str">
            <v/>
          </cell>
          <cell r="EQ495" t="str">
            <v/>
          </cell>
          <cell r="ER495" t="str">
            <v/>
          </cell>
          <cell r="ES495" t="str">
            <v/>
          </cell>
          <cell r="ET495" t="str">
            <v/>
          </cell>
          <cell r="EU495" t="str">
            <v/>
          </cell>
          <cell r="EV495" t="str">
            <v/>
          </cell>
          <cell r="EW495" t="str">
            <v/>
          </cell>
          <cell r="EX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  <cell r="BI496" t="str">
            <v/>
          </cell>
          <cell r="BJ496" t="str">
            <v/>
          </cell>
          <cell r="BK496" t="str">
            <v/>
          </cell>
          <cell r="BL496" t="str">
            <v/>
          </cell>
          <cell r="BM496" t="str">
            <v/>
          </cell>
          <cell r="BN496" t="str">
            <v/>
          </cell>
          <cell r="BO496" t="str">
            <v/>
          </cell>
          <cell r="BP496" t="str">
            <v/>
          </cell>
          <cell r="BQ496" t="str">
            <v/>
          </cell>
          <cell r="BR496" t="str">
            <v/>
          </cell>
          <cell r="BS496" t="str">
            <v/>
          </cell>
          <cell r="BT496" t="str">
            <v/>
          </cell>
          <cell r="BU496" t="str">
            <v/>
          </cell>
          <cell r="BV496" t="str">
            <v/>
          </cell>
          <cell r="BW496" t="str">
            <v/>
          </cell>
          <cell r="BX496" t="str">
            <v/>
          </cell>
          <cell r="BY496" t="str">
            <v/>
          </cell>
          <cell r="CA496" t="str">
            <v/>
          </cell>
          <cell r="CB496" t="str">
            <v/>
          </cell>
          <cell r="CC496" t="str">
            <v/>
          </cell>
          <cell r="CD496" t="str">
            <v/>
          </cell>
          <cell r="CE496" t="str">
            <v/>
          </cell>
          <cell r="CF496" t="str">
            <v/>
          </cell>
          <cell r="CG496" t="str">
            <v/>
          </cell>
          <cell r="CH496" t="str">
            <v/>
          </cell>
          <cell r="CI496" t="str">
            <v/>
          </cell>
          <cell r="CJ496" t="str">
            <v/>
          </cell>
          <cell r="CK496" t="str">
            <v/>
          </cell>
          <cell r="CL496" t="str">
            <v/>
          </cell>
          <cell r="CM496" t="str">
            <v/>
          </cell>
          <cell r="CN496" t="str">
            <v/>
          </cell>
          <cell r="CO496" t="str">
            <v/>
          </cell>
          <cell r="CP496" t="str">
            <v/>
          </cell>
          <cell r="CQ496" t="str">
            <v/>
          </cell>
          <cell r="CR496" t="str">
            <v/>
          </cell>
          <cell r="CS496" t="str">
            <v/>
          </cell>
          <cell r="CT496" t="str">
            <v/>
          </cell>
          <cell r="CU496" t="str">
            <v/>
          </cell>
          <cell r="CV496" t="str">
            <v/>
          </cell>
          <cell r="CW496" t="str">
            <v/>
          </cell>
          <cell r="CX496" t="str">
            <v/>
          </cell>
          <cell r="CY496" t="str">
            <v/>
          </cell>
          <cell r="CZ496" t="str">
            <v/>
          </cell>
          <cell r="DA496" t="str">
            <v/>
          </cell>
          <cell r="DB496" t="str">
            <v/>
          </cell>
          <cell r="DC496" t="str">
            <v/>
          </cell>
          <cell r="DD496" t="str">
            <v/>
          </cell>
          <cell r="DE496" t="str">
            <v/>
          </cell>
          <cell r="DF496" t="str">
            <v/>
          </cell>
          <cell r="DG496" t="str">
            <v/>
          </cell>
          <cell r="DH496" t="str">
            <v/>
          </cell>
          <cell r="DI496" t="str">
            <v/>
          </cell>
          <cell r="DJ496" t="str">
            <v/>
          </cell>
          <cell r="DK496" t="str">
            <v/>
          </cell>
          <cell r="DL496" t="str">
            <v/>
          </cell>
          <cell r="DM496" t="str">
            <v/>
          </cell>
          <cell r="DN496" t="str">
            <v/>
          </cell>
          <cell r="DO496" t="str">
            <v/>
          </cell>
          <cell r="DP496" t="str">
            <v/>
          </cell>
          <cell r="DQ496" t="str">
            <v/>
          </cell>
          <cell r="DR496" t="str">
            <v/>
          </cell>
          <cell r="DS496" t="str">
            <v/>
          </cell>
          <cell r="DT496" t="str">
            <v/>
          </cell>
          <cell r="DU496" t="str">
            <v/>
          </cell>
          <cell r="DV496" t="str">
            <v/>
          </cell>
          <cell r="DW496" t="str">
            <v/>
          </cell>
          <cell r="DX496" t="str">
            <v/>
          </cell>
          <cell r="DY496" t="str">
            <v/>
          </cell>
          <cell r="DZ496" t="str">
            <v/>
          </cell>
          <cell r="EA496" t="str">
            <v/>
          </cell>
          <cell r="EB496" t="str">
            <v/>
          </cell>
          <cell r="EC496" t="str">
            <v/>
          </cell>
          <cell r="ED496" t="str">
            <v/>
          </cell>
          <cell r="EE496" t="str">
            <v/>
          </cell>
          <cell r="EF496" t="str">
            <v/>
          </cell>
          <cell r="EG496" t="str">
            <v/>
          </cell>
          <cell r="EH496" t="str">
            <v/>
          </cell>
          <cell r="EI496" t="str">
            <v/>
          </cell>
          <cell r="EJ496" t="str">
            <v/>
          </cell>
          <cell r="EK496" t="str">
            <v/>
          </cell>
          <cell r="EL496" t="str">
            <v/>
          </cell>
          <cell r="EM496" t="str">
            <v/>
          </cell>
          <cell r="EN496" t="str">
            <v/>
          </cell>
          <cell r="EO496" t="str">
            <v/>
          </cell>
          <cell r="EP496" t="str">
            <v/>
          </cell>
          <cell r="EQ496" t="str">
            <v/>
          </cell>
          <cell r="ER496" t="str">
            <v/>
          </cell>
          <cell r="ES496" t="str">
            <v/>
          </cell>
          <cell r="ET496" t="str">
            <v/>
          </cell>
          <cell r="EU496" t="str">
            <v/>
          </cell>
          <cell r="EV496" t="str">
            <v/>
          </cell>
          <cell r="EW496" t="str">
            <v/>
          </cell>
          <cell r="EX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  <cell r="BI497" t="str">
            <v/>
          </cell>
          <cell r="BJ497" t="str">
            <v/>
          </cell>
          <cell r="BK497" t="str">
            <v/>
          </cell>
          <cell r="BL497" t="str">
            <v/>
          </cell>
          <cell r="BM497" t="str">
            <v/>
          </cell>
          <cell r="BN497" t="str">
            <v/>
          </cell>
          <cell r="BO497" t="str">
            <v/>
          </cell>
          <cell r="BP497" t="str">
            <v/>
          </cell>
          <cell r="BQ497" t="str">
            <v/>
          </cell>
          <cell r="BR497" t="str">
            <v/>
          </cell>
          <cell r="BS497" t="str">
            <v/>
          </cell>
          <cell r="BT497" t="str">
            <v/>
          </cell>
          <cell r="BU497" t="str">
            <v/>
          </cell>
          <cell r="BV497" t="str">
            <v/>
          </cell>
          <cell r="BW497" t="str">
            <v/>
          </cell>
          <cell r="BX497" t="str">
            <v/>
          </cell>
          <cell r="BY497" t="str">
            <v/>
          </cell>
          <cell r="CA497" t="str">
            <v/>
          </cell>
          <cell r="CB497" t="str">
            <v/>
          </cell>
          <cell r="CC497" t="str">
            <v/>
          </cell>
          <cell r="CD497" t="str">
            <v/>
          </cell>
          <cell r="CE497" t="str">
            <v/>
          </cell>
          <cell r="CF497" t="str">
            <v/>
          </cell>
          <cell r="CG497" t="str">
            <v/>
          </cell>
          <cell r="CH497" t="str">
            <v/>
          </cell>
          <cell r="CI497" t="str">
            <v/>
          </cell>
          <cell r="CJ497" t="str">
            <v/>
          </cell>
          <cell r="CK497" t="str">
            <v/>
          </cell>
          <cell r="CL497" t="str">
            <v/>
          </cell>
          <cell r="CM497" t="str">
            <v/>
          </cell>
          <cell r="CN497" t="str">
            <v/>
          </cell>
          <cell r="CO497" t="str">
            <v/>
          </cell>
          <cell r="CP497" t="str">
            <v/>
          </cell>
          <cell r="CQ497" t="str">
            <v/>
          </cell>
          <cell r="CR497" t="str">
            <v/>
          </cell>
          <cell r="CS497" t="str">
            <v/>
          </cell>
          <cell r="CT497" t="str">
            <v/>
          </cell>
          <cell r="CU497" t="str">
            <v/>
          </cell>
          <cell r="CV497" t="str">
            <v/>
          </cell>
          <cell r="CW497" t="str">
            <v/>
          </cell>
          <cell r="CX497" t="str">
            <v/>
          </cell>
          <cell r="CY497" t="str">
            <v/>
          </cell>
          <cell r="CZ497" t="str">
            <v/>
          </cell>
          <cell r="DA497" t="str">
            <v/>
          </cell>
          <cell r="DB497" t="str">
            <v/>
          </cell>
          <cell r="DC497" t="str">
            <v/>
          </cell>
          <cell r="DD497" t="str">
            <v/>
          </cell>
          <cell r="DE497" t="str">
            <v/>
          </cell>
          <cell r="DF497" t="str">
            <v/>
          </cell>
          <cell r="DG497" t="str">
            <v/>
          </cell>
          <cell r="DH497" t="str">
            <v/>
          </cell>
          <cell r="DI497" t="str">
            <v/>
          </cell>
          <cell r="DJ497" t="str">
            <v/>
          </cell>
          <cell r="DK497" t="str">
            <v/>
          </cell>
          <cell r="DL497" t="str">
            <v/>
          </cell>
          <cell r="DM497" t="str">
            <v/>
          </cell>
          <cell r="DN497" t="str">
            <v/>
          </cell>
          <cell r="DO497" t="str">
            <v/>
          </cell>
          <cell r="DP497" t="str">
            <v/>
          </cell>
          <cell r="DQ497" t="str">
            <v/>
          </cell>
          <cell r="DR497" t="str">
            <v/>
          </cell>
          <cell r="DS497" t="str">
            <v/>
          </cell>
          <cell r="DT497" t="str">
            <v/>
          </cell>
          <cell r="DU497" t="str">
            <v/>
          </cell>
          <cell r="DV497" t="str">
            <v/>
          </cell>
          <cell r="DW497" t="str">
            <v/>
          </cell>
          <cell r="DX497" t="str">
            <v/>
          </cell>
          <cell r="DY497" t="str">
            <v/>
          </cell>
          <cell r="DZ497" t="str">
            <v/>
          </cell>
          <cell r="EA497" t="str">
            <v/>
          </cell>
          <cell r="EB497" t="str">
            <v/>
          </cell>
          <cell r="EC497" t="str">
            <v/>
          </cell>
          <cell r="ED497" t="str">
            <v/>
          </cell>
          <cell r="EE497" t="str">
            <v/>
          </cell>
          <cell r="EF497" t="str">
            <v/>
          </cell>
          <cell r="EG497" t="str">
            <v/>
          </cell>
          <cell r="EH497" t="str">
            <v/>
          </cell>
          <cell r="EI497" t="str">
            <v/>
          </cell>
          <cell r="EJ497" t="str">
            <v/>
          </cell>
          <cell r="EK497" t="str">
            <v/>
          </cell>
          <cell r="EL497" t="str">
            <v/>
          </cell>
          <cell r="EM497" t="str">
            <v/>
          </cell>
          <cell r="EN497" t="str">
            <v/>
          </cell>
          <cell r="EO497" t="str">
            <v/>
          </cell>
          <cell r="EP497" t="str">
            <v/>
          </cell>
          <cell r="EQ497" t="str">
            <v/>
          </cell>
          <cell r="ER497" t="str">
            <v/>
          </cell>
          <cell r="ES497" t="str">
            <v/>
          </cell>
          <cell r="ET497" t="str">
            <v/>
          </cell>
          <cell r="EU497" t="str">
            <v/>
          </cell>
          <cell r="EV497" t="str">
            <v/>
          </cell>
          <cell r="EW497" t="str">
            <v/>
          </cell>
          <cell r="EX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  <cell r="BI498" t="str">
            <v/>
          </cell>
          <cell r="BJ498" t="str">
            <v/>
          </cell>
          <cell r="BK498" t="str">
            <v/>
          </cell>
          <cell r="BL498" t="str">
            <v/>
          </cell>
          <cell r="BM498" t="str">
            <v/>
          </cell>
          <cell r="BN498" t="str">
            <v/>
          </cell>
          <cell r="BO498" t="str">
            <v/>
          </cell>
          <cell r="BP498" t="str">
            <v/>
          </cell>
          <cell r="BQ498" t="str">
            <v/>
          </cell>
          <cell r="BR498" t="str">
            <v/>
          </cell>
          <cell r="BS498" t="str">
            <v/>
          </cell>
          <cell r="BT498" t="str">
            <v/>
          </cell>
          <cell r="BU498" t="str">
            <v/>
          </cell>
          <cell r="BV498" t="str">
            <v/>
          </cell>
          <cell r="BW498" t="str">
            <v/>
          </cell>
          <cell r="BX498" t="str">
            <v/>
          </cell>
          <cell r="BY498" t="str">
            <v/>
          </cell>
          <cell r="CA498" t="str">
            <v/>
          </cell>
          <cell r="CB498" t="str">
            <v/>
          </cell>
          <cell r="CC498" t="str">
            <v/>
          </cell>
          <cell r="CD498" t="str">
            <v/>
          </cell>
          <cell r="CE498" t="str">
            <v/>
          </cell>
          <cell r="CF498" t="str">
            <v/>
          </cell>
          <cell r="CG498" t="str">
            <v/>
          </cell>
          <cell r="CH498" t="str">
            <v/>
          </cell>
          <cell r="CI498" t="str">
            <v/>
          </cell>
          <cell r="CJ498" t="str">
            <v/>
          </cell>
          <cell r="CK498" t="str">
            <v/>
          </cell>
          <cell r="CL498" t="str">
            <v/>
          </cell>
          <cell r="CM498" t="str">
            <v/>
          </cell>
          <cell r="CN498" t="str">
            <v/>
          </cell>
          <cell r="CO498" t="str">
            <v/>
          </cell>
          <cell r="CP498" t="str">
            <v/>
          </cell>
          <cell r="CQ498" t="str">
            <v/>
          </cell>
          <cell r="CR498" t="str">
            <v/>
          </cell>
          <cell r="CS498" t="str">
            <v/>
          </cell>
          <cell r="CT498" t="str">
            <v/>
          </cell>
          <cell r="CU498" t="str">
            <v/>
          </cell>
          <cell r="CV498" t="str">
            <v/>
          </cell>
          <cell r="CW498" t="str">
            <v/>
          </cell>
          <cell r="CX498" t="str">
            <v/>
          </cell>
          <cell r="CY498" t="str">
            <v/>
          </cell>
          <cell r="CZ498" t="str">
            <v/>
          </cell>
          <cell r="DA498" t="str">
            <v/>
          </cell>
          <cell r="DB498" t="str">
            <v/>
          </cell>
          <cell r="DC498" t="str">
            <v/>
          </cell>
          <cell r="DD498" t="str">
            <v/>
          </cell>
          <cell r="DE498" t="str">
            <v/>
          </cell>
          <cell r="DF498" t="str">
            <v/>
          </cell>
          <cell r="DG498" t="str">
            <v/>
          </cell>
          <cell r="DH498" t="str">
            <v/>
          </cell>
          <cell r="DI498" t="str">
            <v/>
          </cell>
          <cell r="DJ498" t="str">
            <v/>
          </cell>
          <cell r="DK498" t="str">
            <v/>
          </cell>
          <cell r="DL498" t="str">
            <v/>
          </cell>
          <cell r="DM498" t="str">
            <v/>
          </cell>
          <cell r="DN498" t="str">
            <v/>
          </cell>
          <cell r="DO498" t="str">
            <v/>
          </cell>
          <cell r="DP498" t="str">
            <v/>
          </cell>
          <cell r="DQ498" t="str">
            <v/>
          </cell>
          <cell r="DR498" t="str">
            <v/>
          </cell>
          <cell r="DS498" t="str">
            <v/>
          </cell>
          <cell r="DT498" t="str">
            <v/>
          </cell>
          <cell r="DU498" t="str">
            <v/>
          </cell>
          <cell r="DV498" t="str">
            <v/>
          </cell>
          <cell r="DW498" t="str">
            <v/>
          </cell>
          <cell r="DX498" t="str">
            <v/>
          </cell>
          <cell r="DY498" t="str">
            <v/>
          </cell>
          <cell r="DZ498" t="str">
            <v/>
          </cell>
          <cell r="EA498" t="str">
            <v/>
          </cell>
          <cell r="EB498" t="str">
            <v/>
          </cell>
          <cell r="EC498" t="str">
            <v/>
          </cell>
          <cell r="ED498" t="str">
            <v/>
          </cell>
          <cell r="EE498" t="str">
            <v/>
          </cell>
          <cell r="EF498" t="str">
            <v/>
          </cell>
          <cell r="EG498" t="str">
            <v/>
          </cell>
          <cell r="EH498" t="str">
            <v/>
          </cell>
          <cell r="EI498" t="str">
            <v/>
          </cell>
          <cell r="EJ498" t="str">
            <v/>
          </cell>
          <cell r="EK498" t="str">
            <v/>
          </cell>
          <cell r="EL498" t="str">
            <v/>
          </cell>
          <cell r="EM498" t="str">
            <v/>
          </cell>
          <cell r="EN498" t="str">
            <v/>
          </cell>
          <cell r="EO498" t="str">
            <v/>
          </cell>
          <cell r="EP498" t="str">
            <v/>
          </cell>
          <cell r="EQ498" t="str">
            <v/>
          </cell>
          <cell r="ER498" t="str">
            <v/>
          </cell>
          <cell r="ES498" t="str">
            <v/>
          </cell>
          <cell r="ET498" t="str">
            <v/>
          </cell>
          <cell r="EU498" t="str">
            <v/>
          </cell>
          <cell r="EV498" t="str">
            <v/>
          </cell>
          <cell r="EW498" t="str">
            <v/>
          </cell>
          <cell r="EX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  <cell r="BI499" t="str">
            <v/>
          </cell>
          <cell r="BJ499" t="str">
            <v/>
          </cell>
          <cell r="BK499" t="str">
            <v/>
          </cell>
          <cell r="BL499" t="str">
            <v/>
          </cell>
          <cell r="BM499" t="str">
            <v/>
          </cell>
          <cell r="BN499" t="str">
            <v/>
          </cell>
          <cell r="BO499" t="str">
            <v/>
          </cell>
          <cell r="BP499" t="str">
            <v/>
          </cell>
          <cell r="BQ499" t="str">
            <v/>
          </cell>
          <cell r="BR499" t="str">
            <v/>
          </cell>
          <cell r="BS499" t="str">
            <v/>
          </cell>
          <cell r="BT499" t="str">
            <v/>
          </cell>
          <cell r="BU499" t="str">
            <v/>
          </cell>
          <cell r="BV499" t="str">
            <v/>
          </cell>
          <cell r="BW499" t="str">
            <v/>
          </cell>
          <cell r="BX499" t="str">
            <v/>
          </cell>
          <cell r="BY499" t="str">
            <v/>
          </cell>
          <cell r="CA499" t="str">
            <v/>
          </cell>
          <cell r="CB499" t="str">
            <v/>
          </cell>
          <cell r="CC499" t="str">
            <v/>
          </cell>
          <cell r="CD499" t="str">
            <v/>
          </cell>
          <cell r="CE499" t="str">
            <v/>
          </cell>
          <cell r="CF499" t="str">
            <v/>
          </cell>
          <cell r="CG499" t="str">
            <v/>
          </cell>
          <cell r="CH499" t="str">
            <v/>
          </cell>
          <cell r="CI499" t="str">
            <v/>
          </cell>
          <cell r="CJ499" t="str">
            <v/>
          </cell>
          <cell r="CK499" t="str">
            <v/>
          </cell>
          <cell r="CL499" t="str">
            <v/>
          </cell>
          <cell r="CM499" t="str">
            <v/>
          </cell>
          <cell r="CN499" t="str">
            <v/>
          </cell>
          <cell r="CO499" t="str">
            <v/>
          </cell>
          <cell r="CP499" t="str">
            <v/>
          </cell>
          <cell r="CQ499" t="str">
            <v/>
          </cell>
          <cell r="CR499" t="str">
            <v/>
          </cell>
          <cell r="CS499" t="str">
            <v/>
          </cell>
          <cell r="CT499" t="str">
            <v/>
          </cell>
          <cell r="CU499" t="str">
            <v/>
          </cell>
          <cell r="CV499" t="str">
            <v/>
          </cell>
          <cell r="CW499" t="str">
            <v/>
          </cell>
          <cell r="CX499" t="str">
            <v/>
          </cell>
          <cell r="CY499" t="str">
            <v/>
          </cell>
          <cell r="CZ499" t="str">
            <v/>
          </cell>
          <cell r="DA499" t="str">
            <v/>
          </cell>
          <cell r="DB499" t="str">
            <v/>
          </cell>
          <cell r="DC499" t="str">
            <v/>
          </cell>
          <cell r="DD499" t="str">
            <v/>
          </cell>
          <cell r="DE499" t="str">
            <v/>
          </cell>
          <cell r="DF499" t="str">
            <v/>
          </cell>
          <cell r="DG499" t="str">
            <v/>
          </cell>
          <cell r="DH499" t="str">
            <v/>
          </cell>
          <cell r="DI499" t="str">
            <v/>
          </cell>
          <cell r="DJ499" t="str">
            <v/>
          </cell>
          <cell r="DK499" t="str">
            <v/>
          </cell>
          <cell r="DL499" t="str">
            <v/>
          </cell>
          <cell r="DM499" t="str">
            <v/>
          </cell>
          <cell r="DN499" t="str">
            <v/>
          </cell>
          <cell r="DO499" t="str">
            <v/>
          </cell>
          <cell r="DP499" t="str">
            <v/>
          </cell>
          <cell r="DQ499" t="str">
            <v/>
          </cell>
          <cell r="DR499" t="str">
            <v/>
          </cell>
          <cell r="DS499" t="str">
            <v/>
          </cell>
          <cell r="DT499" t="str">
            <v/>
          </cell>
          <cell r="DU499" t="str">
            <v/>
          </cell>
          <cell r="DV499" t="str">
            <v/>
          </cell>
          <cell r="DW499" t="str">
            <v/>
          </cell>
          <cell r="DX499" t="str">
            <v/>
          </cell>
          <cell r="DY499" t="str">
            <v/>
          </cell>
          <cell r="DZ499" t="str">
            <v/>
          </cell>
          <cell r="EA499" t="str">
            <v/>
          </cell>
          <cell r="EB499" t="str">
            <v/>
          </cell>
          <cell r="EC499" t="str">
            <v/>
          </cell>
          <cell r="ED499" t="str">
            <v/>
          </cell>
          <cell r="EE499" t="str">
            <v/>
          </cell>
          <cell r="EF499" t="str">
            <v/>
          </cell>
          <cell r="EG499" t="str">
            <v/>
          </cell>
          <cell r="EH499" t="str">
            <v/>
          </cell>
          <cell r="EI499" t="str">
            <v/>
          </cell>
          <cell r="EJ499" t="str">
            <v/>
          </cell>
          <cell r="EK499" t="str">
            <v/>
          </cell>
          <cell r="EL499" t="str">
            <v/>
          </cell>
          <cell r="EM499" t="str">
            <v/>
          </cell>
          <cell r="EN499" t="str">
            <v/>
          </cell>
          <cell r="EO499" t="str">
            <v/>
          </cell>
          <cell r="EP499" t="str">
            <v/>
          </cell>
          <cell r="EQ499" t="str">
            <v/>
          </cell>
          <cell r="ER499" t="str">
            <v/>
          </cell>
          <cell r="ES499" t="str">
            <v/>
          </cell>
          <cell r="ET499" t="str">
            <v/>
          </cell>
          <cell r="EU499" t="str">
            <v/>
          </cell>
          <cell r="EV499" t="str">
            <v/>
          </cell>
          <cell r="EW499" t="str">
            <v/>
          </cell>
          <cell r="EX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  <cell r="BI500" t="str">
            <v/>
          </cell>
          <cell r="BJ500" t="str">
            <v/>
          </cell>
          <cell r="BK500" t="str">
            <v/>
          </cell>
          <cell r="BL500" t="str">
            <v/>
          </cell>
          <cell r="BM500" t="str">
            <v/>
          </cell>
          <cell r="BN500" t="str">
            <v/>
          </cell>
          <cell r="BO500" t="str">
            <v/>
          </cell>
          <cell r="BP500" t="str">
            <v/>
          </cell>
          <cell r="BQ500" t="str">
            <v/>
          </cell>
          <cell r="BR500" t="str">
            <v/>
          </cell>
          <cell r="BS500" t="str">
            <v/>
          </cell>
          <cell r="BT500" t="str">
            <v/>
          </cell>
          <cell r="BU500" t="str">
            <v/>
          </cell>
          <cell r="BV500" t="str">
            <v/>
          </cell>
          <cell r="BW500" t="str">
            <v/>
          </cell>
          <cell r="BX500" t="str">
            <v/>
          </cell>
          <cell r="BY500" t="str">
            <v/>
          </cell>
          <cell r="CA500" t="str">
            <v/>
          </cell>
          <cell r="CB500" t="str">
            <v/>
          </cell>
          <cell r="CC500" t="str">
            <v/>
          </cell>
          <cell r="CD500" t="str">
            <v/>
          </cell>
          <cell r="CE500" t="str">
            <v/>
          </cell>
          <cell r="CF500" t="str">
            <v/>
          </cell>
          <cell r="CG500" t="str">
            <v/>
          </cell>
          <cell r="CH500" t="str">
            <v/>
          </cell>
          <cell r="CI500" t="str">
            <v/>
          </cell>
          <cell r="CJ500" t="str">
            <v/>
          </cell>
          <cell r="CK500" t="str">
            <v/>
          </cell>
          <cell r="CL500" t="str">
            <v/>
          </cell>
          <cell r="CM500" t="str">
            <v/>
          </cell>
          <cell r="CN500" t="str">
            <v/>
          </cell>
          <cell r="CO500" t="str">
            <v/>
          </cell>
          <cell r="CP500" t="str">
            <v/>
          </cell>
          <cell r="CQ500" t="str">
            <v/>
          </cell>
          <cell r="CR500" t="str">
            <v/>
          </cell>
          <cell r="CS500" t="str">
            <v/>
          </cell>
          <cell r="CT500" t="str">
            <v/>
          </cell>
          <cell r="CU500" t="str">
            <v/>
          </cell>
          <cell r="CV500" t="str">
            <v/>
          </cell>
          <cell r="CW500" t="str">
            <v/>
          </cell>
          <cell r="CX500" t="str">
            <v/>
          </cell>
          <cell r="CY500" t="str">
            <v/>
          </cell>
          <cell r="CZ500" t="str">
            <v/>
          </cell>
          <cell r="DA500" t="str">
            <v/>
          </cell>
          <cell r="DB500" t="str">
            <v/>
          </cell>
          <cell r="DC500" t="str">
            <v/>
          </cell>
          <cell r="DD500" t="str">
            <v/>
          </cell>
          <cell r="DE500" t="str">
            <v/>
          </cell>
          <cell r="DF500" t="str">
            <v/>
          </cell>
          <cell r="DG500" t="str">
            <v/>
          </cell>
          <cell r="DH500" t="str">
            <v/>
          </cell>
          <cell r="DI500" t="str">
            <v/>
          </cell>
          <cell r="DJ500" t="str">
            <v/>
          </cell>
          <cell r="DK500" t="str">
            <v/>
          </cell>
          <cell r="DL500" t="str">
            <v/>
          </cell>
          <cell r="DM500" t="str">
            <v/>
          </cell>
          <cell r="DN500" t="str">
            <v/>
          </cell>
          <cell r="DO500" t="str">
            <v/>
          </cell>
          <cell r="DP500" t="str">
            <v/>
          </cell>
          <cell r="DQ500" t="str">
            <v/>
          </cell>
          <cell r="DR500" t="str">
            <v/>
          </cell>
          <cell r="DS500" t="str">
            <v/>
          </cell>
          <cell r="DT500" t="str">
            <v/>
          </cell>
          <cell r="DU500" t="str">
            <v/>
          </cell>
          <cell r="DV500" t="str">
            <v/>
          </cell>
          <cell r="DW500" t="str">
            <v/>
          </cell>
          <cell r="DX500" t="str">
            <v/>
          </cell>
          <cell r="DY500" t="str">
            <v/>
          </cell>
          <cell r="DZ500" t="str">
            <v/>
          </cell>
          <cell r="EA500" t="str">
            <v/>
          </cell>
          <cell r="EB500" t="str">
            <v/>
          </cell>
          <cell r="EC500" t="str">
            <v/>
          </cell>
          <cell r="ED500" t="str">
            <v/>
          </cell>
          <cell r="EE500" t="str">
            <v/>
          </cell>
          <cell r="EF500" t="str">
            <v/>
          </cell>
          <cell r="EG500" t="str">
            <v/>
          </cell>
          <cell r="EH500" t="str">
            <v/>
          </cell>
          <cell r="EI500" t="str">
            <v/>
          </cell>
          <cell r="EJ500" t="str">
            <v/>
          </cell>
          <cell r="EK500" t="str">
            <v/>
          </cell>
          <cell r="EL500" t="str">
            <v/>
          </cell>
          <cell r="EM500" t="str">
            <v/>
          </cell>
          <cell r="EN500" t="str">
            <v/>
          </cell>
          <cell r="EO500" t="str">
            <v/>
          </cell>
          <cell r="EP500" t="str">
            <v/>
          </cell>
          <cell r="EQ500" t="str">
            <v/>
          </cell>
          <cell r="ER500" t="str">
            <v/>
          </cell>
          <cell r="ES500" t="str">
            <v/>
          </cell>
          <cell r="ET500" t="str">
            <v/>
          </cell>
          <cell r="EU500" t="str">
            <v/>
          </cell>
          <cell r="EV500" t="str">
            <v/>
          </cell>
          <cell r="EW500" t="str">
            <v/>
          </cell>
          <cell r="EX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  <cell r="BI501" t="str">
            <v/>
          </cell>
          <cell r="BJ501" t="str">
            <v/>
          </cell>
          <cell r="BK501" t="str">
            <v/>
          </cell>
          <cell r="BL501" t="str">
            <v/>
          </cell>
          <cell r="BM501" t="str">
            <v/>
          </cell>
          <cell r="BN501" t="str">
            <v/>
          </cell>
          <cell r="BO501" t="str">
            <v/>
          </cell>
          <cell r="BP501" t="str">
            <v/>
          </cell>
          <cell r="BQ501" t="str">
            <v/>
          </cell>
          <cell r="BR501" t="str">
            <v/>
          </cell>
          <cell r="BS501" t="str">
            <v/>
          </cell>
          <cell r="BT501" t="str">
            <v/>
          </cell>
          <cell r="BU501" t="str">
            <v/>
          </cell>
          <cell r="BV501" t="str">
            <v/>
          </cell>
          <cell r="BW501" t="str">
            <v/>
          </cell>
          <cell r="BX501" t="str">
            <v/>
          </cell>
          <cell r="BY501" t="str">
            <v/>
          </cell>
          <cell r="CA501" t="str">
            <v/>
          </cell>
          <cell r="CB501" t="str">
            <v/>
          </cell>
          <cell r="CC501" t="str">
            <v/>
          </cell>
          <cell r="CD501" t="str">
            <v/>
          </cell>
          <cell r="CE501" t="str">
            <v/>
          </cell>
          <cell r="CF501" t="str">
            <v/>
          </cell>
          <cell r="CG501" t="str">
            <v/>
          </cell>
          <cell r="CH501" t="str">
            <v/>
          </cell>
          <cell r="CI501" t="str">
            <v/>
          </cell>
          <cell r="CJ501" t="str">
            <v/>
          </cell>
          <cell r="CK501" t="str">
            <v/>
          </cell>
          <cell r="CL501" t="str">
            <v/>
          </cell>
          <cell r="CM501" t="str">
            <v/>
          </cell>
          <cell r="CN501" t="str">
            <v/>
          </cell>
          <cell r="CO501" t="str">
            <v/>
          </cell>
          <cell r="CP501" t="str">
            <v/>
          </cell>
          <cell r="CQ501" t="str">
            <v/>
          </cell>
          <cell r="CR501" t="str">
            <v/>
          </cell>
          <cell r="CS501" t="str">
            <v/>
          </cell>
          <cell r="CT501" t="str">
            <v/>
          </cell>
          <cell r="CU501" t="str">
            <v/>
          </cell>
          <cell r="CV501" t="str">
            <v/>
          </cell>
          <cell r="CW501" t="str">
            <v/>
          </cell>
          <cell r="CX501" t="str">
            <v/>
          </cell>
          <cell r="CY501" t="str">
            <v/>
          </cell>
          <cell r="CZ501" t="str">
            <v/>
          </cell>
          <cell r="DA501" t="str">
            <v/>
          </cell>
          <cell r="DB501" t="str">
            <v/>
          </cell>
          <cell r="DC501" t="str">
            <v/>
          </cell>
          <cell r="DD501" t="str">
            <v/>
          </cell>
          <cell r="DE501" t="str">
            <v/>
          </cell>
          <cell r="DF501" t="str">
            <v/>
          </cell>
          <cell r="DG501" t="str">
            <v/>
          </cell>
          <cell r="DH501" t="str">
            <v/>
          </cell>
          <cell r="DI501" t="str">
            <v/>
          </cell>
          <cell r="DJ501" t="str">
            <v/>
          </cell>
          <cell r="DK501" t="str">
            <v/>
          </cell>
          <cell r="DL501" t="str">
            <v/>
          </cell>
          <cell r="DM501" t="str">
            <v/>
          </cell>
          <cell r="DN501" t="str">
            <v/>
          </cell>
          <cell r="DO501" t="str">
            <v/>
          </cell>
          <cell r="DP501" t="str">
            <v/>
          </cell>
          <cell r="DQ501" t="str">
            <v/>
          </cell>
          <cell r="DR501" t="str">
            <v/>
          </cell>
          <cell r="DS501" t="str">
            <v/>
          </cell>
          <cell r="DT501" t="str">
            <v/>
          </cell>
          <cell r="DU501" t="str">
            <v/>
          </cell>
          <cell r="DV501" t="str">
            <v/>
          </cell>
          <cell r="DW501" t="str">
            <v/>
          </cell>
          <cell r="DX501" t="str">
            <v/>
          </cell>
          <cell r="DY501" t="str">
            <v/>
          </cell>
          <cell r="DZ501" t="str">
            <v/>
          </cell>
          <cell r="EA501" t="str">
            <v/>
          </cell>
          <cell r="EB501" t="str">
            <v/>
          </cell>
          <cell r="EC501" t="str">
            <v/>
          </cell>
          <cell r="ED501" t="str">
            <v/>
          </cell>
          <cell r="EE501" t="str">
            <v/>
          </cell>
          <cell r="EF501" t="str">
            <v/>
          </cell>
          <cell r="EG501" t="str">
            <v/>
          </cell>
          <cell r="EH501" t="str">
            <v/>
          </cell>
          <cell r="EI501" t="str">
            <v/>
          </cell>
          <cell r="EJ501" t="str">
            <v/>
          </cell>
          <cell r="EK501" t="str">
            <v/>
          </cell>
          <cell r="EL501" t="str">
            <v/>
          </cell>
          <cell r="EM501" t="str">
            <v/>
          </cell>
          <cell r="EN501" t="str">
            <v/>
          </cell>
          <cell r="EO501" t="str">
            <v/>
          </cell>
          <cell r="EP501" t="str">
            <v/>
          </cell>
          <cell r="EQ501" t="str">
            <v/>
          </cell>
          <cell r="ER501" t="str">
            <v/>
          </cell>
          <cell r="ES501" t="str">
            <v/>
          </cell>
          <cell r="ET501" t="str">
            <v/>
          </cell>
          <cell r="EU501" t="str">
            <v/>
          </cell>
          <cell r="EV501" t="str">
            <v/>
          </cell>
          <cell r="EW501" t="str">
            <v/>
          </cell>
          <cell r="EX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  <cell r="BI502" t="str">
            <v/>
          </cell>
          <cell r="BJ502" t="str">
            <v/>
          </cell>
          <cell r="BK502" t="str">
            <v/>
          </cell>
          <cell r="BL502" t="str">
            <v/>
          </cell>
          <cell r="BM502" t="str">
            <v/>
          </cell>
          <cell r="BN502" t="str">
            <v/>
          </cell>
          <cell r="BO502" t="str">
            <v/>
          </cell>
          <cell r="BP502" t="str">
            <v/>
          </cell>
          <cell r="BQ502" t="str">
            <v/>
          </cell>
          <cell r="BR502" t="str">
            <v/>
          </cell>
          <cell r="BS502" t="str">
            <v/>
          </cell>
          <cell r="BT502" t="str">
            <v/>
          </cell>
          <cell r="BU502" t="str">
            <v/>
          </cell>
          <cell r="BV502" t="str">
            <v/>
          </cell>
          <cell r="BW502" t="str">
            <v/>
          </cell>
          <cell r="BX502" t="str">
            <v/>
          </cell>
          <cell r="BY502" t="str">
            <v/>
          </cell>
          <cell r="CA502" t="str">
            <v/>
          </cell>
          <cell r="CB502" t="str">
            <v/>
          </cell>
          <cell r="CC502" t="str">
            <v/>
          </cell>
          <cell r="CD502" t="str">
            <v/>
          </cell>
          <cell r="CE502" t="str">
            <v/>
          </cell>
          <cell r="CF502" t="str">
            <v/>
          </cell>
          <cell r="CG502" t="str">
            <v/>
          </cell>
          <cell r="CH502" t="str">
            <v/>
          </cell>
          <cell r="CI502" t="str">
            <v/>
          </cell>
          <cell r="CJ502" t="str">
            <v/>
          </cell>
          <cell r="CK502" t="str">
            <v/>
          </cell>
          <cell r="CL502" t="str">
            <v/>
          </cell>
          <cell r="CM502" t="str">
            <v/>
          </cell>
          <cell r="CN502" t="str">
            <v/>
          </cell>
          <cell r="CO502" t="str">
            <v/>
          </cell>
          <cell r="CP502" t="str">
            <v/>
          </cell>
          <cell r="CQ502" t="str">
            <v/>
          </cell>
          <cell r="CR502" t="str">
            <v/>
          </cell>
          <cell r="CS502" t="str">
            <v/>
          </cell>
          <cell r="CT502" t="str">
            <v/>
          </cell>
          <cell r="CU502" t="str">
            <v/>
          </cell>
          <cell r="CV502" t="str">
            <v/>
          </cell>
          <cell r="CW502" t="str">
            <v/>
          </cell>
          <cell r="CX502" t="str">
            <v/>
          </cell>
          <cell r="CY502" t="str">
            <v/>
          </cell>
          <cell r="CZ502" t="str">
            <v/>
          </cell>
          <cell r="DA502" t="str">
            <v/>
          </cell>
          <cell r="DB502" t="str">
            <v/>
          </cell>
          <cell r="DC502" t="str">
            <v/>
          </cell>
          <cell r="DD502" t="str">
            <v/>
          </cell>
          <cell r="DE502" t="str">
            <v/>
          </cell>
          <cell r="DF502" t="str">
            <v/>
          </cell>
          <cell r="DG502" t="str">
            <v/>
          </cell>
          <cell r="DH502" t="str">
            <v/>
          </cell>
          <cell r="DI502" t="str">
            <v/>
          </cell>
          <cell r="DJ502" t="str">
            <v/>
          </cell>
          <cell r="DK502" t="str">
            <v/>
          </cell>
          <cell r="DL502" t="str">
            <v/>
          </cell>
          <cell r="DM502" t="str">
            <v/>
          </cell>
          <cell r="DN502" t="str">
            <v/>
          </cell>
          <cell r="DO502" t="str">
            <v/>
          </cell>
          <cell r="DP502" t="str">
            <v/>
          </cell>
          <cell r="DQ502" t="str">
            <v/>
          </cell>
          <cell r="DR502" t="str">
            <v/>
          </cell>
          <cell r="DS502" t="str">
            <v/>
          </cell>
          <cell r="DT502" t="str">
            <v/>
          </cell>
          <cell r="DU502" t="str">
            <v/>
          </cell>
          <cell r="DV502" t="str">
            <v/>
          </cell>
          <cell r="DW502" t="str">
            <v/>
          </cell>
          <cell r="DX502" t="str">
            <v/>
          </cell>
          <cell r="DY502" t="str">
            <v/>
          </cell>
          <cell r="DZ502" t="str">
            <v/>
          </cell>
          <cell r="EA502" t="str">
            <v/>
          </cell>
          <cell r="EB502" t="str">
            <v/>
          </cell>
          <cell r="EC502" t="str">
            <v/>
          </cell>
          <cell r="ED502" t="str">
            <v/>
          </cell>
          <cell r="EE502" t="str">
            <v/>
          </cell>
          <cell r="EF502" t="str">
            <v/>
          </cell>
          <cell r="EG502" t="str">
            <v/>
          </cell>
          <cell r="EH502" t="str">
            <v/>
          </cell>
          <cell r="EI502" t="str">
            <v/>
          </cell>
          <cell r="EJ502" t="str">
            <v/>
          </cell>
          <cell r="EK502" t="str">
            <v/>
          </cell>
          <cell r="EL502" t="str">
            <v/>
          </cell>
          <cell r="EM502" t="str">
            <v/>
          </cell>
          <cell r="EN502" t="str">
            <v/>
          </cell>
          <cell r="EO502" t="str">
            <v/>
          </cell>
          <cell r="EP502" t="str">
            <v/>
          </cell>
          <cell r="EQ502" t="str">
            <v/>
          </cell>
          <cell r="ER502" t="str">
            <v/>
          </cell>
          <cell r="ES502" t="str">
            <v/>
          </cell>
          <cell r="ET502" t="str">
            <v/>
          </cell>
          <cell r="EU502" t="str">
            <v/>
          </cell>
          <cell r="EV502" t="str">
            <v/>
          </cell>
          <cell r="EW502" t="str">
            <v/>
          </cell>
          <cell r="EX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  <cell r="BI503" t="str">
            <v/>
          </cell>
          <cell r="BJ503" t="str">
            <v/>
          </cell>
          <cell r="BK503" t="str">
            <v/>
          </cell>
          <cell r="BL503" t="str">
            <v/>
          </cell>
          <cell r="BM503" t="str">
            <v/>
          </cell>
          <cell r="BN503" t="str">
            <v/>
          </cell>
          <cell r="BO503" t="str">
            <v/>
          </cell>
          <cell r="BP503" t="str">
            <v/>
          </cell>
          <cell r="BQ503" t="str">
            <v/>
          </cell>
          <cell r="BR503" t="str">
            <v/>
          </cell>
          <cell r="BS503" t="str">
            <v/>
          </cell>
          <cell r="BT503" t="str">
            <v/>
          </cell>
          <cell r="BU503" t="str">
            <v/>
          </cell>
          <cell r="BV503" t="str">
            <v/>
          </cell>
          <cell r="BW503" t="str">
            <v/>
          </cell>
          <cell r="BX503" t="str">
            <v/>
          </cell>
          <cell r="BY503" t="str">
            <v/>
          </cell>
          <cell r="CA503" t="str">
            <v/>
          </cell>
          <cell r="CB503" t="str">
            <v/>
          </cell>
          <cell r="CC503" t="str">
            <v/>
          </cell>
          <cell r="CD503" t="str">
            <v/>
          </cell>
          <cell r="CE503" t="str">
            <v/>
          </cell>
          <cell r="CF503" t="str">
            <v/>
          </cell>
          <cell r="CG503" t="str">
            <v/>
          </cell>
          <cell r="CH503" t="str">
            <v/>
          </cell>
          <cell r="CI503" t="str">
            <v/>
          </cell>
          <cell r="CJ503" t="str">
            <v/>
          </cell>
          <cell r="CK503" t="str">
            <v/>
          </cell>
          <cell r="CL503" t="str">
            <v/>
          </cell>
          <cell r="CM503" t="str">
            <v/>
          </cell>
          <cell r="CN503" t="str">
            <v/>
          </cell>
          <cell r="CO503" t="str">
            <v/>
          </cell>
          <cell r="CP503" t="str">
            <v/>
          </cell>
          <cell r="CQ503" t="str">
            <v/>
          </cell>
          <cell r="CR503" t="str">
            <v/>
          </cell>
          <cell r="CS503" t="str">
            <v/>
          </cell>
          <cell r="CT503" t="str">
            <v/>
          </cell>
          <cell r="CU503" t="str">
            <v/>
          </cell>
          <cell r="CV503" t="str">
            <v/>
          </cell>
          <cell r="CW503" t="str">
            <v/>
          </cell>
          <cell r="CX503" t="str">
            <v/>
          </cell>
          <cell r="CY503" t="str">
            <v/>
          </cell>
          <cell r="CZ503" t="str">
            <v/>
          </cell>
          <cell r="DA503" t="str">
            <v/>
          </cell>
          <cell r="DB503" t="str">
            <v/>
          </cell>
          <cell r="DC503" t="str">
            <v/>
          </cell>
          <cell r="DD503" t="str">
            <v/>
          </cell>
          <cell r="DE503" t="str">
            <v/>
          </cell>
          <cell r="DF503" t="str">
            <v/>
          </cell>
          <cell r="DG503" t="str">
            <v/>
          </cell>
          <cell r="DH503" t="str">
            <v/>
          </cell>
          <cell r="DI503" t="str">
            <v/>
          </cell>
          <cell r="DJ503" t="str">
            <v/>
          </cell>
          <cell r="DK503" t="str">
            <v/>
          </cell>
          <cell r="DL503" t="str">
            <v/>
          </cell>
          <cell r="DM503" t="str">
            <v/>
          </cell>
          <cell r="DN503" t="str">
            <v/>
          </cell>
          <cell r="DO503" t="str">
            <v/>
          </cell>
          <cell r="DP503" t="str">
            <v/>
          </cell>
          <cell r="DQ503" t="str">
            <v/>
          </cell>
          <cell r="DR503" t="str">
            <v/>
          </cell>
          <cell r="DS503" t="str">
            <v/>
          </cell>
          <cell r="DT503" t="str">
            <v/>
          </cell>
          <cell r="DU503" t="str">
            <v/>
          </cell>
          <cell r="DV503" t="str">
            <v/>
          </cell>
          <cell r="DW503" t="str">
            <v/>
          </cell>
          <cell r="DX503" t="str">
            <v/>
          </cell>
          <cell r="DY503" t="str">
            <v/>
          </cell>
          <cell r="DZ503" t="str">
            <v/>
          </cell>
          <cell r="EA503" t="str">
            <v/>
          </cell>
          <cell r="EB503" t="str">
            <v/>
          </cell>
          <cell r="EC503" t="str">
            <v/>
          </cell>
          <cell r="ED503" t="str">
            <v/>
          </cell>
          <cell r="EE503" t="str">
            <v/>
          </cell>
          <cell r="EF503" t="str">
            <v/>
          </cell>
          <cell r="EG503" t="str">
            <v/>
          </cell>
          <cell r="EH503" t="str">
            <v/>
          </cell>
          <cell r="EI503" t="str">
            <v/>
          </cell>
          <cell r="EJ503" t="str">
            <v/>
          </cell>
          <cell r="EK503" t="str">
            <v/>
          </cell>
          <cell r="EL503" t="str">
            <v/>
          </cell>
          <cell r="EM503" t="str">
            <v/>
          </cell>
          <cell r="EN503" t="str">
            <v/>
          </cell>
          <cell r="EO503" t="str">
            <v/>
          </cell>
          <cell r="EP503" t="str">
            <v/>
          </cell>
          <cell r="EQ503" t="str">
            <v/>
          </cell>
          <cell r="ER503" t="str">
            <v/>
          </cell>
          <cell r="ES503" t="str">
            <v/>
          </cell>
          <cell r="ET503" t="str">
            <v/>
          </cell>
          <cell r="EU503" t="str">
            <v/>
          </cell>
          <cell r="EV503" t="str">
            <v/>
          </cell>
          <cell r="EW503" t="str">
            <v/>
          </cell>
          <cell r="EX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  <cell r="BI504" t="str">
            <v/>
          </cell>
          <cell r="BJ504" t="str">
            <v/>
          </cell>
          <cell r="BK504" t="str">
            <v/>
          </cell>
          <cell r="BL504" t="str">
            <v/>
          </cell>
          <cell r="BM504" t="str">
            <v/>
          </cell>
          <cell r="BN504" t="str">
            <v/>
          </cell>
          <cell r="BO504" t="str">
            <v/>
          </cell>
          <cell r="BP504" t="str">
            <v/>
          </cell>
          <cell r="BQ504" t="str">
            <v/>
          </cell>
          <cell r="BR504" t="str">
            <v/>
          </cell>
          <cell r="BS504" t="str">
            <v/>
          </cell>
          <cell r="BT504" t="str">
            <v/>
          </cell>
          <cell r="BU504" t="str">
            <v/>
          </cell>
          <cell r="BV504" t="str">
            <v/>
          </cell>
          <cell r="BW504" t="str">
            <v/>
          </cell>
          <cell r="BX504" t="str">
            <v/>
          </cell>
          <cell r="BY504" t="str">
            <v/>
          </cell>
          <cell r="CA504" t="str">
            <v/>
          </cell>
          <cell r="CB504" t="str">
            <v/>
          </cell>
          <cell r="CC504" t="str">
            <v/>
          </cell>
          <cell r="CD504" t="str">
            <v/>
          </cell>
          <cell r="CE504" t="str">
            <v/>
          </cell>
          <cell r="CF504" t="str">
            <v/>
          </cell>
          <cell r="CG504" t="str">
            <v/>
          </cell>
          <cell r="CH504" t="str">
            <v/>
          </cell>
          <cell r="CI504" t="str">
            <v/>
          </cell>
          <cell r="CJ504" t="str">
            <v/>
          </cell>
          <cell r="CK504" t="str">
            <v/>
          </cell>
          <cell r="CL504" t="str">
            <v/>
          </cell>
          <cell r="CM504" t="str">
            <v/>
          </cell>
          <cell r="CN504" t="str">
            <v/>
          </cell>
          <cell r="CO504" t="str">
            <v/>
          </cell>
          <cell r="CP504" t="str">
            <v/>
          </cell>
          <cell r="CQ504" t="str">
            <v/>
          </cell>
          <cell r="CR504" t="str">
            <v/>
          </cell>
          <cell r="CS504" t="str">
            <v/>
          </cell>
          <cell r="CT504" t="str">
            <v/>
          </cell>
          <cell r="CU504" t="str">
            <v/>
          </cell>
          <cell r="CV504" t="str">
            <v/>
          </cell>
          <cell r="CW504" t="str">
            <v/>
          </cell>
          <cell r="CX504" t="str">
            <v/>
          </cell>
          <cell r="CY504" t="str">
            <v/>
          </cell>
          <cell r="CZ504" t="str">
            <v/>
          </cell>
          <cell r="DA504" t="str">
            <v/>
          </cell>
          <cell r="DB504" t="str">
            <v/>
          </cell>
          <cell r="DC504" t="str">
            <v/>
          </cell>
          <cell r="DD504" t="str">
            <v/>
          </cell>
          <cell r="DE504" t="str">
            <v/>
          </cell>
          <cell r="DF504" t="str">
            <v/>
          </cell>
          <cell r="DG504" t="str">
            <v/>
          </cell>
          <cell r="DH504" t="str">
            <v/>
          </cell>
          <cell r="DI504" t="str">
            <v/>
          </cell>
          <cell r="DJ504" t="str">
            <v/>
          </cell>
          <cell r="DK504" t="str">
            <v/>
          </cell>
          <cell r="DL504" t="str">
            <v/>
          </cell>
          <cell r="DM504" t="str">
            <v/>
          </cell>
          <cell r="DN504" t="str">
            <v/>
          </cell>
          <cell r="DO504" t="str">
            <v/>
          </cell>
          <cell r="DP504" t="str">
            <v/>
          </cell>
          <cell r="DQ504" t="str">
            <v/>
          </cell>
          <cell r="DR504" t="str">
            <v/>
          </cell>
          <cell r="DS504" t="str">
            <v/>
          </cell>
          <cell r="DT504" t="str">
            <v/>
          </cell>
          <cell r="DU504" t="str">
            <v/>
          </cell>
          <cell r="DV504" t="str">
            <v/>
          </cell>
          <cell r="DW504" t="str">
            <v/>
          </cell>
          <cell r="DX504" t="str">
            <v/>
          </cell>
          <cell r="DY504" t="str">
            <v/>
          </cell>
          <cell r="DZ504" t="str">
            <v/>
          </cell>
          <cell r="EA504" t="str">
            <v/>
          </cell>
          <cell r="EB504" t="str">
            <v/>
          </cell>
          <cell r="EC504" t="str">
            <v/>
          </cell>
          <cell r="ED504" t="str">
            <v/>
          </cell>
          <cell r="EE504" t="str">
            <v/>
          </cell>
          <cell r="EF504" t="str">
            <v/>
          </cell>
          <cell r="EG504" t="str">
            <v/>
          </cell>
          <cell r="EH504" t="str">
            <v/>
          </cell>
          <cell r="EI504" t="str">
            <v/>
          </cell>
          <cell r="EJ504" t="str">
            <v/>
          </cell>
          <cell r="EK504" t="str">
            <v/>
          </cell>
          <cell r="EL504" t="str">
            <v/>
          </cell>
          <cell r="EM504" t="str">
            <v/>
          </cell>
          <cell r="EN504" t="str">
            <v/>
          </cell>
          <cell r="EO504" t="str">
            <v/>
          </cell>
          <cell r="EP504" t="str">
            <v/>
          </cell>
          <cell r="EQ504" t="str">
            <v/>
          </cell>
          <cell r="ER504" t="str">
            <v/>
          </cell>
          <cell r="ES504" t="str">
            <v/>
          </cell>
          <cell r="ET504" t="str">
            <v/>
          </cell>
          <cell r="EU504" t="str">
            <v/>
          </cell>
          <cell r="EV504" t="str">
            <v/>
          </cell>
          <cell r="EW504" t="str">
            <v/>
          </cell>
          <cell r="EX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  <cell r="BI505" t="str">
            <v/>
          </cell>
          <cell r="BJ505" t="str">
            <v/>
          </cell>
          <cell r="BK505" t="str">
            <v/>
          </cell>
          <cell r="BL505" t="str">
            <v/>
          </cell>
          <cell r="BM505" t="str">
            <v/>
          </cell>
          <cell r="BN505" t="str">
            <v/>
          </cell>
          <cell r="BO505" t="str">
            <v/>
          </cell>
          <cell r="BP505" t="str">
            <v/>
          </cell>
          <cell r="BQ505" t="str">
            <v/>
          </cell>
          <cell r="BR505" t="str">
            <v/>
          </cell>
          <cell r="BS505" t="str">
            <v/>
          </cell>
          <cell r="BT505" t="str">
            <v/>
          </cell>
          <cell r="BU505" t="str">
            <v/>
          </cell>
          <cell r="BV505" t="str">
            <v/>
          </cell>
          <cell r="BW505" t="str">
            <v/>
          </cell>
          <cell r="BX505" t="str">
            <v/>
          </cell>
          <cell r="BY505" t="str">
            <v/>
          </cell>
          <cell r="CA505" t="str">
            <v/>
          </cell>
          <cell r="CB505" t="str">
            <v/>
          </cell>
          <cell r="CC505" t="str">
            <v/>
          </cell>
          <cell r="CD505" t="str">
            <v/>
          </cell>
          <cell r="CE505" t="str">
            <v/>
          </cell>
          <cell r="CF505" t="str">
            <v/>
          </cell>
          <cell r="CG505" t="str">
            <v/>
          </cell>
          <cell r="CH505" t="str">
            <v/>
          </cell>
          <cell r="CI505" t="str">
            <v/>
          </cell>
          <cell r="CJ505" t="str">
            <v/>
          </cell>
          <cell r="CK505" t="str">
            <v/>
          </cell>
          <cell r="CL505" t="str">
            <v/>
          </cell>
          <cell r="CM505" t="str">
            <v/>
          </cell>
          <cell r="CN505" t="str">
            <v/>
          </cell>
          <cell r="CO505" t="str">
            <v/>
          </cell>
          <cell r="CP505" t="str">
            <v/>
          </cell>
          <cell r="CQ505" t="str">
            <v/>
          </cell>
          <cell r="CR505" t="str">
            <v/>
          </cell>
          <cell r="CS505" t="str">
            <v/>
          </cell>
          <cell r="CT505" t="str">
            <v/>
          </cell>
          <cell r="CU505" t="str">
            <v/>
          </cell>
          <cell r="CV505" t="str">
            <v/>
          </cell>
          <cell r="CW505" t="str">
            <v/>
          </cell>
          <cell r="CX505" t="str">
            <v/>
          </cell>
          <cell r="CY505" t="str">
            <v/>
          </cell>
          <cell r="CZ505" t="str">
            <v/>
          </cell>
          <cell r="DA505" t="str">
            <v/>
          </cell>
          <cell r="DB505" t="str">
            <v/>
          </cell>
          <cell r="DC505" t="str">
            <v/>
          </cell>
          <cell r="DD505" t="str">
            <v/>
          </cell>
          <cell r="DE505" t="str">
            <v/>
          </cell>
          <cell r="DF505" t="str">
            <v/>
          </cell>
          <cell r="DG505" t="str">
            <v/>
          </cell>
          <cell r="DH505" t="str">
            <v/>
          </cell>
          <cell r="DI505" t="str">
            <v/>
          </cell>
          <cell r="DJ505" t="str">
            <v/>
          </cell>
          <cell r="DK505" t="str">
            <v/>
          </cell>
          <cell r="DL505" t="str">
            <v/>
          </cell>
          <cell r="DM505" t="str">
            <v/>
          </cell>
          <cell r="DN505" t="str">
            <v/>
          </cell>
          <cell r="DO505" t="str">
            <v/>
          </cell>
          <cell r="DP505" t="str">
            <v/>
          </cell>
          <cell r="DQ505" t="str">
            <v/>
          </cell>
          <cell r="DR505" t="str">
            <v/>
          </cell>
          <cell r="DS505" t="str">
            <v/>
          </cell>
          <cell r="DT505" t="str">
            <v/>
          </cell>
          <cell r="DU505" t="str">
            <v/>
          </cell>
          <cell r="DV505" t="str">
            <v/>
          </cell>
          <cell r="DW505" t="str">
            <v/>
          </cell>
          <cell r="DX505" t="str">
            <v/>
          </cell>
          <cell r="DY505" t="str">
            <v/>
          </cell>
          <cell r="DZ505" t="str">
            <v/>
          </cell>
          <cell r="EA505" t="str">
            <v/>
          </cell>
          <cell r="EB505" t="str">
            <v/>
          </cell>
          <cell r="EC505" t="str">
            <v/>
          </cell>
          <cell r="ED505" t="str">
            <v/>
          </cell>
          <cell r="EE505" t="str">
            <v/>
          </cell>
          <cell r="EF505" t="str">
            <v/>
          </cell>
          <cell r="EG505" t="str">
            <v/>
          </cell>
          <cell r="EH505" t="str">
            <v/>
          </cell>
          <cell r="EI505" t="str">
            <v/>
          </cell>
          <cell r="EJ505" t="str">
            <v/>
          </cell>
          <cell r="EK505" t="str">
            <v/>
          </cell>
          <cell r="EL505" t="str">
            <v/>
          </cell>
          <cell r="EM505" t="str">
            <v/>
          </cell>
          <cell r="EN505" t="str">
            <v/>
          </cell>
          <cell r="EO505" t="str">
            <v/>
          </cell>
          <cell r="EP505" t="str">
            <v/>
          </cell>
          <cell r="EQ505" t="str">
            <v/>
          </cell>
          <cell r="ER505" t="str">
            <v/>
          </cell>
          <cell r="ES505" t="str">
            <v/>
          </cell>
          <cell r="ET505" t="str">
            <v/>
          </cell>
          <cell r="EU505" t="str">
            <v/>
          </cell>
          <cell r="EV505" t="str">
            <v/>
          </cell>
          <cell r="EW505" t="str">
            <v/>
          </cell>
          <cell r="EX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  <cell r="BI506" t="str">
            <v/>
          </cell>
          <cell r="BJ506" t="str">
            <v/>
          </cell>
          <cell r="BK506" t="str">
            <v/>
          </cell>
          <cell r="BL506" t="str">
            <v/>
          </cell>
          <cell r="BM506" t="str">
            <v/>
          </cell>
          <cell r="BN506" t="str">
            <v/>
          </cell>
          <cell r="BO506" t="str">
            <v/>
          </cell>
          <cell r="BP506" t="str">
            <v/>
          </cell>
          <cell r="BQ506" t="str">
            <v/>
          </cell>
          <cell r="BR506" t="str">
            <v/>
          </cell>
          <cell r="BS506" t="str">
            <v/>
          </cell>
          <cell r="BT506" t="str">
            <v/>
          </cell>
          <cell r="BU506" t="str">
            <v/>
          </cell>
          <cell r="BV506" t="str">
            <v/>
          </cell>
          <cell r="BW506" t="str">
            <v/>
          </cell>
          <cell r="BX506" t="str">
            <v/>
          </cell>
          <cell r="BY506" t="str">
            <v/>
          </cell>
          <cell r="CA506" t="str">
            <v/>
          </cell>
          <cell r="CB506" t="str">
            <v/>
          </cell>
          <cell r="CC506" t="str">
            <v/>
          </cell>
          <cell r="CD506" t="str">
            <v/>
          </cell>
          <cell r="CE506" t="str">
            <v/>
          </cell>
          <cell r="CF506" t="str">
            <v/>
          </cell>
          <cell r="CG506" t="str">
            <v/>
          </cell>
          <cell r="CH506" t="str">
            <v/>
          </cell>
          <cell r="CI506" t="str">
            <v/>
          </cell>
          <cell r="CJ506" t="str">
            <v/>
          </cell>
          <cell r="CK506" t="str">
            <v/>
          </cell>
          <cell r="CL506" t="str">
            <v/>
          </cell>
          <cell r="CM506" t="str">
            <v/>
          </cell>
          <cell r="CN506" t="str">
            <v/>
          </cell>
          <cell r="CO506" t="str">
            <v/>
          </cell>
          <cell r="CP506" t="str">
            <v/>
          </cell>
          <cell r="CQ506" t="str">
            <v/>
          </cell>
          <cell r="CR506" t="str">
            <v/>
          </cell>
          <cell r="CS506" t="str">
            <v/>
          </cell>
          <cell r="CT506" t="str">
            <v/>
          </cell>
          <cell r="CU506" t="str">
            <v/>
          </cell>
          <cell r="CV506" t="str">
            <v/>
          </cell>
          <cell r="CW506" t="str">
            <v/>
          </cell>
          <cell r="CX506" t="str">
            <v/>
          </cell>
          <cell r="CY506" t="str">
            <v/>
          </cell>
          <cell r="CZ506" t="str">
            <v/>
          </cell>
          <cell r="DA506" t="str">
            <v/>
          </cell>
          <cell r="DB506" t="str">
            <v/>
          </cell>
          <cell r="DC506" t="str">
            <v/>
          </cell>
          <cell r="DD506" t="str">
            <v/>
          </cell>
          <cell r="DE506" t="str">
            <v/>
          </cell>
          <cell r="DF506" t="str">
            <v/>
          </cell>
          <cell r="DG506" t="str">
            <v/>
          </cell>
          <cell r="DH506" t="str">
            <v/>
          </cell>
          <cell r="DI506" t="str">
            <v/>
          </cell>
          <cell r="DJ506" t="str">
            <v/>
          </cell>
          <cell r="DK506" t="str">
            <v/>
          </cell>
          <cell r="DL506" t="str">
            <v/>
          </cell>
          <cell r="DM506" t="str">
            <v/>
          </cell>
          <cell r="DN506" t="str">
            <v/>
          </cell>
          <cell r="DO506" t="str">
            <v/>
          </cell>
          <cell r="DP506" t="str">
            <v/>
          </cell>
          <cell r="DQ506" t="str">
            <v/>
          </cell>
          <cell r="DR506" t="str">
            <v/>
          </cell>
          <cell r="DS506" t="str">
            <v/>
          </cell>
          <cell r="DT506" t="str">
            <v/>
          </cell>
          <cell r="DU506" t="str">
            <v/>
          </cell>
          <cell r="DV506" t="str">
            <v/>
          </cell>
          <cell r="DW506" t="str">
            <v/>
          </cell>
          <cell r="DX506" t="str">
            <v/>
          </cell>
          <cell r="DY506" t="str">
            <v/>
          </cell>
          <cell r="DZ506" t="str">
            <v/>
          </cell>
          <cell r="EA506" t="str">
            <v/>
          </cell>
          <cell r="EB506" t="str">
            <v/>
          </cell>
          <cell r="EC506" t="str">
            <v/>
          </cell>
          <cell r="ED506" t="str">
            <v/>
          </cell>
          <cell r="EE506" t="str">
            <v/>
          </cell>
          <cell r="EF506" t="str">
            <v/>
          </cell>
          <cell r="EG506" t="str">
            <v/>
          </cell>
          <cell r="EH506" t="str">
            <v/>
          </cell>
          <cell r="EI506" t="str">
            <v/>
          </cell>
          <cell r="EJ506" t="str">
            <v/>
          </cell>
          <cell r="EK506" t="str">
            <v/>
          </cell>
          <cell r="EL506" t="str">
            <v/>
          </cell>
          <cell r="EM506" t="str">
            <v/>
          </cell>
          <cell r="EN506" t="str">
            <v/>
          </cell>
          <cell r="EO506" t="str">
            <v/>
          </cell>
          <cell r="EP506" t="str">
            <v/>
          </cell>
          <cell r="EQ506" t="str">
            <v/>
          </cell>
          <cell r="ER506" t="str">
            <v/>
          </cell>
          <cell r="ES506" t="str">
            <v/>
          </cell>
          <cell r="ET506" t="str">
            <v/>
          </cell>
          <cell r="EU506" t="str">
            <v/>
          </cell>
          <cell r="EV506" t="str">
            <v/>
          </cell>
          <cell r="EW506" t="str">
            <v/>
          </cell>
          <cell r="EX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  <cell r="BI507" t="str">
            <v/>
          </cell>
          <cell r="BJ507" t="str">
            <v/>
          </cell>
          <cell r="BK507" t="str">
            <v/>
          </cell>
          <cell r="BL507" t="str">
            <v/>
          </cell>
          <cell r="BM507" t="str">
            <v/>
          </cell>
          <cell r="BN507" t="str">
            <v/>
          </cell>
          <cell r="BO507" t="str">
            <v/>
          </cell>
          <cell r="BP507" t="str">
            <v/>
          </cell>
          <cell r="BQ507" t="str">
            <v/>
          </cell>
          <cell r="BR507" t="str">
            <v/>
          </cell>
          <cell r="BS507" t="str">
            <v/>
          </cell>
          <cell r="BT507" t="str">
            <v/>
          </cell>
          <cell r="BU507" t="str">
            <v/>
          </cell>
          <cell r="BV507" t="str">
            <v/>
          </cell>
          <cell r="BW507" t="str">
            <v/>
          </cell>
          <cell r="BX507" t="str">
            <v/>
          </cell>
          <cell r="BY507" t="str">
            <v/>
          </cell>
          <cell r="CA507" t="str">
            <v/>
          </cell>
          <cell r="CB507" t="str">
            <v/>
          </cell>
          <cell r="CC507" t="str">
            <v/>
          </cell>
          <cell r="CD507" t="str">
            <v/>
          </cell>
          <cell r="CE507" t="str">
            <v/>
          </cell>
          <cell r="CF507" t="str">
            <v/>
          </cell>
          <cell r="CG507" t="str">
            <v/>
          </cell>
          <cell r="CH507" t="str">
            <v/>
          </cell>
          <cell r="CI507" t="str">
            <v/>
          </cell>
          <cell r="CJ507" t="str">
            <v/>
          </cell>
          <cell r="CK507" t="str">
            <v/>
          </cell>
          <cell r="CL507" t="str">
            <v/>
          </cell>
          <cell r="CM507" t="str">
            <v/>
          </cell>
          <cell r="CN507" t="str">
            <v/>
          </cell>
          <cell r="CO507" t="str">
            <v/>
          </cell>
          <cell r="CP507" t="str">
            <v/>
          </cell>
          <cell r="CQ507" t="str">
            <v/>
          </cell>
          <cell r="CR507" t="str">
            <v/>
          </cell>
          <cell r="CS507" t="str">
            <v/>
          </cell>
          <cell r="CT507" t="str">
            <v/>
          </cell>
          <cell r="CU507" t="str">
            <v/>
          </cell>
          <cell r="CV507" t="str">
            <v/>
          </cell>
          <cell r="CW507" t="str">
            <v/>
          </cell>
          <cell r="CX507" t="str">
            <v/>
          </cell>
          <cell r="CY507" t="str">
            <v/>
          </cell>
          <cell r="CZ507" t="str">
            <v/>
          </cell>
          <cell r="DA507" t="str">
            <v/>
          </cell>
          <cell r="DB507" t="str">
            <v/>
          </cell>
          <cell r="DC507" t="str">
            <v/>
          </cell>
          <cell r="DD507" t="str">
            <v/>
          </cell>
          <cell r="DE507" t="str">
            <v/>
          </cell>
          <cell r="DF507" t="str">
            <v/>
          </cell>
          <cell r="DG507" t="str">
            <v/>
          </cell>
          <cell r="DH507" t="str">
            <v/>
          </cell>
          <cell r="DI507" t="str">
            <v/>
          </cell>
          <cell r="DJ507" t="str">
            <v/>
          </cell>
          <cell r="DK507" t="str">
            <v/>
          </cell>
          <cell r="DL507" t="str">
            <v/>
          </cell>
          <cell r="DM507" t="str">
            <v/>
          </cell>
          <cell r="DN507" t="str">
            <v/>
          </cell>
          <cell r="DO507" t="str">
            <v/>
          </cell>
          <cell r="DP507" t="str">
            <v/>
          </cell>
          <cell r="DQ507" t="str">
            <v/>
          </cell>
          <cell r="DR507" t="str">
            <v/>
          </cell>
          <cell r="DS507" t="str">
            <v/>
          </cell>
          <cell r="DT507" t="str">
            <v/>
          </cell>
          <cell r="DU507" t="str">
            <v/>
          </cell>
          <cell r="DV507" t="str">
            <v/>
          </cell>
          <cell r="DW507" t="str">
            <v/>
          </cell>
          <cell r="DX507" t="str">
            <v/>
          </cell>
          <cell r="DY507" t="str">
            <v/>
          </cell>
          <cell r="DZ507" t="str">
            <v/>
          </cell>
          <cell r="EA507" t="str">
            <v/>
          </cell>
          <cell r="EB507" t="str">
            <v/>
          </cell>
          <cell r="EC507" t="str">
            <v/>
          </cell>
          <cell r="ED507" t="str">
            <v/>
          </cell>
          <cell r="EE507" t="str">
            <v/>
          </cell>
          <cell r="EF507" t="str">
            <v/>
          </cell>
          <cell r="EG507" t="str">
            <v/>
          </cell>
          <cell r="EH507" t="str">
            <v/>
          </cell>
          <cell r="EI507" t="str">
            <v/>
          </cell>
          <cell r="EJ507" t="str">
            <v/>
          </cell>
          <cell r="EK507" t="str">
            <v/>
          </cell>
          <cell r="EL507" t="str">
            <v/>
          </cell>
          <cell r="EM507" t="str">
            <v/>
          </cell>
          <cell r="EN507" t="str">
            <v/>
          </cell>
          <cell r="EO507" t="str">
            <v/>
          </cell>
          <cell r="EP507" t="str">
            <v/>
          </cell>
          <cell r="EQ507" t="str">
            <v/>
          </cell>
          <cell r="ER507" t="str">
            <v/>
          </cell>
          <cell r="ES507" t="str">
            <v/>
          </cell>
          <cell r="ET507" t="str">
            <v/>
          </cell>
          <cell r="EU507" t="str">
            <v/>
          </cell>
          <cell r="EV507" t="str">
            <v/>
          </cell>
          <cell r="EW507" t="str">
            <v/>
          </cell>
          <cell r="EX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  <cell r="BI508" t="str">
            <v/>
          </cell>
          <cell r="BJ508" t="str">
            <v/>
          </cell>
          <cell r="BK508" t="str">
            <v/>
          </cell>
          <cell r="BL508" t="str">
            <v/>
          </cell>
          <cell r="BM508" t="str">
            <v/>
          </cell>
          <cell r="BN508" t="str">
            <v/>
          </cell>
          <cell r="BO508" t="str">
            <v/>
          </cell>
          <cell r="BP508" t="str">
            <v/>
          </cell>
          <cell r="BQ508" t="str">
            <v/>
          </cell>
          <cell r="BR508" t="str">
            <v/>
          </cell>
          <cell r="BS508" t="str">
            <v/>
          </cell>
          <cell r="BT508" t="str">
            <v/>
          </cell>
          <cell r="BU508" t="str">
            <v/>
          </cell>
          <cell r="BV508" t="str">
            <v/>
          </cell>
          <cell r="BW508" t="str">
            <v/>
          </cell>
          <cell r="BX508" t="str">
            <v/>
          </cell>
          <cell r="BY508" t="str">
            <v/>
          </cell>
          <cell r="CA508" t="str">
            <v/>
          </cell>
          <cell r="CB508" t="str">
            <v/>
          </cell>
          <cell r="CC508" t="str">
            <v/>
          </cell>
          <cell r="CD508" t="str">
            <v/>
          </cell>
          <cell r="CE508" t="str">
            <v/>
          </cell>
          <cell r="CF508" t="str">
            <v/>
          </cell>
          <cell r="CG508" t="str">
            <v/>
          </cell>
          <cell r="CH508" t="str">
            <v/>
          </cell>
          <cell r="CI508" t="str">
            <v/>
          </cell>
          <cell r="CJ508" t="str">
            <v/>
          </cell>
          <cell r="CK508" t="str">
            <v/>
          </cell>
          <cell r="CL508" t="str">
            <v/>
          </cell>
          <cell r="CM508" t="str">
            <v/>
          </cell>
          <cell r="CN508" t="str">
            <v/>
          </cell>
          <cell r="CO508" t="str">
            <v/>
          </cell>
          <cell r="CP508" t="str">
            <v/>
          </cell>
          <cell r="CQ508" t="str">
            <v/>
          </cell>
          <cell r="CR508" t="str">
            <v/>
          </cell>
          <cell r="CS508" t="str">
            <v/>
          </cell>
          <cell r="CT508" t="str">
            <v/>
          </cell>
          <cell r="CU508" t="str">
            <v/>
          </cell>
          <cell r="CV508" t="str">
            <v/>
          </cell>
          <cell r="CW508" t="str">
            <v/>
          </cell>
          <cell r="CX508" t="str">
            <v/>
          </cell>
          <cell r="CY508" t="str">
            <v/>
          </cell>
          <cell r="CZ508" t="str">
            <v/>
          </cell>
          <cell r="DA508" t="str">
            <v/>
          </cell>
          <cell r="DB508" t="str">
            <v/>
          </cell>
          <cell r="DC508" t="str">
            <v/>
          </cell>
          <cell r="DD508" t="str">
            <v/>
          </cell>
          <cell r="DE508" t="str">
            <v/>
          </cell>
          <cell r="DF508" t="str">
            <v/>
          </cell>
          <cell r="DG508" t="str">
            <v/>
          </cell>
          <cell r="DH508" t="str">
            <v/>
          </cell>
          <cell r="DI508" t="str">
            <v/>
          </cell>
          <cell r="DJ508" t="str">
            <v/>
          </cell>
          <cell r="DK508" t="str">
            <v/>
          </cell>
          <cell r="DL508" t="str">
            <v/>
          </cell>
          <cell r="DM508" t="str">
            <v/>
          </cell>
          <cell r="DN508" t="str">
            <v/>
          </cell>
          <cell r="DO508" t="str">
            <v/>
          </cell>
          <cell r="DP508" t="str">
            <v/>
          </cell>
          <cell r="DQ508" t="str">
            <v/>
          </cell>
          <cell r="DR508" t="str">
            <v/>
          </cell>
          <cell r="DS508" t="str">
            <v/>
          </cell>
          <cell r="DT508" t="str">
            <v/>
          </cell>
          <cell r="DU508" t="str">
            <v/>
          </cell>
          <cell r="DV508" t="str">
            <v/>
          </cell>
          <cell r="DW508" t="str">
            <v/>
          </cell>
          <cell r="DX508" t="str">
            <v/>
          </cell>
          <cell r="DY508" t="str">
            <v/>
          </cell>
          <cell r="DZ508" t="str">
            <v/>
          </cell>
          <cell r="EA508" t="str">
            <v/>
          </cell>
          <cell r="EB508" t="str">
            <v/>
          </cell>
          <cell r="EC508" t="str">
            <v/>
          </cell>
          <cell r="ED508" t="str">
            <v/>
          </cell>
          <cell r="EE508" t="str">
            <v/>
          </cell>
          <cell r="EF508" t="str">
            <v/>
          </cell>
          <cell r="EG508" t="str">
            <v/>
          </cell>
          <cell r="EH508" t="str">
            <v/>
          </cell>
          <cell r="EI508" t="str">
            <v/>
          </cell>
          <cell r="EJ508" t="str">
            <v/>
          </cell>
          <cell r="EK508" t="str">
            <v/>
          </cell>
          <cell r="EL508" t="str">
            <v/>
          </cell>
          <cell r="EM508" t="str">
            <v/>
          </cell>
          <cell r="EN508" t="str">
            <v/>
          </cell>
          <cell r="EO508" t="str">
            <v/>
          </cell>
          <cell r="EP508" t="str">
            <v/>
          </cell>
          <cell r="EQ508" t="str">
            <v/>
          </cell>
          <cell r="ER508" t="str">
            <v/>
          </cell>
          <cell r="ES508" t="str">
            <v/>
          </cell>
          <cell r="ET508" t="str">
            <v/>
          </cell>
          <cell r="EU508" t="str">
            <v/>
          </cell>
          <cell r="EV508" t="str">
            <v/>
          </cell>
          <cell r="EW508" t="str">
            <v/>
          </cell>
          <cell r="EX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  <cell r="BI509" t="str">
            <v/>
          </cell>
          <cell r="BJ509" t="str">
            <v/>
          </cell>
          <cell r="BK509" t="str">
            <v/>
          </cell>
          <cell r="BL509" t="str">
            <v/>
          </cell>
          <cell r="BM509" t="str">
            <v/>
          </cell>
          <cell r="BN509" t="str">
            <v/>
          </cell>
          <cell r="BO509" t="str">
            <v/>
          </cell>
          <cell r="BP509" t="str">
            <v/>
          </cell>
          <cell r="BQ509" t="str">
            <v/>
          </cell>
          <cell r="BR509" t="str">
            <v/>
          </cell>
          <cell r="BS509" t="str">
            <v/>
          </cell>
          <cell r="BT509" t="str">
            <v/>
          </cell>
          <cell r="BU509" t="str">
            <v/>
          </cell>
          <cell r="BV509" t="str">
            <v/>
          </cell>
          <cell r="BW509" t="str">
            <v/>
          </cell>
          <cell r="BX509" t="str">
            <v/>
          </cell>
          <cell r="BY509" t="str">
            <v/>
          </cell>
          <cell r="CA509" t="str">
            <v/>
          </cell>
          <cell r="CB509" t="str">
            <v/>
          </cell>
          <cell r="CC509" t="str">
            <v/>
          </cell>
          <cell r="CD509" t="str">
            <v/>
          </cell>
          <cell r="CE509" t="str">
            <v/>
          </cell>
          <cell r="CF509" t="str">
            <v/>
          </cell>
          <cell r="CG509" t="str">
            <v/>
          </cell>
          <cell r="CH509" t="str">
            <v/>
          </cell>
          <cell r="CI509" t="str">
            <v/>
          </cell>
          <cell r="CJ509" t="str">
            <v/>
          </cell>
          <cell r="CK509" t="str">
            <v/>
          </cell>
          <cell r="CL509" t="str">
            <v/>
          </cell>
          <cell r="CM509" t="str">
            <v/>
          </cell>
          <cell r="CN509" t="str">
            <v/>
          </cell>
          <cell r="CO509" t="str">
            <v/>
          </cell>
          <cell r="CP509" t="str">
            <v/>
          </cell>
          <cell r="CQ509" t="str">
            <v/>
          </cell>
          <cell r="CR509" t="str">
            <v/>
          </cell>
          <cell r="CS509" t="str">
            <v/>
          </cell>
          <cell r="CT509" t="str">
            <v/>
          </cell>
          <cell r="CU509" t="str">
            <v/>
          </cell>
          <cell r="CV509" t="str">
            <v/>
          </cell>
          <cell r="CW509" t="str">
            <v/>
          </cell>
          <cell r="CX509" t="str">
            <v/>
          </cell>
          <cell r="CY509" t="str">
            <v/>
          </cell>
          <cell r="CZ509" t="str">
            <v/>
          </cell>
          <cell r="DA509" t="str">
            <v/>
          </cell>
          <cell r="DB509" t="str">
            <v/>
          </cell>
          <cell r="DC509" t="str">
            <v/>
          </cell>
          <cell r="DD509" t="str">
            <v/>
          </cell>
          <cell r="DE509" t="str">
            <v/>
          </cell>
          <cell r="DF509" t="str">
            <v/>
          </cell>
          <cell r="DG509" t="str">
            <v/>
          </cell>
          <cell r="DH509" t="str">
            <v/>
          </cell>
          <cell r="DI509" t="str">
            <v/>
          </cell>
          <cell r="DJ509" t="str">
            <v/>
          </cell>
          <cell r="DK509" t="str">
            <v/>
          </cell>
          <cell r="DL509" t="str">
            <v/>
          </cell>
          <cell r="DM509" t="str">
            <v/>
          </cell>
          <cell r="DN509" t="str">
            <v/>
          </cell>
          <cell r="DO509" t="str">
            <v/>
          </cell>
          <cell r="DP509" t="str">
            <v/>
          </cell>
          <cell r="DQ509" t="str">
            <v/>
          </cell>
          <cell r="DR509" t="str">
            <v/>
          </cell>
          <cell r="DS509" t="str">
            <v/>
          </cell>
          <cell r="DT509" t="str">
            <v/>
          </cell>
          <cell r="DU509" t="str">
            <v/>
          </cell>
          <cell r="DV509" t="str">
            <v/>
          </cell>
          <cell r="DW509" t="str">
            <v/>
          </cell>
          <cell r="DX509" t="str">
            <v/>
          </cell>
          <cell r="DY509" t="str">
            <v/>
          </cell>
          <cell r="DZ509" t="str">
            <v/>
          </cell>
          <cell r="EA509" t="str">
            <v/>
          </cell>
          <cell r="EB509" t="str">
            <v/>
          </cell>
          <cell r="EC509" t="str">
            <v/>
          </cell>
          <cell r="ED509" t="str">
            <v/>
          </cell>
          <cell r="EE509" t="str">
            <v/>
          </cell>
          <cell r="EF509" t="str">
            <v/>
          </cell>
          <cell r="EG509" t="str">
            <v/>
          </cell>
          <cell r="EH509" t="str">
            <v/>
          </cell>
          <cell r="EI509" t="str">
            <v/>
          </cell>
          <cell r="EJ509" t="str">
            <v/>
          </cell>
          <cell r="EK509" t="str">
            <v/>
          </cell>
          <cell r="EL509" t="str">
            <v/>
          </cell>
          <cell r="EM509" t="str">
            <v/>
          </cell>
          <cell r="EN509" t="str">
            <v/>
          </cell>
          <cell r="EO509" t="str">
            <v/>
          </cell>
          <cell r="EP509" t="str">
            <v/>
          </cell>
          <cell r="EQ509" t="str">
            <v/>
          </cell>
          <cell r="ER509" t="str">
            <v/>
          </cell>
          <cell r="ES509" t="str">
            <v/>
          </cell>
          <cell r="ET509" t="str">
            <v/>
          </cell>
          <cell r="EU509" t="str">
            <v/>
          </cell>
          <cell r="EV509" t="str">
            <v/>
          </cell>
          <cell r="EW509" t="str">
            <v/>
          </cell>
          <cell r="EX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/>
          </cell>
          <cell r="AC510" t="str">
            <v/>
          </cell>
          <cell r="AD510" t="str">
            <v/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  <cell r="BI510" t="str">
            <v/>
          </cell>
          <cell r="BJ510" t="str">
            <v/>
          </cell>
          <cell r="BK510" t="str">
            <v/>
          </cell>
          <cell r="BL510" t="str">
            <v/>
          </cell>
          <cell r="BM510" t="str">
            <v/>
          </cell>
          <cell r="BN510" t="str">
            <v/>
          </cell>
          <cell r="BO510" t="str">
            <v/>
          </cell>
          <cell r="BP510" t="str">
            <v/>
          </cell>
          <cell r="BQ510" t="str">
            <v/>
          </cell>
          <cell r="BR510" t="str">
            <v/>
          </cell>
          <cell r="BS510" t="str">
            <v/>
          </cell>
          <cell r="BT510" t="str">
            <v/>
          </cell>
          <cell r="BU510" t="str">
            <v/>
          </cell>
          <cell r="BV510" t="str">
            <v/>
          </cell>
          <cell r="BW510" t="str">
            <v/>
          </cell>
          <cell r="BX510" t="str">
            <v/>
          </cell>
          <cell r="BY510" t="str">
            <v/>
          </cell>
          <cell r="CA510" t="str">
            <v/>
          </cell>
          <cell r="CB510" t="str">
            <v/>
          </cell>
          <cell r="CC510" t="str">
            <v/>
          </cell>
          <cell r="CD510" t="str">
            <v/>
          </cell>
          <cell r="CE510" t="str">
            <v/>
          </cell>
          <cell r="CF510" t="str">
            <v/>
          </cell>
          <cell r="CG510" t="str">
            <v/>
          </cell>
          <cell r="CH510" t="str">
            <v/>
          </cell>
          <cell r="CI510" t="str">
            <v/>
          </cell>
          <cell r="CJ510" t="str">
            <v/>
          </cell>
          <cell r="CK510" t="str">
            <v/>
          </cell>
          <cell r="CL510" t="str">
            <v/>
          </cell>
          <cell r="CM510" t="str">
            <v/>
          </cell>
          <cell r="CN510" t="str">
            <v/>
          </cell>
          <cell r="CO510" t="str">
            <v/>
          </cell>
          <cell r="CP510" t="str">
            <v/>
          </cell>
          <cell r="CQ510" t="str">
            <v/>
          </cell>
          <cell r="CR510" t="str">
            <v/>
          </cell>
          <cell r="CS510" t="str">
            <v/>
          </cell>
          <cell r="CT510" t="str">
            <v/>
          </cell>
          <cell r="CU510" t="str">
            <v/>
          </cell>
          <cell r="CV510" t="str">
            <v/>
          </cell>
          <cell r="CW510" t="str">
            <v/>
          </cell>
          <cell r="CX510" t="str">
            <v/>
          </cell>
          <cell r="CY510" t="str">
            <v/>
          </cell>
          <cell r="CZ510" t="str">
            <v/>
          </cell>
          <cell r="DA510" t="str">
            <v/>
          </cell>
          <cell r="DB510" t="str">
            <v/>
          </cell>
          <cell r="DC510" t="str">
            <v/>
          </cell>
          <cell r="DD510" t="str">
            <v/>
          </cell>
          <cell r="DE510" t="str">
            <v/>
          </cell>
          <cell r="DF510" t="str">
            <v/>
          </cell>
          <cell r="DG510" t="str">
            <v/>
          </cell>
          <cell r="DH510" t="str">
            <v/>
          </cell>
          <cell r="DI510" t="str">
            <v/>
          </cell>
          <cell r="DJ510" t="str">
            <v/>
          </cell>
          <cell r="DK510" t="str">
            <v/>
          </cell>
          <cell r="DL510" t="str">
            <v/>
          </cell>
          <cell r="DM510" t="str">
            <v/>
          </cell>
          <cell r="DN510" t="str">
            <v/>
          </cell>
          <cell r="DO510" t="str">
            <v/>
          </cell>
          <cell r="DP510" t="str">
            <v/>
          </cell>
          <cell r="DQ510" t="str">
            <v/>
          </cell>
          <cell r="DR510" t="str">
            <v/>
          </cell>
          <cell r="DS510" t="str">
            <v/>
          </cell>
          <cell r="DT510" t="str">
            <v/>
          </cell>
          <cell r="DU510" t="str">
            <v/>
          </cell>
          <cell r="DV510" t="str">
            <v/>
          </cell>
          <cell r="DW510" t="str">
            <v/>
          </cell>
          <cell r="DX510" t="str">
            <v/>
          </cell>
          <cell r="DY510" t="str">
            <v/>
          </cell>
          <cell r="DZ510" t="str">
            <v/>
          </cell>
          <cell r="EA510" t="str">
            <v/>
          </cell>
          <cell r="EB510" t="str">
            <v/>
          </cell>
          <cell r="EC510" t="str">
            <v/>
          </cell>
          <cell r="ED510" t="str">
            <v/>
          </cell>
          <cell r="EE510" t="str">
            <v/>
          </cell>
          <cell r="EF510" t="str">
            <v/>
          </cell>
          <cell r="EG510" t="str">
            <v/>
          </cell>
          <cell r="EH510" t="str">
            <v/>
          </cell>
          <cell r="EI510" t="str">
            <v/>
          </cell>
          <cell r="EJ510" t="str">
            <v/>
          </cell>
          <cell r="EK510" t="str">
            <v/>
          </cell>
          <cell r="EL510" t="str">
            <v/>
          </cell>
          <cell r="EM510" t="str">
            <v/>
          </cell>
          <cell r="EN510" t="str">
            <v/>
          </cell>
          <cell r="EO510" t="str">
            <v/>
          </cell>
          <cell r="EP510" t="str">
            <v/>
          </cell>
          <cell r="EQ510" t="str">
            <v/>
          </cell>
          <cell r="ER510" t="str">
            <v/>
          </cell>
          <cell r="ES510" t="str">
            <v/>
          </cell>
          <cell r="ET510" t="str">
            <v/>
          </cell>
          <cell r="EU510" t="str">
            <v/>
          </cell>
          <cell r="EV510" t="str">
            <v/>
          </cell>
          <cell r="EW510" t="str">
            <v/>
          </cell>
          <cell r="EX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  <cell r="BI511" t="str">
            <v/>
          </cell>
          <cell r="BJ511" t="str">
            <v/>
          </cell>
          <cell r="BK511" t="str">
            <v/>
          </cell>
          <cell r="BL511" t="str">
            <v/>
          </cell>
          <cell r="BM511" t="str">
            <v/>
          </cell>
          <cell r="BN511" t="str">
            <v/>
          </cell>
          <cell r="BO511" t="str">
            <v/>
          </cell>
          <cell r="BP511" t="str">
            <v/>
          </cell>
          <cell r="BQ511" t="str">
            <v/>
          </cell>
          <cell r="BR511" t="str">
            <v/>
          </cell>
          <cell r="BS511" t="str">
            <v/>
          </cell>
          <cell r="BT511" t="str">
            <v/>
          </cell>
          <cell r="BU511" t="str">
            <v/>
          </cell>
          <cell r="BV511" t="str">
            <v/>
          </cell>
          <cell r="BW511" t="str">
            <v/>
          </cell>
          <cell r="BX511" t="str">
            <v/>
          </cell>
          <cell r="BY511" t="str">
            <v/>
          </cell>
          <cell r="CA511" t="str">
            <v/>
          </cell>
          <cell r="CB511" t="str">
            <v/>
          </cell>
          <cell r="CC511" t="str">
            <v/>
          </cell>
          <cell r="CD511" t="str">
            <v/>
          </cell>
          <cell r="CE511" t="str">
            <v/>
          </cell>
          <cell r="CF511" t="str">
            <v/>
          </cell>
          <cell r="CG511" t="str">
            <v/>
          </cell>
          <cell r="CH511" t="str">
            <v/>
          </cell>
          <cell r="CI511" t="str">
            <v/>
          </cell>
          <cell r="CJ511" t="str">
            <v/>
          </cell>
          <cell r="CK511" t="str">
            <v/>
          </cell>
          <cell r="CL511" t="str">
            <v/>
          </cell>
          <cell r="CM511" t="str">
            <v/>
          </cell>
          <cell r="CN511" t="str">
            <v/>
          </cell>
          <cell r="CO511" t="str">
            <v/>
          </cell>
          <cell r="CP511" t="str">
            <v/>
          </cell>
          <cell r="CQ511" t="str">
            <v/>
          </cell>
          <cell r="CR511" t="str">
            <v/>
          </cell>
          <cell r="CS511" t="str">
            <v/>
          </cell>
          <cell r="CT511" t="str">
            <v/>
          </cell>
          <cell r="CU511" t="str">
            <v/>
          </cell>
          <cell r="CV511" t="str">
            <v/>
          </cell>
          <cell r="CW511" t="str">
            <v/>
          </cell>
          <cell r="CX511" t="str">
            <v/>
          </cell>
          <cell r="CY511" t="str">
            <v/>
          </cell>
          <cell r="CZ511" t="str">
            <v/>
          </cell>
          <cell r="DA511" t="str">
            <v/>
          </cell>
          <cell r="DB511" t="str">
            <v/>
          </cell>
          <cell r="DC511" t="str">
            <v/>
          </cell>
          <cell r="DD511" t="str">
            <v/>
          </cell>
          <cell r="DE511" t="str">
            <v/>
          </cell>
          <cell r="DF511" t="str">
            <v/>
          </cell>
          <cell r="DG511" t="str">
            <v/>
          </cell>
          <cell r="DH511" t="str">
            <v/>
          </cell>
          <cell r="DI511" t="str">
            <v/>
          </cell>
          <cell r="DJ511" t="str">
            <v/>
          </cell>
          <cell r="DK511" t="str">
            <v/>
          </cell>
          <cell r="DL511" t="str">
            <v/>
          </cell>
          <cell r="DM511" t="str">
            <v/>
          </cell>
          <cell r="DN511" t="str">
            <v/>
          </cell>
          <cell r="DO511" t="str">
            <v/>
          </cell>
          <cell r="DP511" t="str">
            <v/>
          </cell>
          <cell r="DQ511" t="str">
            <v/>
          </cell>
          <cell r="DR511" t="str">
            <v/>
          </cell>
          <cell r="DS511" t="str">
            <v/>
          </cell>
          <cell r="DT511" t="str">
            <v/>
          </cell>
          <cell r="DU511" t="str">
            <v/>
          </cell>
          <cell r="DV511" t="str">
            <v/>
          </cell>
          <cell r="DW511" t="str">
            <v/>
          </cell>
          <cell r="DX511" t="str">
            <v/>
          </cell>
          <cell r="DY511" t="str">
            <v/>
          </cell>
          <cell r="DZ511" t="str">
            <v/>
          </cell>
          <cell r="EA511" t="str">
            <v/>
          </cell>
          <cell r="EB511" t="str">
            <v/>
          </cell>
          <cell r="EC511" t="str">
            <v/>
          </cell>
          <cell r="ED511" t="str">
            <v/>
          </cell>
          <cell r="EE511" t="str">
            <v/>
          </cell>
          <cell r="EF511" t="str">
            <v/>
          </cell>
          <cell r="EG511" t="str">
            <v/>
          </cell>
          <cell r="EH511" t="str">
            <v/>
          </cell>
          <cell r="EI511" t="str">
            <v/>
          </cell>
          <cell r="EJ511" t="str">
            <v/>
          </cell>
          <cell r="EK511" t="str">
            <v/>
          </cell>
          <cell r="EL511" t="str">
            <v/>
          </cell>
          <cell r="EM511" t="str">
            <v/>
          </cell>
          <cell r="EN511" t="str">
            <v/>
          </cell>
          <cell r="EO511" t="str">
            <v/>
          </cell>
          <cell r="EP511" t="str">
            <v/>
          </cell>
          <cell r="EQ511" t="str">
            <v/>
          </cell>
          <cell r="ER511" t="str">
            <v/>
          </cell>
          <cell r="ES511" t="str">
            <v/>
          </cell>
          <cell r="ET511" t="str">
            <v/>
          </cell>
          <cell r="EU511" t="str">
            <v/>
          </cell>
          <cell r="EV511" t="str">
            <v/>
          </cell>
          <cell r="EW511" t="str">
            <v/>
          </cell>
          <cell r="EX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  <cell r="BI512" t="str">
            <v/>
          </cell>
          <cell r="BJ512" t="str">
            <v/>
          </cell>
          <cell r="BK512" t="str">
            <v/>
          </cell>
          <cell r="BL512" t="str">
            <v/>
          </cell>
          <cell r="BM512" t="str">
            <v/>
          </cell>
          <cell r="BN512" t="str">
            <v/>
          </cell>
          <cell r="BO512" t="str">
            <v/>
          </cell>
          <cell r="BP512" t="str">
            <v/>
          </cell>
          <cell r="BQ512" t="str">
            <v/>
          </cell>
          <cell r="BR512" t="str">
            <v/>
          </cell>
          <cell r="BS512" t="str">
            <v/>
          </cell>
          <cell r="BT512" t="str">
            <v/>
          </cell>
          <cell r="BU512" t="str">
            <v/>
          </cell>
          <cell r="BV512" t="str">
            <v/>
          </cell>
          <cell r="BW512" t="str">
            <v/>
          </cell>
          <cell r="BX512" t="str">
            <v/>
          </cell>
          <cell r="BY512" t="str">
            <v/>
          </cell>
          <cell r="CA512" t="str">
            <v/>
          </cell>
          <cell r="CB512" t="str">
            <v/>
          </cell>
          <cell r="CC512" t="str">
            <v/>
          </cell>
          <cell r="CD512" t="str">
            <v/>
          </cell>
          <cell r="CE512" t="str">
            <v/>
          </cell>
          <cell r="CF512" t="str">
            <v/>
          </cell>
          <cell r="CG512" t="str">
            <v/>
          </cell>
          <cell r="CH512" t="str">
            <v/>
          </cell>
          <cell r="CI512" t="str">
            <v/>
          </cell>
          <cell r="CJ512" t="str">
            <v/>
          </cell>
          <cell r="CK512" t="str">
            <v/>
          </cell>
          <cell r="CL512" t="str">
            <v/>
          </cell>
          <cell r="CM512" t="str">
            <v/>
          </cell>
          <cell r="CN512" t="str">
            <v/>
          </cell>
          <cell r="CO512" t="str">
            <v/>
          </cell>
          <cell r="CP512" t="str">
            <v/>
          </cell>
          <cell r="CQ512" t="str">
            <v/>
          </cell>
          <cell r="CR512" t="str">
            <v/>
          </cell>
          <cell r="CS512" t="str">
            <v/>
          </cell>
          <cell r="CT512" t="str">
            <v/>
          </cell>
          <cell r="CU512" t="str">
            <v/>
          </cell>
          <cell r="CV512" t="str">
            <v/>
          </cell>
          <cell r="CW512" t="str">
            <v/>
          </cell>
          <cell r="CX512" t="str">
            <v/>
          </cell>
          <cell r="CY512" t="str">
            <v/>
          </cell>
          <cell r="CZ512" t="str">
            <v/>
          </cell>
          <cell r="DA512" t="str">
            <v/>
          </cell>
          <cell r="DB512" t="str">
            <v/>
          </cell>
          <cell r="DC512" t="str">
            <v/>
          </cell>
          <cell r="DD512" t="str">
            <v/>
          </cell>
          <cell r="DE512" t="str">
            <v/>
          </cell>
          <cell r="DF512" t="str">
            <v/>
          </cell>
          <cell r="DG512" t="str">
            <v/>
          </cell>
          <cell r="DH512" t="str">
            <v/>
          </cell>
          <cell r="DI512" t="str">
            <v/>
          </cell>
          <cell r="DJ512" t="str">
            <v/>
          </cell>
          <cell r="DK512" t="str">
            <v/>
          </cell>
          <cell r="DL512" t="str">
            <v/>
          </cell>
          <cell r="DM512" t="str">
            <v/>
          </cell>
          <cell r="DN512" t="str">
            <v/>
          </cell>
          <cell r="DO512" t="str">
            <v/>
          </cell>
          <cell r="DP512" t="str">
            <v/>
          </cell>
          <cell r="DQ512" t="str">
            <v/>
          </cell>
          <cell r="DR512" t="str">
            <v/>
          </cell>
          <cell r="DS512" t="str">
            <v/>
          </cell>
          <cell r="DT512" t="str">
            <v/>
          </cell>
          <cell r="DU512" t="str">
            <v/>
          </cell>
          <cell r="DV512" t="str">
            <v/>
          </cell>
          <cell r="DW512" t="str">
            <v/>
          </cell>
          <cell r="DX512" t="str">
            <v/>
          </cell>
          <cell r="DY512" t="str">
            <v/>
          </cell>
          <cell r="DZ512" t="str">
            <v/>
          </cell>
          <cell r="EA512" t="str">
            <v/>
          </cell>
          <cell r="EB512" t="str">
            <v/>
          </cell>
          <cell r="EC512" t="str">
            <v/>
          </cell>
          <cell r="ED512" t="str">
            <v/>
          </cell>
          <cell r="EE512" t="str">
            <v/>
          </cell>
          <cell r="EF512" t="str">
            <v/>
          </cell>
          <cell r="EG512" t="str">
            <v/>
          </cell>
          <cell r="EH512" t="str">
            <v/>
          </cell>
          <cell r="EI512" t="str">
            <v/>
          </cell>
          <cell r="EJ512" t="str">
            <v/>
          </cell>
          <cell r="EK512" t="str">
            <v/>
          </cell>
          <cell r="EL512" t="str">
            <v/>
          </cell>
          <cell r="EM512" t="str">
            <v/>
          </cell>
          <cell r="EN512" t="str">
            <v/>
          </cell>
          <cell r="EO512" t="str">
            <v/>
          </cell>
          <cell r="EP512" t="str">
            <v/>
          </cell>
          <cell r="EQ512" t="str">
            <v/>
          </cell>
          <cell r="ER512" t="str">
            <v/>
          </cell>
          <cell r="ES512" t="str">
            <v/>
          </cell>
          <cell r="ET512" t="str">
            <v/>
          </cell>
          <cell r="EU512" t="str">
            <v/>
          </cell>
          <cell r="EV512" t="str">
            <v/>
          </cell>
          <cell r="EW512" t="str">
            <v/>
          </cell>
          <cell r="EX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  <cell r="BI513" t="str">
            <v/>
          </cell>
          <cell r="BJ513" t="str">
            <v/>
          </cell>
          <cell r="BK513" t="str">
            <v/>
          </cell>
          <cell r="BL513" t="str">
            <v/>
          </cell>
          <cell r="BM513" t="str">
            <v/>
          </cell>
          <cell r="BN513" t="str">
            <v/>
          </cell>
          <cell r="BO513" t="str">
            <v/>
          </cell>
          <cell r="BP513" t="str">
            <v/>
          </cell>
          <cell r="BQ513" t="str">
            <v/>
          </cell>
          <cell r="BR513" t="str">
            <v/>
          </cell>
          <cell r="BS513" t="str">
            <v/>
          </cell>
          <cell r="BT513" t="str">
            <v/>
          </cell>
          <cell r="BU513" t="str">
            <v/>
          </cell>
          <cell r="BV513" t="str">
            <v/>
          </cell>
          <cell r="BW513" t="str">
            <v/>
          </cell>
          <cell r="BX513" t="str">
            <v/>
          </cell>
          <cell r="BY513" t="str">
            <v/>
          </cell>
          <cell r="CA513" t="str">
            <v/>
          </cell>
          <cell r="CB513" t="str">
            <v/>
          </cell>
          <cell r="CC513" t="str">
            <v/>
          </cell>
          <cell r="CD513" t="str">
            <v/>
          </cell>
          <cell r="CE513" t="str">
            <v/>
          </cell>
          <cell r="CF513" t="str">
            <v/>
          </cell>
          <cell r="CG513" t="str">
            <v/>
          </cell>
          <cell r="CH513" t="str">
            <v/>
          </cell>
          <cell r="CI513" t="str">
            <v/>
          </cell>
          <cell r="CJ513" t="str">
            <v/>
          </cell>
          <cell r="CK513" t="str">
            <v/>
          </cell>
          <cell r="CL513" t="str">
            <v/>
          </cell>
          <cell r="CM513" t="str">
            <v/>
          </cell>
          <cell r="CN513" t="str">
            <v/>
          </cell>
          <cell r="CO513" t="str">
            <v/>
          </cell>
          <cell r="CP513" t="str">
            <v/>
          </cell>
          <cell r="CQ513" t="str">
            <v/>
          </cell>
          <cell r="CR513" t="str">
            <v/>
          </cell>
          <cell r="CS513" t="str">
            <v/>
          </cell>
          <cell r="CT513" t="str">
            <v/>
          </cell>
          <cell r="CU513" t="str">
            <v/>
          </cell>
          <cell r="CV513" t="str">
            <v/>
          </cell>
          <cell r="CW513" t="str">
            <v/>
          </cell>
          <cell r="CX513" t="str">
            <v/>
          </cell>
          <cell r="CY513" t="str">
            <v/>
          </cell>
          <cell r="CZ513" t="str">
            <v/>
          </cell>
          <cell r="DA513" t="str">
            <v/>
          </cell>
          <cell r="DB513" t="str">
            <v/>
          </cell>
          <cell r="DC513" t="str">
            <v/>
          </cell>
          <cell r="DD513" t="str">
            <v/>
          </cell>
          <cell r="DE513" t="str">
            <v/>
          </cell>
          <cell r="DF513" t="str">
            <v/>
          </cell>
          <cell r="DG513" t="str">
            <v/>
          </cell>
          <cell r="DH513" t="str">
            <v/>
          </cell>
          <cell r="DI513" t="str">
            <v/>
          </cell>
          <cell r="DJ513" t="str">
            <v/>
          </cell>
          <cell r="DK513" t="str">
            <v/>
          </cell>
          <cell r="DL513" t="str">
            <v/>
          </cell>
          <cell r="DM513" t="str">
            <v/>
          </cell>
          <cell r="DN513" t="str">
            <v/>
          </cell>
          <cell r="DO513" t="str">
            <v/>
          </cell>
          <cell r="DP513" t="str">
            <v/>
          </cell>
          <cell r="DQ513" t="str">
            <v/>
          </cell>
          <cell r="DR513" t="str">
            <v/>
          </cell>
          <cell r="DS513" t="str">
            <v/>
          </cell>
          <cell r="DT513" t="str">
            <v/>
          </cell>
          <cell r="DU513" t="str">
            <v/>
          </cell>
          <cell r="DV513" t="str">
            <v/>
          </cell>
          <cell r="DW513" t="str">
            <v/>
          </cell>
          <cell r="DX513" t="str">
            <v/>
          </cell>
          <cell r="DY513" t="str">
            <v/>
          </cell>
          <cell r="DZ513" t="str">
            <v/>
          </cell>
          <cell r="EA513" t="str">
            <v/>
          </cell>
          <cell r="EB513" t="str">
            <v/>
          </cell>
          <cell r="EC513" t="str">
            <v/>
          </cell>
          <cell r="ED513" t="str">
            <v/>
          </cell>
          <cell r="EE513" t="str">
            <v/>
          </cell>
          <cell r="EF513" t="str">
            <v/>
          </cell>
          <cell r="EG513" t="str">
            <v/>
          </cell>
          <cell r="EH513" t="str">
            <v/>
          </cell>
          <cell r="EI513" t="str">
            <v/>
          </cell>
          <cell r="EJ513" t="str">
            <v/>
          </cell>
          <cell r="EK513" t="str">
            <v/>
          </cell>
          <cell r="EL513" t="str">
            <v/>
          </cell>
          <cell r="EM513" t="str">
            <v/>
          </cell>
          <cell r="EN513" t="str">
            <v/>
          </cell>
          <cell r="EO513" t="str">
            <v/>
          </cell>
          <cell r="EP513" t="str">
            <v/>
          </cell>
          <cell r="EQ513" t="str">
            <v/>
          </cell>
          <cell r="ER513" t="str">
            <v/>
          </cell>
          <cell r="ES513" t="str">
            <v/>
          </cell>
          <cell r="ET513" t="str">
            <v/>
          </cell>
          <cell r="EU513" t="str">
            <v/>
          </cell>
          <cell r="EV513" t="str">
            <v/>
          </cell>
          <cell r="EW513" t="str">
            <v/>
          </cell>
          <cell r="EX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  <cell r="BI514" t="str">
            <v/>
          </cell>
          <cell r="BJ514" t="str">
            <v/>
          </cell>
          <cell r="BK514" t="str">
            <v/>
          </cell>
          <cell r="BL514" t="str">
            <v/>
          </cell>
          <cell r="BM514" t="str">
            <v/>
          </cell>
          <cell r="BN514" t="str">
            <v/>
          </cell>
          <cell r="BO514" t="str">
            <v/>
          </cell>
          <cell r="BP514" t="str">
            <v/>
          </cell>
          <cell r="BQ514" t="str">
            <v/>
          </cell>
          <cell r="BR514" t="str">
            <v/>
          </cell>
          <cell r="BS514" t="str">
            <v/>
          </cell>
          <cell r="BT514" t="str">
            <v/>
          </cell>
          <cell r="BU514" t="str">
            <v/>
          </cell>
          <cell r="BV514" t="str">
            <v/>
          </cell>
          <cell r="BW514" t="str">
            <v/>
          </cell>
          <cell r="BX514" t="str">
            <v/>
          </cell>
          <cell r="BY514" t="str">
            <v/>
          </cell>
          <cell r="CA514" t="str">
            <v/>
          </cell>
          <cell r="CB514" t="str">
            <v/>
          </cell>
          <cell r="CC514" t="str">
            <v/>
          </cell>
          <cell r="CD514" t="str">
            <v/>
          </cell>
          <cell r="CE514" t="str">
            <v/>
          </cell>
          <cell r="CF514" t="str">
            <v/>
          </cell>
          <cell r="CG514" t="str">
            <v/>
          </cell>
          <cell r="CH514" t="str">
            <v/>
          </cell>
          <cell r="CI514" t="str">
            <v/>
          </cell>
          <cell r="CJ514" t="str">
            <v/>
          </cell>
          <cell r="CK514" t="str">
            <v/>
          </cell>
          <cell r="CL514" t="str">
            <v/>
          </cell>
          <cell r="CM514" t="str">
            <v/>
          </cell>
          <cell r="CN514" t="str">
            <v/>
          </cell>
          <cell r="CO514" t="str">
            <v/>
          </cell>
          <cell r="CP514" t="str">
            <v/>
          </cell>
          <cell r="CQ514" t="str">
            <v/>
          </cell>
          <cell r="CR514" t="str">
            <v/>
          </cell>
          <cell r="CS514" t="str">
            <v/>
          </cell>
          <cell r="CT514" t="str">
            <v/>
          </cell>
          <cell r="CU514" t="str">
            <v/>
          </cell>
          <cell r="CV514" t="str">
            <v/>
          </cell>
          <cell r="CW514" t="str">
            <v/>
          </cell>
          <cell r="CX514" t="str">
            <v/>
          </cell>
          <cell r="CY514" t="str">
            <v/>
          </cell>
          <cell r="CZ514" t="str">
            <v/>
          </cell>
          <cell r="DA514" t="str">
            <v/>
          </cell>
          <cell r="DB514" t="str">
            <v/>
          </cell>
          <cell r="DC514" t="str">
            <v/>
          </cell>
          <cell r="DD514" t="str">
            <v/>
          </cell>
          <cell r="DE514" t="str">
            <v/>
          </cell>
          <cell r="DF514" t="str">
            <v/>
          </cell>
          <cell r="DG514" t="str">
            <v/>
          </cell>
          <cell r="DH514" t="str">
            <v/>
          </cell>
          <cell r="DI514" t="str">
            <v/>
          </cell>
          <cell r="DJ514" t="str">
            <v/>
          </cell>
          <cell r="DK514" t="str">
            <v/>
          </cell>
          <cell r="DL514" t="str">
            <v/>
          </cell>
          <cell r="DM514" t="str">
            <v/>
          </cell>
          <cell r="DN514" t="str">
            <v/>
          </cell>
          <cell r="DO514" t="str">
            <v/>
          </cell>
          <cell r="DP514" t="str">
            <v/>
          </cell>
          <cell r="DQ514" t="str">
            <v/>
          </cell>
          <cell r="DR514" t="str">
            <v/>
          </cell>
          <cell r="DS514" t="str">
            <v/>
          </cell>
          <cell r="DT514" t="str">
            <v/>
          </cell>
          <cell r="DU514" t="str">
            <v/>
          </cell>
          <cell r="DV514" t="str">
            <v/>
          </cell>
          <cell r="DW514" t="str">
            <v/>
          </cell>
          <cell r="DX514" t="str">
            <v/>
          </cell>
          <cell r="DY514" t="str">
            <v/>
          </cell>
          <cell r="DZ514" t="str">
            <v/>
          </cell>
          <cell r="EA514" t="str">
            <v/>
          </cell>
          <cell r="EB514" t="str">
            <v/>
          </cell>
          <cell r="EC514" t="str">
            <v/>
          </cell>
          <cell r="ED514" t="str">
            <v/>
          </cell>
          <cell r="EE514" t="str">
            <v/>
          </cell>
          <cell r="EF514" t="str">
            <v/>
          </cell>
          <cell r="EG514" t="str">
            <v/>
          </cell>
          <cell r="EH514" t="str">
            <v/>
          </cell>
          <cell r="EI514" t="str">
            <v/>
          </cell>
          <cell r="EJ514" t="str">
            <v/>
          </cell>
          <cell r="EK514" t="str">
            <v/>
          </cell>
          <cell r="EL514" t="str">
            <v/>
          </cell>
          <cell r="EM514" t="str">
            <v/>
          </cell>
          <cell r="EN514" t="str">
            <v/>
          </cell>
          <cell r="EO514" t="str">
            <v/>
          </cell>
          <cell r="EP514" t="str">
            <v/>
          </cell>
          <cell r="EQ514" t="str">
            <v/>
          </cell>
          <cell r="ER514" t="str">
            <v/>
          </cell>
          <cell r="ES514" t="str">
            <v/>
          </cell>
          <cell r="ET514" t="str">
            <v/>
          </cell>
          <cell r="EU514" t="str">
            <v/>
          </cell>
          <cell r="EV514" t="str">
            <v/>
          </cell>
          <cell r="EW514" t="str">
            <v/>
          </cell>
          <cell r="EX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  <cell r="BI515" t="str">
            <v/>
          </cell>
          <cell r="BJ515" t="str">
            <v/>
          </cell>
          <cell r="BK515" t="str">
            <v/>
          </cell>
          <cell r="BL515" t="str">
            <v/>
          </cell>
          <cell r="BM515" t="str">
            <v/>
          </cell>
          <cell r="BN515" t="str">
            <v/>
          </cell>
          <cell r="BO515" t="str">
            <v/>
          </cell>
          <cell r="BP515" t="str">
            <v/>
          </cell>
          <cell r="BQ515" t="str">
            <v/>
          </cell>
          <cell r="BR515" t="str">
            <v/>
          </cell>
          <cell r="BS515" t="str">
            <v/>
          </cell>
          <cell r="BT515" t="str">
            <v/>
          </cell>
          <cell r="BU515" t="str">
            <v/>
          </cell>
          <cell r="BV515" t="str">
            <v/>
          </cell>
          <cell r="BW515" t="str">
            <v/>
          </cell>
          <cell r="BX515" t="str">
            <v/>
          </cell>
          <cell r="BY515" t="str">
            <v/>
          </cell>
          <cell r="CA515" t="str">
            <v/>
          </cell>
          <cell r="CB515" t="str">
            <v/>
          </cell>
          <cell r="CC515" t="str">
            <v/>
          </cell>
          <cell r="CD515" t="str">
            <v/>
          </cell>
          <cell r="CE515" t="str">
            <v/>
          </cell>
          <cell r="CF515" t="str">
            <v/>
          </cell>
          <cell r="CG515" t="str">
            <v/>
          </cell>
          <cell r="CH515" t="str">
            <v/>
          </cell>
          <cell r="CI515" t="str">
            <v/>
          </cell>
          <cell r="CJ515" t="str">
            <v/>
          </cell>
          <cell r="CK515" t="str">
            <v/>
          </cell>
          <cell r="CL515" t="str">
            <v/>
          </cell>
          <cell r="CM515" t="str">
            <v/>
          </cell>
          <cell r="CN515" t="str">
            <v/>
          </cell>
          <cell r="CO515" t="str">
            <v/>
          </cell>
          <cell r="CP515" t="str">
            <v/>
          </cell>
          <cell r="CQ515" t="str">
            <v/>
          </cell>
          <cell r="CR515" t="str">
            <v/>
          </cell>
          <cell r="CS515" t="str">
            <v/>
          </cell>
          <cell r="CT515" t="str">
            <v/>
          </cell>
          <cell r="CU515" t="str">
            <v/>
          </cell>
          <cell r="CV515" t="str">
            <v/>
          </cell>
          <cell r="CW515" t="str">
            <v/>
          </cell>
          <cell r="CX515" t="str">
            <v/>
          </cell>
          <cell r="CY515" t="str">
            <v/>
          </cell>
          <cell r="CZ515" t="str">
            <v/>
          </cell>
          <cell r="DA515" t="str">
            <v/>
          </cell>
          <cell r="DB515" t="str">
            <v/>
          </cell>
          <cell r="DC515" t="str">
            <v/>
          </cell>
          <cell r="DD515" t="str">
            <v/>
          </cell>
          <cell r="DE515" t="str">
            <v/>
          </cell>
          <cell r="DF515" t="str">
            <v/>
          </cell>
          <cell r="DG515" t="str">
            <v/>
          </cell>
          <cell r="DH515" t="str">
            <v/>
          </cell>
          <cell r="DI515" t="str">
            <v/>
          </cell>
          <cell r="DJ515" t="str">
            <v/>
          </cell>
          <cell r="DK515" t="str">
            <v/>
          </cell>
          <cell r="DL515" t="str">
            <v/>
          </cell>
          <cell r="DM515" t="str">
            <v/>
          </cell>
          <cell r="DN515" t="str">
            <v/>
          </cell>
          <cell r="DO515" t="str">
            <v/>
          </cell>
          <cell r="DP515" t="str">
            <v/>
          </cell>
          <cell r="DQ515" t="str">
            <v/>
          </cell>
          <cell r="DR515" t="str">
            <v/>
          </cell>
          <cell r="DS515" t="str">
            <v/>
          </cell>
          <cell r="DT515" t="str">
            <v/>
          </cell>
          <cell r="DU515" t="str">
            <v/>
          </cell>
          <cell r="DV515" t="str">
            <v/>
          </cell>
          <cell r="DW515" t="str">
            <v/>
          </cell>
          <cell r="DX515" t="str">
            <v/>
          </cell>
          <cell r="DY515" t="str">
            <v/>
          </cell>
          <cell r="DZ515" t="str">
            <v/>
          </cell>
          <cell r="EA515" t="str">
            <v/>
          </cell>
          <cell r="EB515" t="str">
            <v/>
          </cell>
          <cell r="EC515" t="str">
            <v/>
          </cell>
          <cell r="ED515" t="str">
            <v/>
          </cell>
          <cell r="EE515" t="str">
            <v/>
          </cell>
          <cell r="EF515" t="str">
            <v/>
          </cell>
          <cell r="EG515" t="str">
            <v/>
          </cell>
          <cell r="EH515" t="str">
            <v/>
          </cell>
          <cell r="EI515" t="str">
            <v/>
          </cell>
          <cell r="EJ515" t="str">
            <v/>
          </cell>
          <cell r="EK515" t="str">
            <v/>
          </cell>
          <cell r="EL515" t="str">
            <v/>
          </cell>
          <cell r="EM515" t="str">
            <v/>
          </cell>
          <cell r="EN515" t="str">
            <v/>
          </cell>
          <cell r="EO515" t="str">
            <v/>
          </cell>
          <cell r="EP515" t="str">
            <v/>
          </cell>
          <cell r="EQ515" t="str">
            <v/>
          </cell>
          <cell r="ER515" t="str">
            <v/>
          </cell>
          <cell r="ES515" t="str">
            <v/>
          </cell>
          <cell r="ET515" t="str">
            <v/>
          </cell>
          <cell r="EU515" t="str">
            <v/>
          </cell>
          <cell r="EV515" t="str">
            <v/>
          </cell>
          <cell r="EW515" t="str">
            <v/>
          </cell>
          <cell r="EX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  <cell r="BI516" t="str">
            <v/>
          </cell>
          <cell r="BJ516" t="str">
            <v/>
          </cell>
          <cell r="BK516" t="str">
            <v/>
          </cell>
          <cell r="BL516" t="str">
            <v/>
          </cell>
          <cell r="BM516" t="str">
            <v/>
          </cell>
          <cell r="BN516" t="str">
            <v/>
          </cell>
          <cell r="BO516" t="str">
            <v/>
          </cell>
          <cell r="BP516" t="str">
            <v/>
          </cell>
          <cell r="BQ516" t="str">
            <v/>
          </cell>
          <cell r="BR516" t="str">
            <v/>
          </cell>
          <cell r="BS516" t="str">
            <v/>
          </cell>
          <cell r="BT516" t="str">
            <v/>
          </cell>
          <cell r="BU516" t="str">
            <v/>
          </cell>
          <cell r="BV516" t="str">
            <v/>
          </cell>
          <cell r="BW516" t="str">
            <v/>
          </cell>
          <cell r="BX516" t="str">
            <v/>
          </cell>
          <cell r="BY516" t="str">
            <v/>
          </cell>
          <cell r="CA516" t="str">
            <v/>
          </cell>
          <cell r="CB516" t="str">
            <v/>
          </cell>
          <cell r="CC516" t="str">
            <v/>
          </cell>
          <cell r="CD516" t="str">
            <v/>
          </cell>
          <cell r="CE516" t="str">
            <v/>
          </cell>
          <cell r="CF516" t="str">
            <v/>
          </cell>
          <cell r="CG516" t="str">
            <v/>
          </cell>
          <cell r="CH516" t="str">
            <v/>
          </cell>
          <cell r="CI516" t="str">
            <v/>
          </cell>
          <cell r="CJ516" t="str">
            <v/>
          </cell>
          <cell r="CK516" t="str">
            <v/>
          </cell>
          <cell r="CL516" t="str">
            <v/>
          </cell>
          <cell r="CM516" t="str">
            <v/>
          </cell>
          <cell r="CN516" t="str">
            <v/>
          </cell>
          <cell r="CO516" t="str">
            <v/>
          </cell>
          <cell r="CP516" t="str">
            <v/>
          </cell>
          <cell r="CQ516" t="str">
            <v/>
          </cell>
          <cell r="CR516" t="str">
            <v/>
          </cell>
          <cell r="CS516" t="str">
            <v/>
          </cell>
          <cell r="CT516" t="str">
            <v/>
          </cell>
          <cell r="CU516" t="str">
            <v/>
          </cell>
          <cell r="CV516" t="str">
            <v/>
          </cell>
          <cell r="CW516" t="str">
            <v/>
          </cell>
          <cell r="CX516" t="str">
            <v/>
          </cell>
          <cell r="CY516" t="str">
            <v/>
          </cell>
          <cell r="CZ516" t="str">
            <v/>
          </cell>
          <cell r="DA516" t="str">
            <v/>
          </cell>
          <cell r="DB516" t="str">
            <v/>
          </cell>
          <cell r="DC516" t="str">
            <v/>
          </cell>
          <cell r="DD516" t="str">
            <v/>
          </cell>
          <cell r="DE516" t="str">
            <v/>
          </cell>
          <cell r="DF516" t="str">
            <v/>
          </cell>
          <cell r="DG516" t="str">
            <v/>
          </cell>
          <cell r="DH516" t="str">
            <v/>
          </cell>
          <cell r="DI516" t="str">
            <v/>
          </cell>
          <cell r="DJ516" t="str">
            <v/>
          </cell>
          <cell r="DK516" t="str">
            <v/>
          </cell>
          <cell r="DL516" t="str">
            <v/>
          </cell>
          <cell r="DM516" t="str">
            <v/>
          </cell>
          <cell r="DN516" t="str">
            <v/>
          </cell>
          <cell r="DO516" t="str">
            <v/>
          </cell>
          <cell r="DP516" t="str">
            <v/>
          </cell>
          <cell r="DQ516" t="str">
            <v/>
          </cell>
          <cell r="DR516" t="str">
            <v/>
          </cell>
          <cell r="DS516" t="str">
            <v/>
          </cell>
          <cell r="DT516" t="str">
            <v/>
          </cell>
          <cell r="DU516" t="str">
            <v/>
          </cell>
          <cell r="DV516" t="str">
            <v/>
          </cell>
          <cell r="DW516" t="str">
            <v/>
          </cell>
          <cell r="DX516" t="str">
            <v/>
          </cell>
          <cell r="DY516" t="str">
            <v/>
          </cell>
          <cell r="DZ516" t="str">
            <v/>
          </cell>
          <cell r="EA516" t="str">
            <v/>
          </cell>
          <cell r="EB516" t="str">
            <v/>
          </cell>
          <cell r="EC516" t="str">
            <v/>
          </cell>
          <cell r="ED516" t="str">
            <v/>
          </cell>
          <cell r="EE516" t="str">
            <v/>
          </cell>
          <cell r="EF516" t="str">
            <v/>
          </cell>
          <cell r="EG516" t="str">
            <v/>
          </cell>
          <cell r="EH516" t="str">
            <v/>
          </cell>
          <cell r="EI516" t="str">
            <v/>
          </cell>
          <cell r="EJ516" t="str">
            <v/>
          </cell>
          <cell r="EK516" t="str">
            <v/>
          </cell>
          <cell r="EL516" t="str">
            <v/>
          </cell>
          <cell r="EM516" t="str">
            <v/>
          </cell>
          <cell r="EN516" t="str">
            <v/>
          </cell>
          <cell r="EO516" t="str">
            <v/>
          </cell>
          <cell r="EP516" t="str">
            <v/>
          </cell>
          <cell r="EQ516" t="str">
            <v/>
          </cell>
          <cell r="ER516" t="str">
            <v/>
          </cell>
          <cell r="ES516" t="str">
            <v/>
          </cell>
          <cell r="ET516" t="str">
            <v/>
          </cell>
          <cell r="EU516" t="str">
            <v/>
          </cell>
          <cell r="EV516" t="str">
            <v/>
          </cell>
          <cell r="EW516" t="str">
            <v/>
          </cell>
          <cell r="EX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  <cell r="BI517" t="str">
            <v/>
          </cell>
          <cell r="BJ517" t="str">
            <v/>
          </cell>
          <cell r="BK517" t="str">
            <v/>
          </cell>
          <cell r="BL517" t="str">
            <v/>
          </cell>
          <cell r="BM517" t="str">
            <v/>
          </cell>
          <cell r="BN517" t="str">
            <v/>
          </cell>
          <cell r="BO517" t="str">
            <v/>
          </cell>
          <cell r="BP517" t="str">
            <v/>
          </cell>
          <cell r="BQ517" t="str">
            <v/>
          </cell>
          <cell r="BR517" t="str">
            <v/>
          </cell>
          <cell r="BS517" t="str">
            <v/>
          </cell>
          <cell r="BT517" t="str">
            <v/>
          </cell>
          <cell r="BU517" t="str">
            <v/>
          </cell>
          <cell r="BV517" t="str">
            <v/>
          </cell>
          <cell r="BW517" t="str">
            <v/>
          </cell>
          <cell r="BX517" t="str">
            <v/>
          </cell>
          <cell r="BY517" t="str">
            <v/>
          </cell>
          <cell r="CA517" t="str">
            <v/>
          </cell>
          <cell r="CB517" t="str">
            <v/>
          </cell>
          <cell r="CC517" t="str">
            <v/>
          </cell>
          <cell r="CD517" t="str">
            <v/>
          </cell>
          <cell r="CE517" t="str">
            <v/>
          </cell>
          <cell r="CF517" t="str">
            <v/>
          </cell>
          <cell r="CG517" t="str">
            <v/>
          </cell>
          <cell r="CH517" t="str">
            <v/>
          </cell>
          <cell r="CI517" t="str">
            <v/>
          </cell>
          <cell r="CJ517" t="str">
            <v/>
          </cell>
          <cell r="CK517" t="str">
            <v/>
          </cell>
          <cell r="CL517" t="str">
            <v/>
          </cell>
          <cell r="CM517" t="str">
            <v/>
          </cell>
          <cell r="CN517" t="str">
            <v/>
          </cell>
          <cell r="CO517" t="str">
            <v/>
          </cell>
          <cell r="CP517" t="str">
            <v/>
          </cell>
          <cell r="CQ517" t="str">
            <v/>
          </cell>
          <cell r="CR517" t="str">
            <v/>
          </cell>
          <cell r="CS517" t="str">
            <v/>
          </cell>
          <cell r="CT517" t="str">
            <v/>
          </cell>
          <cell r="CU517" t="str">
            <v/>
          </cell>
          <cell r="CV517" t="str">
            <v/>
          </cell>
          <cell r="CW517" t="str">
            <v/>
          </cell>
          <cell r="CX517" t="str">
            <v/>
          </cell>
          <cell r="CY517" t="str">
            <v/>
          </cell>
          <cell r="CZ517" t="str">
            <v/>
          </cell>
          <cell r="DA517" t="str">
            <v/>
          </cell>
          <cell r="DB517" t="str">
            <v/>
          </cell>
          <cell r="DC517" t="str">
            <v/>
          </cell>
          <cell r="DD517" t="str">
            <v/>
          </cell>
          <cell r="DE517" t="str">
            <v/>
          </cell>
          <cell r="DF517" t="str">
            <v/>
          </cell>
          <cell r="DG517" t="str">
            <v/>
          </cell>
          <cell r="DH517" t="str">
            <v/>
          </cell>
          <cell r="DI517" t="str">
            <v/>
          </cell>
          <cell r="DJ517" t="str">
            <v/>
          </cell>
          <cell r="DK517" t="str">
            <v/>
          </cell>
          <cell r="DL517" t="str">
            <v/>
          </cell>
          <cell r="DM517" t="str">
            <v/>
          </cell>
          <cell r="DN517" t="str">
            <v/>
          </cell>
          <cell r="DO517" t="str">
            <v/>
          </cell>
          <cell r="DP517" t="str">
            <v/>
          </cell>
          <cell r="DQ517" t="str">
            <v/>
          </cell>
          <cell r="DR517" t="str">
            <v/>
          </cell>
          <cell r="DS517" t="str">
            <v/>
          </cell>
          <cell r="DT517" t="str">
            <v/>
          </cell>
          <cell r="DU517" t="str">
            <v/>
          </cell>
          <cell r="DV517" t="str">
            <v/>
          </cell>
          <cell r="DW517" t="str">
            <v/>
          </cell>
          <cell r="DX517" t="str">
            <v/>
          </cell>
          <cell r="DY517" t="str">
            <v/>
          </cell>
          <cell r="DZ517" t="str">
            <v/>
          </cell>
          <cell r="EA517" t="str">
            <v/>
          </cell>
          <cell r="EB517" t="str">
            <v/>
          </cell>
          <cell r="EC517" t="str">
            <v/>
          </cell>
          <cell r="ED517" t="str">
            <v/>
          </cell>
          <cell r="EE517" t="str">
            <v/>
          </cell>
          <cell r="EF517" t="str">
            <v/>
          </cell>
          <cell r="EG517" t="str">
            <v/>
          </cell>
          <cell r="EH517" t="str">
            <v/>
          </cell>
          <cell r="EI517" t="str">
            <v/>
          </cell>
          <cell r="EJ517" t="str">
            <v/>
          </cell>
          <cell r="EK517" t="str">
            <v/>
          </cell>
          <cell r="EL517" t="str">
            <v/>
          </cell>
          <cell r="EM517" t="str">
            <v/>
          </cell>
          <cell r="EN517" t="str">
            <v/>
          </cell>
          <cell r="EO517" t="str">
            <v/>
          </cell>
          <cell r="EP517" t="str">
            <v/>
          </cell>
          <cell r="EQ517" t="str">
            <v/>
          </cell>
          <cell r="ER517" t="str">
            <v/>
          </cell>
          <cell r="ES517" t="str">
            <v/>
          </cell>
          <cell r="ET517" t="str">
            <v/>
          </cell>
          <cell r="EU517" t="str">
            <v/>
          </cell>
          <cell r="EV517" t="str">
            <v/>
          </cell>
          <cell r="EW517" t="str">
            <v/>
          </cell>
          <cell r="EX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  <cell r="BI518" t="str">
            <v/>
          </cell>
          <cell r="BJ518" t="str">
            <v/>
          </cell>
          <cell r="BK518" t="str">
            <v/>
          </cell>
          <cell r="BL518" t="str">
            <v/>
          </cell>
          <cell r="BM518" t="str">
            <v/>
          </cell>
          <cell r="BN518" t="str">
            <v/>
          </cell>
          <cell r="BO518" t="str">
            <v/>
          </cell>
          <cell r="BP518" t="str">
            <v/>
          </cell>
          <cell r="BQ518" t="str">
            <v/>
          </cell>
          <cell r="BR518" t="str">
            <v/>
          </cell>
          <cell r="BS518" t="str">
            <v/>
          </cell>
          <cell r="BT518" t="str">
            <v/>
          </cell>
          <cell r="BU518" t="str">
            <v/>
          </cell>
          <cell r="BV518" t="str">
            <v/>
          </cell>
          <cell r="BW518" t="str">
            <v/>
          </cell>
          <cell r="BX518" t="str">
            <v/>
          </cell>
          <cell r="BY518" t="str">
            <v/>
          </cell>
          <cell r="CA518" t="str">
            <v/>
          </cell>
          <cell r="CB518" t="str">
            <v/>
          </cell>
          <cell r="CC518" t="str">
            <v/>
          </cell>
          <cell r="CD518" t="str">
            <v/>
          </cell>
          <cell r="CE518" t="str">
            <v/>
          </cell>
          <cell r="CF518" t="str">
            <v/>
          </cell>
          <cell r="CG518" t="str">
            <v/>
          </cell>
          <cell r="CH518" t="str">
            <v/>
          </cell>
          <cell r="CI518" t="str">
            <v/>
          </cell>
          <cell r="CJ518" t="str">
            <v/>
          </cell>
          <cell r="CK518" t="str">
            <v/>
          </cell>
          <cell r="CL518" t="str">
            <v/>
          </cell>
          <cell r="CM518" t="str">
            <v/>
          </cell>
          <cell r="CN518" t="str">
            <v/>
          </cell>
          <cell r="CO518" t="str">
            <v/>
          </cell>
          <cell r="CP518" t="str">
            <v/>
          </cell>
          <cell r="CQ518" t="str">
            <v/>
          </cell>
          <cell r="CR518" t="str">
            <v/>
          </cell>
          <cell r="CS518" t="str">
            <v/>
          </cell>
          <cell r="CT518" t="str">
            <v/>
          </cell>
          <cell r="CU518" t="str">
            <v/>
          </cell>
          <cell r="CV518" t="str">
            <v/>
          </cell>
          <cell r="CW518" t="str">
            <v/>
          </cell>
          <cell r="CX518" t="str">
            <v/>
          </cell>
          <cell r="CY518" t="str">
            <v/>
          </cell>
          <cell r="CZ518" t="str">
            <v/>
          </cell>
          <cell r="DA518" t="str">
            <v/>
          </cell>
          <cell r="DB518" t="str">
            <v/>
          </cell>
          <cell r="DC518" t="str">
            <v/>
          </cell>
          <cell r="DD518" t="str">
            <v/>
          </cell>
          <cell r="DE518" t="str">
            <v/>
          </cell>
          <cell r="DF518" t="str">
            <v/>
          </cell>
          <cell r="DG518" t="str">
            <v/>
          </cell>
          <cell r="DH518" t="str">
            <v/>
          </cell>
          <cell r="DI518" t="str">
            <v/>
          </cell>
          <cell r="DJ518" t="str">
            <v/>
          </cell>
          <cell r="DK518" t="str">
            <v/>
          </cell>
          <cell r="DL518" t="str">
            <v/>
          </cell>
          <cell r="DM518" t="str">
            <v/>
          </cell>
          <cell r="DN518" t="str">
            <v/>
          </cell>
          <cell r="DO518" t="str">
            <v/>
          </cell>
          <cell r="DP518" t="str">
            <v/>
          </cell>
          <cell r="DQ518" t="str">
            <v/>
          </cell>
          <cell r="DR518" t="str">
            <v/>
          </cell>
          <cell r="DS518" t="str">
            <v/>
          </cell>
          <cell r="DT518" t="str">
            <v/>
          </cell>
          <cell r="DU518" t="str">
            <v/>
          </cell>
          <cell r="DV518" t="str">
            <v/>
          </cell>
          <cell r="DW518" t="str">
            <v/>
          </cell>
          <cell r="DX518" t="str">
            <v/>
          </cell>
          <cell r="DY518" t="str">
            <v/>
          </cell>
          <cell r="DZ518" t="str">
            <v/>
          </cell>
          <cell r="EA518" t="str">
            <v/>
          </cell>
          <cell r="EB518" t="str">
            <v/>
          </cell>
          <cell r="EC518" t="str">
            <v/>
          </cell>
          <cell r="ED518" t="str">
            <v/>
          </cell>
          <cell r="EE518" t="str">
            <v/>
          </cell>
          <cell r="EF518" t="str">
            <v/>
          </cell>
          <cell r="EG518" t="str">
            <v/>
          </cell>
          <cell r="EH518" t="str">
            <v/>
          </cell>
          <cell r="EI518" t="str">
            <v/>
          </cell>
          <cell r="EJ518" t="str">
            <v/>
          </cell>
          <cell r="EK518" t="str">
            <v/>
          </cell>
          <cell r="EL518" t="str">
            <v/>
          </cell>
          <cell r="EM518" t="str">
            <v/>
          </cell>
          <cell r="EN518" t="str">
            <v/>
          </cell>
          <cell r="EO518" t="str">
            <v/>
          </cell>
          <cell r="EP518" t="str">
            <v/>
          </cell>
          <cell r="EQ518" t="str">
            <v/>
          </cell>
          <cell r="ER518" t="str">
            <v/>
          </cell>
          <cell r="ES518" t="str">
            <v/>
          </cell>
          <cell r="ET518" t="str">
            <v/>
          </cell>
          <cell r="EU518" t="str">
            <v/>
          </cell>
          <cell r="EV518" t="str">
            <v/>
          </cell>
          <cell r="EW518" t="str">
            <v/>
          </cell>
          <cell r="EX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  <cell r="BI519" t="str">
            <v/>
          </cell>
          <cell r="BJ519" t="str">
            <v/>
          </cell>
          <cell r="BK519" t="str">
            <v/>
          </cell>
          <cell r="BL519" t="str">
            <v/>
          </cell>
          <cell r="BM519" t="str">
            <v/>
          </cell>
          <cell r="BN519" t="str">
            <v/>
          </cell>
          <cell r="BO519" t="str">
            <v/>
          </cell>
          <cell r="BP519" t="str">
            <v/>
          </cell>
          <cell r="BQ519" t="str">
            <v/>
          </cell>
          <cell r="BR519" t="str">
            <v/>
          </cell>
          <cell r="BS519" t="str">
            <v/>
          </cell>
          <cell r="BT519" t="str">
            <v/>
          </cell>
          <cell r="BU519" t="str">
            <v/>
          </cell>
          <cell r="BV519" t="str">
            <v/>
          </cell>
          <cell r="BW519" t="str">
            <v/>
          </cell>
          <cell r="BX519" t="str">
            <v/>
          </cell>
          <cell r="BY519" t="str">
            <v/>
          </cell>
          <cell r="CA519" t="str">
            <v/>
          </cell>
          <cell r="CB519" t="str">
            <v/>
          </cell>
          <cell r="CC519" t="str">
            <v/>
          </cell>
          <cell r="CD519" t="str">
            <v/>
          </cell>
          <cell r="CE519" t="str">
            <v/>
          </cell>
          <cell r="CF519" t="str">
            <v/>
          </cell>
          <cell r="CG519" t="str">
            <v/>
          </cell>
          <cell r="CH519" t="str">
            <v/>
          </cell>
          <cell r="CI519" t="str">
            <v/>
          </cell>
          <cell r="CJ519" t="str">
            <v/>
          </cell>
          <cell r="CK519" t="str">
            <v/>
          </cell>
          <cell r="CL519" t="str">
            <v/>
          </cell>
          <cell r="CM519" t="str">
            <v/>
          </cell>
          <cell r="CN519" t="str">
            <v/>
          </cell>
          <cell r="CO519" t="str">
            <v/>
          </cell>
          <cell r="CP519" t="str">
            <v/>
          </cell>
          <cell r="CQ519" t="str">
            <v/>
          </cell>
          <cell r="CR519" t="str">
            <v/>
          </cell>
          <cell r="CS519" t="str">
            <v/>
          </cell>
          <cell r="CT519" t="str">
            <v/>
          </cell>
          <cell r="CU519" t="str">
            <v/>
          </cell>
          <cell r="CV519" t="str">
            <v/>
          </cell>
          <cell r="CW519" t="str">
            <v/>
          </cell>
          <cell r="CX519" t="str">
            <v/>
          </cell>
          <cell r="CY519" t="str">
            <v/>
          </cell>
          <cell r="CZ519" t="str">
            <v/>
          </cell>
          <cell r="DA519" t="str">
            <v/>
          </cell>
          <cell r="DB519" t="str">
            <v/>
          </cell>
          <cell r="DC519" t="str">
            <v/>
          </cell>
          <cell r="DD519" t="str">
            <v/>
          </cell>
          <cell r="DE519" t="str">
            <v/>
          </cell>
          <cell r="DF519" t="str">
            <v/>
          </cell>
          <cell r="DG519" t="str">
            <v/>
          </cell>
          <cell r="DH519" t="str">
            <v/>
          </cell>
          <cell r="DI519" t="str">
            <v/>
          </cell>
          <cell r="DJ519" t="str">
            <v/>
          </cell>
          <cell r="DK519" t="str">
            <v/>
          </cell>
          <cell r="DL519" t="str">
            <v/>
          </cell>
          <cell r="DM519" t="str">
            <v/>
          </cell>
          <cell r="DN519" t="str">
            <v/>
          </cell>
          <cell r="DO519" t="str">
            <v/>
          </cell>
          <cell r="DP519" t="str">
            <v/>
          </cell>
          <cell r="DQ519" t="str">
            <v/>
          </cell>
          <cell r="DR519" t="str">
            <v/>
          </cell>
          <cell r="DS519" t="str">
            <v/>
          </cell>
          <cell r="DT519" t="str">
            <v/>
          </cell>
          <cell r="DU519" t="str">
            <v/>
          </cell>
          <cell r="DV519" t="str">
            <v/>
          </cell>
          <cell r="DW519" t="str">
            <v/>
          </cell>
          <cell r="DX519" t="str">
            <v/>
          </cell>
          <cell r="DY519" t="str">
            <v/>
          </cell>
          <cell r="DZ519" t="str">
            <v/>
          </cell>
          <cell r="EA519" t="str">
            <v/>
          </cell>
          <cell r="EB519" t="str">
            <v/>
          </cell>
          <cell r="EC519" t="str">
            <v/>
          </cell>
          <cell r="ED519" t="str">
            <v/>
          </cell>
          <cell r="EE519" t="str">
            <v/>
          </cell>
          <cell r="EF519" t="str">
            <v/>
          </cell>
          <cell r="EG519" t="str">
            <v/>
          </cell>
          <cell r="EH519" t="str">
            <v/>
          </cell>
          <cell r="EI519" t="str">
            <v/>
          </cell>
          <cell r="EJ519" t="str">
            <v/>
          </cell>
          <cell r="EK519" t="str">
            <v/>
          </cell>
          <cell r="EL519" t="str">
            <v/>
          </cell>
          <cell r="EM519" t="str">
            <v/>
          </cell>
          <cell r="EN519" t="str">
            <v/>
          </cell>
          <cell r="EO519" t="str">
            <v/>
          </cell>
          <cell r="EP519" t="str">
            <v/>
          </cell>
          <cell r="EQ519" t="str">
            <v/>
          </cell>
          <cell r="ER519" t="str">
            <v/>
          </cell>
          <cell r="ES519" t="str">
            <v/>
          </cell>
          <cell r="ET519" t="str">
            <v/>
          </cell>
          <cell r="EU519" t="str">
            <v/>
          </cell>
          <cell r="EV519" t="str">
            <v/>
          </cell>
          <cell r="EW519" t="str">
            <v/>
          </cell>
          <cell r="EX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  <cell r="BI520" t="str">
            <v/>
          </cell>
          <cell r="BJ520" t="str">
            <v/>
          </cell>
          <cell r="BK520" t="str">
            <v/>
          </cell>
          <cell r="BL520" t="str">
            <v/>
          </cell>
          <cell r="BM520" t="str">
            <v/>
          </cell>
          <cell r="BN520" t="str">
            <v/>
          </cell>
          <cell r="BO520" t="str">
            <v/>
          </cell>
          <cell r="BP520" t="str">
            <v/>
          </cell>
          <cell r="BQ520" t="str">
            <v/>
          </cell>
          <cell r="BR520" t="str">
            <v/>
          </cell>
          <cell r="BS520" t="str">
            <v/>
          </cell>
          <cell r="BT520" t="str">
            <v/>
          </cell>
          <cell r="BU520" t="str">
            <v/>
          </cell>
          <cell r="BV520" t="str">
            <v/>
          </cell>
          <cell r="BW520" t="str">
            <v/>
          </cell>
          <cell r="BX520" t="str">
            <v/>
          </cell>
          <cell r="BY520" t="str">
            <v/>
          </cell>
          <cell r="CA520" t="str">
            <v/>
          </cell>
          <cell r="CB520" t="str">
            <v/>
          </cell>
          <cell r="CC520" t="str">
            <v/>
          </cell>
          <cell r="CD520" t="str">
            <v/>
          </cell>
          <cell r="CE520" t="str">
            <v/>
          </cell>
          <cell r="CF520" t="str">
            <v/>
          </cell>
          <cell r="CG520" t="str">
            <v/>
          </cell>
          <cell r="CH520" t="str">
            <v/>
          </cell>
          <cell r="CI520" t="str">
            <v/>
          </cell>
          <cell r="CJ520" t="str">
            <v/>
          </cell>
          <cell r="CK520" t="str">
            <v/>
          </cell>
          <cell r="CL520" t="str">
            <v/>
          </cell>
          <cell r="CM520" t="str">
            <v/>
          </cell>
          <cell r="CN520" t="str">
            <v/>
          </cell>
          <cell r="CO520" t="str">
            <v/>
          </cell>
          <cell r="CP520" t="str">
            <v/>
          </cell>
          <cell r="CQ520" t="str">
            <v/>
          </cell>
          <cell r="CR520" t="str">
            <v/>
          </cell>
          <cell r="CS520" t="str">
            <v/>
          </cell>
          <cell r="CT520" t="str">
            <v/>
          </cell>
          <cell r="CU520" t="str">
            <v/>
          </cell>
          <cell r="CV520" t="str">
            <v/>
          </cell>
          <cell r="CW520" t="str">
            <v/>
          </cell>
          <cell r="CX520" t="str">
            <v/>
          </cell>
          <cell r="CY520" t="str">
            <v/>
          </cell>
          <cell r="CZ520" t="str">
            <v/>
          </cell>
          <cell r="DA520" t="str">
            <v/>
          </cell>
          <cell r="DB520" t="str">
            <v/>
          </cell>
          <cell r="DC520" t="str">
            <v/>
          </cell>
          <cell r="DD520" t="str">
            <v/>
          </cell>
          <cell r="DE520" t="str">
            <v/>
          </cell>
          <cell r="DF520" t="str">
            <v/>
          </cell>
          <cell r="DG520" t="str">
            <v/>
          </cell>
          <cell r="DH520" t="str">
            <v/>
          </cell>
          <cell r="DI520" t="str">
            <v/>
          </cell>
          <cell r="DJ520" t="str">
            <v/>
          </cell>
          <cell r="DK520" t="str">
            <v/>
          </cell>
          <cell r="DL520" t="str">
            <v/>
          </cell>
          <cell r="DM520" t="str">
            <v/>
          </cell>
          <cell r="DN520" t="str">
            <v/>
          </cell>
          <cell r="DO520" t="str">
            <v/>
          </cell>
          <cell r="DP520" t="str">
            <v/>
          </cell>
          <cell r="DQ520" t="str">
            <v/>
          </cell>
          <cell r="DR520" t="str">
            <v/>
          </cell>
          <cell r="DS520" t="str">
            <v/>
          </cell>
          <cell r="DT520" t="str">
            <v/>
          </cell>
          <cell r="DU520" t="str">
            <v/>
          </cell>
          <cell r="DV520" t="str">
            <v/>
          </cell>
          <cell r="DW520" t="str">
            <v/>
          </cell>
          <cell r="DX520" t="str">
            <v/>
          </cell>
          <cell r="DY520" t="str">
            <v/>
          </cell>
          <cell r="DZ520" t="str">
            <v/>
          </cell>
          <cell r="EA520" t="str">
            <v/>
          </cell>
          <cell r="EB520" t="str">
            <v/>
          </cell>
          <cell r="EC520" t="str">
            <v/>
          </cell>
          <cell r="ED520" t="str">
            <v/>
          </cell>
          <cell r="EE520" t="str">
            <v/>
          </cell>
          <cell r="EF520" t="str">
            <v/>
          </cell>
          <cell r="EG520" t="str">
            <v/>
          </cell>
          <cell r="EH520" t="str">
            <v/>
          </cell>
          <cell r="EI520" t="str">
            <v/>
          </cell>
          <cell r="EJ520" t="str">
            <v/>
          </cell>
          <cell r="EK520" t="str">
            <v/>
          </cell>
          <cell r="EL520" t="str">
            <v/>
          </cell>
          <cell r="EM520" t="str">
            <v/>
          </cell>
          <cell r="EN520" t="str">
            <v/>
          </cell>
          <cell r="EO520" t="str">
            <v/>
          </cell>
          <cell r="EP520" t="str">
            <v/>
          </cell>
          <cell r="EQ520" t="str">
            <v/>
          </cell>
          <cell r="ER520" t="str">
            <v/>
          </cell>
          <cell r="ES520" t="str">
            <v/>
          </cell>
          <cell r="ET520" t="str">
            <v/>
          </cell>
          <cell r="EU520" t="str">
            <v/>
          </cell>
          <cell r="EV520" t="str">
            <v/>
          </cell>
          <cell r="EW520" t="str">
            <v/>
          </cell>
          <cell r="EX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  <cell r="BI521" t="str">
            <v/>
          </cell>
          <cell r="BJ521" t="str">
            <v/>
          </cell>
          <cell r="BK521" t="str">
            <v/>
          </cell>
          <cell r="BL521" t="str">
            <v/>
          </cell>
          <cell r="BM521" t="str">
            <v/>
          </cell>
          <cell r="BN521" t="str">
            <v/>
          </cell>
          <cell r="BO521" t="str">
            <v/>
          </cell>
          <cell r="BP521" t="str">
            <v/>
          </cell>
          <cell r="BQ521" t="str">
            <v/>
          </cell>
          <cell r="BR521" t="str">
            <v/>
          </cell>
          <cell r="BS521" t="str">
            <v/>
          </cell>
          <cell r="BT521" t="str">
            <v/>
          </cell>
          <cell r="BU521" t="str">
            <v/>
          </cell>
          <cell r="BV521" t="str">
            <v/>
          </cell>
          <cell r="BW521" t="str">
            <v/>
          </cell>
          <cell r="BX521" t="str">
            <v/>
          </cell>
          <cell r="BY521" t="str">
            <v/>
          </cell>
          <cell r="CA521" t="str">
            <v/>
          </cell>
          <cell r="CB521" t="str">
            <v/>
          </cell>
          <cell r="CC521" t="str">
            <v/>
          </cell>
          <cell r="CD521" t="str">
            <v/>
          </cell>
          <cell r="CE521" t="str">
            <v/>
          </cell>
          <cell r="CF521" t="str">
            <v/>
          </cell>
          <cell r="CG521" t="str">
            <v/>
          </cell>
          <cell r="CH521" t="str">
            <v/>
          </cell>
          <cell r="CI521" t="str">
            <v/>
          </cell>
          <cell r="CJ521" t="str">
            <v/>
          </cell>
          <cell r="CK521" t="str">
            <v/>
          </cell>
          <cell r="CL521" t="str">
            <v/>
          </cell>
          <cell r="CM521" t="str">
            <v/>
          </cell>
          <cell r="CN521" t="str">
            <v/>
          </cell>
          <cell r="CO521" t="str">
            <v/>
          </cell>
          <cell r="CP521" t="str">
            <v/>
          </cell>
          <cell r="CQ521" t="str">
            <v/>
          </cell>
          <cell r="CR521" t="str">
            <v/>
          </cell>
          <cell r="CS521" t="str">
            <v/>
          </cell>
          <cell r="CT521" t="str">
            <v/>
          </cell>
          <cell r="CU521" t="str">
            <v/>
          </cell>
          <cell r="CV521" t="str">
            <v/>
          </cell>
          <cell r="CW521" t="str">
            <v/>
          </cell>
          <cell r="CX521" t="str">
            <v/>
          </cell>
          <cell r="CY521" t="str">
            <v/>
          </cell>
          <cell r="CZ521" t="str">
            <v/>
          </cell>
          <cell r="DA521" t="str">
            <v/>
          </cell>
          <cell r="DB521" t="str">
            <v/>
          </cell>
          <cell r="DC521" t="str">
            <v/>
          </cell>
          <cell r="DD521" t="str">
            <v/>
          </cell>
          <cell r="DE521" t="str">
            <v/>
          </cell>
          <cell r="DF521" t="str">
            <v/>
          </cell>
          <cell r="DG521" t="str">
            <v/>
          </cell>
          <cell r="DH521" t="str">
            <v/>
          </cell>
          <cell r="DI521" t="str">
            <v/>
          </cell>
          <cell r="DJ521" t="str">
            <v/>
          </cell>
          <cell r="DK521" t="str">
            <v/>
          </cell>
          <cell r="DL521" t="str">
            <v/>
          </cell>
          <cell r="DM521" t="str">
            <v/>
          </cell>
          <cell r="DN521" t="str">
            <v/>
          </cell>
          <cell r="DO521" t="str">
            <v/>
          </cell>
          <cell r="DP521" t="str">
            <v/>
          </cell>
          <cell r="DQ521" t="str">
            <v/>
          </cell>
          <cell r="DR521" t="str">
            <v/>
          </cell>
          <cell r="DS521" t="str">
            <v/>
          </cell>
          <cell r="DT521" t="str">
            <v/>
          </cell>
          <cell r="DU521" t="str">
            <v/>
          </cell>
          <cell r="DV521" t="str">
            <v/>
          </cell>
          <cell r="DW521" t="str">
            <v/>
          </cell>
          <cell r="DX521" t="str">
            <v/>
          </cell>
          <cell r="DY521" t="str">
            <v/>
          </cell>
          <cell r="DZ521" t="str">
            <v/>
          </cell>
          <cell r="EA521" t="str">
            <v/>
          </cell>
          <cell r="EB521" t="str">
            <v/>
          </cell>
          <cell r="EC521" t="str">
            <v/>
          </cell>
          <cell r="ED521" t="str">
            <v/>
          </cell>
          <cell r="EE521" t="str">
            <v/>
          </cell>
          <cell r="EF521" t="str">
            <v/>
          </cell>
          <cell r="EG521" t="str">
            <v/>
          </cell>
          <cell r="EH521" t="str">
            <v/>
          </cell>
          <cell r="EI521" t="str">
            <v/>
          </cell>
          <cell r="EJ521" t="str">
            <v/>
          </cell>
          <cell r="EK521" t="str">
            <v/>
          </cell>
          <cell r="EL521" t="str">
            <v/>
          </cell>
          <cell r="EM521" t="str">
            <v/>
          </cell>
          <cell r="EN521" t="str">
            <v/>
          </cell>
          <cell r="EO521" t="str">
            <v/>
          </cell>
          <cell r="EP521" t="str">
            <v/>
          </cell>
          <cell r="EQ521" t="str">
            <v/>
          </cell>
          <cell r="ER521" t="str">
            <v/>
          </cell>
          <cell r="ES521" t="str">
            <v/>
          </cell>
          <cell r="ET521" t="str">
            <v/>
          </cell>
          <cell r="EU521" t="str">
            <v/>
          </cell>
          <cell r="EV521" t="str">
            <v/>
          </cell>
          <cell r="EW521" t="str">
            <v/>
          </cell>
          <cell r="EX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  <cell r="BI522" t="str">
            <v/>
          </cell>
          <cell r="BJ522" t="str">
            <v/>
          </cell>
          <cell r="BK522" t="str">
            <v/>
          </cell>
          <cell r="BL522" t="str">
            <v/>
          </cell>
          <cell r="BM522" t="str">
            <v/>
          </cell>
          <cell r="BN522" t="str">
            <v/>
          </cell>
          <cell r="BO522" t="str">
            <v/>
          </cell>
          <cell r="BP522" t="str">
            <v/>
          </cell>
          <cell r="BQ522" t="str">
            <v/>
          </cell>
          <cell r="BR522" t="str">
            <v/>
          </cell>
          <cell r="BS522" t="str">
            <v/>
          </cell>
          <cell r="BT522" t="str">
            <v/>
          </cell>
          <cell r="BU522" t="str">
            <v/>
          </cell>
          <cell r="BV522" t="str">
            <v/>
          </cell>
          <cell r="BW522" t="str">
            <v/>
          </cell>
          <cell r="BX522" t="str">
            <v/>
          </cell>
          <cell r="BY522" t="str">
            <v/>
          </cell>
          <cell r="CA522" t="str">
            <v/>
          </cell>
          <cell r="CB522" t="str">
            <v/>
          </cell>
          <cell r="CC522" t="str">
            <v/>
          </cell>
          <cell r="CD522" t="str">
            <v/>
          </cell>
          <cell r="CE522" t="str">
            <v/>
          </cell>
          <cell r="CF522" t="str">
            <v/>
          </cell>
          <cell r="CG522" t="str">
            <v/>
          </cell>
          <cell r="CH522" t="str">
            <v/>
          </cell>
          <cell r="CI522" t="str">
            <v/>
          </cell>
          <cell r="CJ522" t="str">
            <v/>
          </cell>
          <cell r="CK522" t="str">
            <v/>
          </cell>
          <cell r="CL522" t="str">
            <v/>
          </cell>
          <cell r="CM522" t="str">
            <v/>
          </cell>
          <cell r="CN522" t="str">
            <v/>
          </cell>
          <cell r="CO522" t="str">
            <v/>
          </cell>
          <cell r="CP522" t="str">
            <v/>
          </cell>
          <cell r="CQ522" t="str">
            <v/>
          </cell>
          <cell r="CR522" t="str">
            <v/>
          </cell>
          <cell r="CS522" t="str">
            <v/>
          </cell>
          <cell r="CT522" t="str">
            <v/>
          </cell>
          <cell r="CU522" t="str">
            <v/>
          </cell>
          <cell r="CV522" t="str">
            <v/>
          </cell>
          <cell r="CW522" t="str">
            <v/>
          </cell>
          <cell r="CX522" t="str">
            <v/>
          </cell>
          <cell r="CY522" t="str">
            <v/>
          </cell>
          <cell r="CZ522" t="str">
            <v/>
          </cell>
          <cell r="DA522" t="str">
            <v/>
          </cell>
          <cell r="DB522" t="str">
            <v/>
          </cell>
          <cell r="DC522" t="str">
            <v/>
          </cell>
          <cell r="DD522" t="str">
            <v/>
          </cell>
          <cell r="DE522" t="str">
            <v/>
          </cell>
          <cell r="DF522" t="str">
            <v/>
          </cell>
          <cell r="DG522" t="str">
            <v/>
          </cell>
          <cell r="DH522" t="str">
            <v/>
          </cell>
          <cell r="DI522" t="str">
            <v/>
          </cell>
          <cell r="DJ522" t="str">
            <v/>
          </cell>
          <cell r="DK522" t="str">
            <v/>
          </cell>
          <cell r="DL522" t="str">
            <v/>
          </cell>
          <cell r="DM522" t="str">
            <v/>
          </cell>
          <cell r="DN522" t="str">
            <v/>
          </cell>
          <cell r="DO522" t="str">
            <v/>
          </cell>
          <cell r="DP522" t="str">
            <v/>
          </cell>
          <cell r="DQ522" t="str">
            <v/>
          </cell>
          <cell r="DR522" t="str">
            <v/>
          </cell>
          <cell r="DS522" t="str">
            <v/>
          </cell>
          <cell r="DT522" t="str">
            <v/>
          </cell>
          <cell r="DU522" t="str">
            <v/>
          </cell>
          <cell r="DV522" t="str">
            <v/>
          </cell>
          <cell r="DW522" t="str">
            <v/>
          </cell>
          <cell r="DX522" t="str">
            <v/>
          </cell>
          <cell r="DY522" t="str">
            <v/>
          </cell>
          <cell r="DZ522" t="str">
            <v/>
          </cell>
          <cell r="EA522" t="str">
            <v/>
          </cell>
          <cell r="EB522" t="str">
            <v/>
          </cell>
          <cell r="EC522" t="str">
            <v/>
          </cell>
          <cell r="ED522" t="str">
            <v/>
          </cell>
          <cell r="EE522" t="str">
            <v/>
          </cell>
          <cell r="EF522" t="str">
            <v/>
          </cell>
          <cell r="EG522" t="str">
            <v/>
          </cell>
          <cell r="EH522" t="str">
            <v/>
          </cell>
          <cell r="EI522" t="str">
            <v/>
          </cell>
          <cell r="EJ522" t="str">
            <v/>
          </cell>
          <cell r="EK522" t="str">
            <v/>
          </cell>
          <cell r="EL522" t="str">
            <v/>
          </cell>
          <cell r="EM522" t="str">
            <v/>
          </cell>
          <cell r="EN522" t="str">
            <v/>
          </cell>
          <cell r="EO522" t="str">
            <v/>
          </cell>
          <cell r="EP522" t="str">
            <v/>
          </cell>
          <cell r="EQ522" t="str">
            <v/>
          </cell>
          <cell r="ER522" t="str">
            <v/>
          </cell>
          <cell r="ES522" t="str">
            <v/>
          </cell>
          <cell r="ET522" t="str">
            <v/>
          </cell>
          <cell r="EU522" t="str">
            <v/>
          </cell>
          <cell r="EV522" t="str">
            <v/>
          </cell>
          <cell r="EW522" t="str">
            <v/>
          </cell>
          <cell r="EX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  <cell r="BI523" t="str">
            <v/>
          </cell>
          <cell r="BJ523" t="str">
            <v/>
          </cell>
          <cell r="BK523" t="str">
            <v/>
          </cell>
          <cell r="BL523" t="str">
            <v/>
          </cell>
          <cell r="BM523" t="str">
            <v/>
          </cell>
          <cell r="BN523" t="str">
            <v/>
          </cell>
          <cell r="BO523" t="str">
            <v/>
          </cell>
          <cell r="BP523" t="str">
            <v/>
          </cell>
          <cell r="BQ523" t="str">
            <v/>
          </cell>
          <cell r="BR523" t="str">
            <v/>
          </cell>
          <cell r="BS523" t="str">
            <v/>
          </cell>
          <cell r="BT523" t="str">
            <v/>
          </cell>
          <cell r="BU523" t="str">
            <v/>
          </cell>
          <cell r="BV523" t="str">
            <v/>
          </cell>
          <cell r="BW523" t="str">
            <v/>
          </cell>
          <cell r="BX523" t="str">
            <v/>
          </cell>
          <cell r="BY523" t="str">
            <v/>
          </cell>
          <cell r="CA523" t="str">
            <v/>
          </cell>
          <cell r="CB523" t="str">
            <v/>
          </cell>
          <cell r="CC523" t="str">
            <v/>
          </cell>
          <cell r="CD523" t="str">
            <v/>
          </cell>
          <cell r="CE523" t="str">
            <v/>
          </cell>
          <cell r="CF523" t="str">
            <v/>
          </cell>
          <cell r="CG523" t="str">
            <v/>
          </cell>
          <cell r="CH523" t="str">
            <v/>
          </cell>
          <cell r="CI523" t="str">
            <v/>
          </cell>
          <cell r="CJ523" t="str">
            <v/>
          </cell>
          <cell r="CK523" t="str">
            <v/>
          </cell>
          <cell r="CL523" t="str">
            <v/>
          </cell>
          <cell r="CM523" t="str">
            <v/>
          </cell>
          <cell r="CN523" t="str">
            <v/>
          </cell>
          <cell r="CO523" t="str">
            <v/>
          </cell>
          <cell r="CP523" t="str">
            <v/>
          </cell>
          <cell r="CQ523" t="str">
            <v/>
          </cell>
          <cell r="CR523" t="str">
            <v/>
          </cell>
          <cell r="CS523" t="str">
            <v/>
          </cell>
          <cell r="CT523" t="str">
            <v/>
          </cell>
          <cell r="CU523" t="str">
            <v/>
          </cell>
          <cell r="CV523" t="str">
            <v/>
          </cell>
          <cell r="CW523" t="str">
            <v/>
          </cell>
          <cell r="CX523" t="str">
            <v/>
          </cell>
          <cell r="CY523" t="str">
            <v/>
          </cell>
          <cell r="CZ523" t="str">
            <v/>
          </cell>
          <cell r="DA523" t="str">
            <v/>
          </cell>
          <cell r="DB523" t="str">
            <v/>
          </cell>
          <cell r="DC523" t="str">
            <v/>
          </cell>
          <cell r="DD523" t="str">
            <v/>
          </cell>
          <cell r="DE523" t="str">
            <v/>
          </cell>
          <cell r="DF523" t="str">
            <v/>
          </cell>
          <cell r="DG523" t="str">
            <v/>
          </cell>
          <cell r="DH523" t="str">
            <v/>
          </cell>
          <cell r="DI523" t="str">
            <v/>
          </cell>
          <cell r="DJ523" t="str">
            <v/>
          </cell>
          <cell r="DK523" t="str">
            <v/>
          </cell>
          <cell r="DL523" t="str">
            <v/>
          </cell>
          <cell r="DM523" t="str">
            <v/>
          </cell>
          <cell r="DN523" t="str">
            <v/>
          </cell>
          <cell r="DO523" t="str">
            <v/>
          </cell>
          <cell r="DP523" t="str">
            <v/>
          </cell>
          <cell r="DQ523" t="str">
            <v/>
          </cell>
          <cell r="DR523" t="str">
            <v/>
          </cell>
          <cell r="DS523" t="str">
            <v/>
          </cell>
          <cell r="DT523" t="str">
            <v/>
          </cell>
          <cell r="DU523" t="str">
            <v/>
          </cell>
          <cell r="DV523" t="str">
            <v/>
          </cell>
          <cell r="DW523" t="str">
            <v/>
          </cell>
          <cell r="DX523" t="str">
            <v/>
          </cell>
          <cell r="DY523" t="str">
            <v/>
          </cell>
          <cell r="DZ523" t="str">
            <v/>
          </cell>
          <cell r="EA523" t="str">
            <v/>
          </cell>
          <cell r="EB523" t="str">
            <v/>
          </cell>
          <cell r="EC523" t="str">
            <v/>
          </cell>
          <cell r="ED523" t="str">
            <v/>
          </cell>
          <cell r="EE523" t="str">
            <v/>
          </cell>
          <cell r="EF523" t="str">
            <v/>
          </cell>
          <cell r="EG523" t="str">
            <v/>
          </cell>
          <cell r="EH523" t="str">
            <v/>
          </cell>
          <cell r="EI523" t="str">
            <v/>
          </cell>
          <cell r="EJ523" t="str">
            <v/>
          </cell>
          <cell r="EK523" t="str">
            <v/>
          </cell>
          <cell r="EL523" t="str">
            <v/>
          </cell>
          <cell r="EM523" t="str">
            <v/>
          </cell>
          <cell r="EN523" t="str">
            <v/>
          </cell>
          <cell r="EO523" t="str">
            <v/>
          </cell>
          <cell r="EP523" t="str">
            <v/>
          </cell>
          <cell r="EQ523" t="str">
            <v/>
          </cell>
          <cell r="ER523" t="str">
            <v/>
          </cell>
          <cell r="ES523" t="str">
            <v/>
          </cell>
          <cell r="ET523" t="str">
            <v/>
          </cell>
          <cell r="EU523" t="str">
            <v/>
          </cell>
          <cell r="EV523" t="str">
            <v/>
          </cell>
          <cell r="EW523" t="str">
            <v/>
          </cell>
          <cell r="EX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  <cell r="BI524" t="str">
            <v/>
          </cell>
          <cell r="BJ524" t="str">
            <v/>
          </cell>
          <cell r="BK524" t="str">
            <v/>
          </cell>
          <cell r="BL524" t="str">
            <v/>
          </cell>
          <cell r="BM524" t="str">
            <v/>
          </cell>
          <cell r="BN524" t="str">
            <v/>
          </cell>
          <cell r="BO524" t="str">
            <v/>
          </cell>
          <cell r="BP524" t="str">
            <v/>
          </cell>
          <cell r="BQ524" t="str">
            <v/>
          </cell>
          <cell r="BR524" t="str">
            <v/>
          </cell>
          <cell r="BS524" t="str">
            <v/>
          </cell>
          <cell r="BT524" t="str">
            <v/>
          </cell>
          <cell r="BU524" t="str">
            <v/>
          </cell>
          <cell r="BV524" t="str">
            <v/>
          </cell>
          <cell r="BW524" t="str">
            <v/>
          </cell>
          <cell r="BX524" t="str">
            <v/>
          </cell>
          <cell r="BY524" t="str">
            <v/>
          </cell>
          <cell r="CA524" t="str">
            <v/>
          </cell>
          <cell r="CB524" t="str">
            <v/>
          </cell>
          <cell r="CC524" t="str">
            <v/>
          </cell>
          <cell r="CD524" t="str">
            <v/>
          </cell>
          <cell r="CE524" t="str">
            <v/>
          </cell>
          <cell r="CF524" t="str">
            <v/>
          </cell>
          <cell r="CG524" t="str">
            <v/>
          </cell>
          <cell r="CH524" t="str">
            <v/>
          </cell>
          <cell r="CI524" t="str">
            <v/>
          </cell>
          <cell r="CJ524" t="str">
            <v/>
          </cell>
          <cell r="CK524" t="str">
            <v/>
          </cell>
          <cell r="CL524" t="str">
            <v/>
          </cell>
          <cell r="CM524" t="str">
            <v/>
          </cell>
          <cell r="CN524" t="str">
            <v/>
          </cell>
          <cell r="CO524" t="str">
            <v/>
          </cell>
          <cell r="CP524" t="str">
            <v/>
          </cell>
          <cell r="CQ524" t="str">
            <v/>
          </cell>
          <cell r="CR524" t="str">
            <v/>
          </cell>
          <cell r="CS524" t="str">
            <v/>
          </cell>
          <cell r="CT524" t="str">
            <v/>
          </cell>
          <cell r="CU524" t="str">
            <v/>
          </cell>
          <cell r="CV524" t="str">
            <v/>
          </cell>
          <cell r="CW524" t="str">
            <v/>
          </cell>
          <cell r="CX524" t="str">
            <v/>
          </cell>
          <cell r="CY524" t="str">
            <v/>
          </cell>
          <cell r="CZ524" t="str">
            <v/>
          </cell>
          <cell r="DA524" t="str">
            <v/>
          </cell>
          <cell r="DB524" t="str">
            <v/>
          </cell>
          <cell r="DC524" t="str">
            <v/>
          </cell>
          <cell r="DD524" t="str">
            <v/>
          </cell>
          <cell r="DE524" t="str">
            <v/>
          </cell>
          <cell r="DF524" t="str">
            <v/>
          </cell>
          <cell r="DG524" t="str">
            <v/>
          </cell>
          <cell r="DH524" t="str">
            <v/>
          </cell>
          <cell r="DI524" t="str">
            <v/>
          </cell>
          <cell r="DJ524" t="str">
            <v/>
          </cell>
          <cell r="DK524" t="str">
            <v/>
          </cell>
          <cell r="DL524" t="str">
            <v/>
          </cell>
          <cell r="DM524" t="str">
            <v/>
          </cell>
          <cell r="DN524" t="str">
            <v/>
          </cell>
          <cell r="DO524" t="str">
            <v/>
          </cell>
          <cell r="DP524" t="str">
            <v/>
          </cell>
          <cell r="DQ524" t="str">
            <v/>
          </cell>
          <cell r="DR524" t="str">
            <v/>
          </cell>
          <cell r="DS524" t="str">
            <v/>
          </cell>
          <cell r="DT524" t="str">
            <v/>
          </cell>
          <cell r="DU524" t="str">
            <v/>
          </cell>
          <cell r="DV524" t="str">
            <v/>
          </cell>
          <cell r="DW524" t="str">
            <v/>
          </cell>
          <cell r="DX524" t="str">
            <v/>
          </cell>
          <cell r="DY524" t="str">
            <v/>
          </cell>
          <cell r="DZ524" t="str">
            <v/>
          </cell>
          <cell r="EA524" t="str">
            <v/>
          </cell>
          <cell r="EB524" t="str">
            <v/>
          </cell>
          <cell r="EC524" t="str">
            <v/>
          </cell>
          <cell r="ED524" t="str">
            <v/>
          </cell>
          <cell r="EE524" t="str">
            <v/>
          </cell>
          <cell r="EF524" t="str">
            <v/>
          </cell>
          <cell r="EG524" t="str">
            <v/>
          </cell>
          <cell r="EH524" t="str">
            <v/>
          </cell>
          <cell r="EI524" t="str">
            <v/>
          </cell>
          <cell r="EJ524" t="str">
            <v/>
          </cell>
          <cell r="EK524" t="str">
            <v/>
          </cell>
          <cell r="EL524" t="str">
            <v/>
          </cell>
          <cell r="EM524" t="str">
            <v/>
          </cell>
          <cell r="EN524" t="str">
            <v/>
          </cell>
          <cell r="EO524" t="str">
            <v/>
          </cell>
          <cell r="EP524" t="str">
            <v/>
          </cell>
          <cell r="EQ524" t="str">
            <v/>
          </cell>
          <cell r="ER524" t="str">
            <v/>
          </cell>
          <cell r="ES524" t="str">
            <v/>
          </cell>
          <cell r="ET524" t="str">
            <v/>
          </cell>
          <cell r="EU524" t="str">
            <v/>
          </cell>
          <cell r="EV524" t="str">
            <v/>
          </cell>
          <cell r="EW524" t="str">
            <v/>
          </cell>
          <cell r="EX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  <cell r="BI525" t="str">
            <v/>
          </cell>
          <cell r="BJ525" t="str">
            <v/>
          </cell>
          <cell r="BK525" t="str">
            <v/>
          </cell>
          <cell r="BL525" t="str">
            <v/>
          </cell>
          <cell r="BM525" t="str">
            <v/>
          </cell>
          <cell r="BN525" t="str">
            <v/>
          </cell>
          <cell r="BO525" t="str">
            <v/>
          </cell>
          <cell r="BP525" t="str">
            <v/>
          </cell>
          <cell r="BQ525" t="str">
            <v/>
          </cell>
          <cell r="BR525" t="str">
            <v/>
          </cell>
          <cell r="BS525" t="str">
            <v/>
          </cell>
          <cell r="BT525" t="str">
            <v/>
          </cell>
          <cell r="BU525" t="str">
            <v/>
          </cell>
          <cell r="BV525" t="str">
            <v/>
          </cell>
          <cell r="BW525" t="str">
            <v/>
          </cell>
          <cell r="BX525" t="str">
            <v/>
          </cell>
          <cell r="BY525" t="str">
            <v/>
          </cell>
          <cell r="CA525" t="str">
            <v/>
          </cell>
          <cell r="CB525" t="str">
            <v/>
          </cell>
          <cell r="CC525" t="str">
            <v/>
          </cell>
          <cell r="CD525" t="str">
            <v/>
          </cell>
          <cell r="CE525" t="str">
            <v/>
          </cell>
          <cell r="CF525" t="str">
            <v/>
          </cell>
          <cell r="CG525" t="str">
            <v/>
          </cell>
          <cell r="CH525" t="str">
            <v/>
          </cell>
          <cell r="CI525" t="str">
            <v/>
          </cell>
          <cell r="CJ525" t="str">
            <v/>
          </cell>
          <cell r="CK525" t="str">
            <v/>
          </cell>
          <cell r="CL525" t="str">
            <v/>
          </cell>
          <cell r="CM525" t="str">
            <v/>
          </cell>
          <cell r="CN525" t="str">
            <v/>
          </cell>
          <cell r="CO525" t="str">
            <v/>
          </cell>
          <cell r="CP525" t="str">
            <v/>
          </cell>
          <cell r="CQ525" t="str">
            <v/>
          </cell>
          <cell r="CR525" t="str">
            <v/>
          </cell>
          <cell r="CS525" t="str">
            <v/>
          </cell>
          <cell r="CT525" t="str">
            <v/>
          </cell>
          <cell r="CU525" t="str">
            <v/>
          </cell>
          <cell r="CV525" t="str">
            <v/>
          </cell>
          <cell r="CW525" t="str">
            <v/>
          </cell>
          <cell r="CX525" t="str">
            <v/>
          </cell>
          <cell r="CY525" t="str">
            <v/>
          </cell>
          <cell r="CZ525" t="str">
            <v/>
          </cell>
          <cell r="DA525" t="str">
            <v/>
          </cell>
          <cell r="DB525" t="str">
            <v/>
          </cell>
          <cell r="DC525" t="str">
            <v/>
          </cell>
          <cell r="DD525" t="str">
            <v/>
          </cell>
          <cell r="DE525" t="str">
            <v/>
          </cell>
          <cell r="DF525" t="str">
            <v/>
          </cell>
          <cell r="DG525" t="str">
            <v/>
          </cell>
          <cell r="DH525" t="str">
            <v/>
          </cell>
          <cell r="DI525" t="str">
            <v/>
          </cell>
          <cell r="DJ525" t="str">
            <v/>
          </cell>
          <cell r="DK525" t="str">
            <v/>
          </cell>
          <cell r="DL525" t="str">
            <v/>
          </cell>
          <cell r="DM525" t="str">
            <v/>
          </cell>
          <cell r="DN525" t="str">
            <v/>
          </cell>
          <cell r="DO525" t="str">
            <v/>
          </cell>
          <cell r="DP525" t="str">
            <v/>
          </cell>
          <cell r="DQ525" t="str">
            <v/>
          </cell>
          <cell r="DR525" t="str">
            <v/>
          </cell>
          <cell r="DS525" t="str">
            <v/>
          </cell>
          <cell r="DT525" t="str">
            <v/>
          </cell>
          <cell r="DU525" t="str">
            <v/>
          </cell>
          <cell r="DV525" t="str">
            <v/>
          </cell>
          <cell r="DW525" t="str">
            <v/>
          </cell>
          <cell r="DX525" t="str">
            <v/>
          </cell>
          <cell r="DY525" t="str">
            <v/>
          </cell>
          <cell r="DZ525" t="str">
            <v/>
          </cell>
          <cell r="EA525" t="str">
            <v/>
          </cell>
          <cell r="EB525" t="str">
            <v/>
          </cell>
          <cell r="EC525" t="str">
            <v/>
          </cell>
          <cell r="ED525" t="str">
            <v/>
          </cell>
          <cell r="EE525" t="str">
            <v/>
          </cell>
          <cell r="EF525" t="str">
            <v/>
          </cell>
          <cell r="EG525" t="str">
            <v/>
          </cell>
          <cell r="EH525" t="str">
            <v/>
          </cell>
          <cell r="EI525" t="str">
            <v/>
          </cell>
          <cell r="EJ525" t="str">
            <v/>
          </cell>
          <cell r="EK525" t="str">
            <v/>
          </cell>
          <cell r="EL525" t="str">
            <v/>
          </cell>
          <cell r="EM525" t="str">
            <v/>
          </cell>
          <cell r="EN525" t="str">
            <v/>
          </cell>
          <cell r="EO525" t="str">
            <v/>
          </cell>
          <cell r="EP525" t="str">
            <v/>
          </cell>
          <cell r="EQ525" t="str">
            <v/>
          </cell>
          <cell r="ER525" t="str">
            <v/>
          </cell>
          <cell r="ES525" t="str">
            <v/>
          </cell>
          <cell r="ET525" t="str">
            <v/>
          </cell>
          <cell r="EU525" t="str">
            <v/>
          </cell>
          <cell r="EV525" t="str">
            <v/>
          </cell>
          <cell r="EW525" t="str">
            <v/>
          </cell>
          <cell r="EX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  <cell r="BI526" t="str">
            <v/>
          </cell>
          <cell r="BJ526" t="str">
            <v/>
          </cell>
          <cell r="BK526" t="str">
            <v/>
          </cell>
          <cell r="BL526" t="str">
            <v/>
          </cell>
          <cell r="BM526" t="str">
            <v/>
          </cell>
          <cell r="BN526" t="str">
            <v/>
          </cell>
          <cell r="BO526" t="str">
            <v/>
          </cell>
          <cell r="BP526" t="str">
            <v/>
          </cell>
          <cell r="BQ526" t="str">
            <v/>
          </cell>
          <cell r="BR526" t="str">
            <v/>
          </cell>
          <cell r="BS526" t="str">
            <v/>
          </cell>
          <cell r="BT526" t="str">
            <v/>
          </cell>
          <cell r="BU526" t="str">
            <v/>
          </cell>
          <cell r="BV526" t="str">
            <v/>
          </cell>
          <cell r="BW526" t="str">
            <v/>
          </cell>
          <cell r="BX526" t="str">
            <v/>
          </cell>
          <cell r="BY526" t="str">
            <v/>
          </cell>
          <cell r="CA526" t="str">
            <v/>
          </cell>
          <cell r="CB526" t="str">
            <v/>
          </cell>
          <cell r="CC526" t="str">
            <v/>
          </cell>
          <cell r="CD526" t="str">
            <v/>
          </cell>
          <cell r="CE526" t="str">
            <v/>
          </cell>
          <cell r="CF526" t="str">
            <v/>
          </cell>
          <cell r="CG526" t="str">
            <v/>
          </cell>
          <cell r="CH526" t="str">
            <v/>
          </cell>
          <cell r="CI526" t="str">
            <v/>
          </cell>
          <cell r="CJ526" t="str">
            <v/>
          </cell>
          <cell r="CK526" t="str">
            <v/>
          </cell>
          <cell r="CL526" t="str">
            <v/>
          </cell>
          <cell r="CM526" t="str">
            <v/>
          </cell>
          <cell r="CN526" t="str">
            <v/>
          </cell>
          <cell r="CO526" t="str">
            <v/>
          </cell>
          <cell r="CP526" t="str">
            <v/>
          </cell>
          <cell r="CQ526" t="str">
            <v/>
          </cell>
          <cell r="CR526" t="str">
            <v/>
          </cell>
          <cell r="CS526" t="str">
            <v/>
          </cell>
          <cell r="CT526" t="str">
            <v/>
          </cell>
          <cell r="CU526" t="str">
            <v/>
          </cell>
          <cell r="CV526" t="str">
            <v/>
          </cell>
          <cell r="CW526" t="str">
            <v/>
          </cell>
          <cell r="CX526" t="str">
            <v/>
          </cell>
          <cell r="CY526" t="str">
            <v/>
          </cell>
          <cell r="CZ526" t="str">
            <v/>
          </cell>
          <cell r="DA526" t="str">
            <v/>
          </cell>
          <cell r="DB526" t="str">
            <v/>
          </cell>
          <cell r="DC526" t="str">
            <v/>
          </cell>
          <cell r="DD526" t="str">
            <v/>
          </cell>
          <cell r="DE526" t="str">
            <v/>
          </cell>
          <cell r="DF526" t="str">
            <v/>
          </cell>
          <cell r="DG526" t="str">
            <v/>
          </cell>
          <cell r="DH526" t="str">
            <v/>
          </cell>
          <cell r="DI526" t="str">
            <v/>
          </cell>
          <cell r="DJ526" t="str">
            <v/>
          </cell>
          <cell r="DK526" t="str">
            <v/>
          </cell>
          <cell r="DL526" t="str">
            <v/>
          </cell>
          <cell r="DM526" t="str">
            <v/>
          </cell>
          <cell r="DN526" t="str">
            <v/>
          </cell>
          <cell r="DO526" t="str">
            <v/>
          </cell>
          <cell r="DP526" t="str">
            <v/>
          </cell>
          <cell r="DQ526" t="str">
            <v/>
          </cell>
          <cell r="DR526" t="str">
            <v/>
          </cell>
          <cell r="DS526" t="str">
            <v/>
          </cell>
          <cell r="DT526" t="str">
            <v/>
          </cell>
          <cell r="DU526" t="str">
            <v/>
          </cell>
          <cell r="DV526" t="str">
            <v/>
          </cell>
          <cell r="DW526" t="str">
            <v/>
          </cell>
          <cell r="DX526" t="str">
            <v/>
          </cell>
          <cell r="DY526" t="str">
            <v/>
          </cell>
          <cell r="DZ526" t="str">
            <v/>
          </cell>
          <cell r="EA526" t="str">
            <v/>
          </cell>
          <cell r="EB526" t="str">
            <v/>
          </cell>
          <cell r="EC526" t="str">
            <v/>
          </cell>
          <cell r="ED526" t="str">
            <v/>
          </cell>
          <cell r="EE526" t="str">
            <v/>
          </cell>
          <cell r="EF526" t="str">
            <v/>
          </cell>
          <cell r="EG526" t="str">
            <v/>
          </cell>
          <cell r="EH526" t="str">
            <v/>
          </cell>
          <cell r="EI526" t="str">
            <v/>
          </cell>
          <cell r="EJ526" t="str">
            <v/>
          </cell>
          <cell r="EK526" t="str">
            <v/>
          </cell>
          <cell r="EL526" t="str">
            <v/>
          </cell>
          <cell r="EM526" t="str">
            <v/>
          </cell>
          <cell r="EN526" t="str">
            <v/>
          </cell>
          <cell r="EO526" t="str">
            <v/>
          </cell>
          <cell r="EP526" t="str">
            <v/>
          </cell>
          <cell r="EQ526" t="str">
            <v/>
          </cell>
          <cell r="ER526" t="str">
            <v/>
          </cell>
          <cell r="ES526" t="str">
            <v/>
          </cell>
          <cell r="ET526" t="str">
            <v/>
          </cell>
          <cell r="EU526" t="str">
            <v/>
          </cell>
          <cell r="EV526" t="str">
            <v/>
          </cell>
          <cell r="EW526" t="str">
            <v/>
          </cell>
          <cell r="EX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  <cell r="BI527" t="str">
            <v/>
          </cell>
          <cell r="BJ527" t="str">
            <v/>
          </cell>
          <cell r="BK527" t="str">
            <v/>
          </cell>
          <cell r="BL527" t="str">
            <v/>
          </cell>
          <cell r="BM527" t="str">
            <v/>
          </cell>
          <cell r="BN527" t="str">
            <v/>
          </cell>
          <cell r="BO527" t="str">
            <v/>
          </cell>
          <cell r="BP527" t="str">
            <v/>
          </cell>
          <cell r="BQ527" t="str">
            <v/>
          </cell>
          <cell r="BR527" t="str">
            <v/>
          </cell>
          <cell r="BS527" t="str">
            <v/>
          </cell>
          <cell r="BT527" t="str">
            <v/>
          </cell>
          <cell r="BU527" t="str">
            <v/>
          </cell>
          <cell r="BV527" t="str">
            <v/>
          </cell>
          <cell r="BW527" t="str">
            <v/>
          </cell>
          <cell r="BX527" t="str">
            <v/>
          </cell>
          <cell r="BY527" t="str">
            <v/>
          </cell>
          <cell r="CA527" t="str">
            <v/>
          </cell>
          <cell r="CB527" t="str">
            <v/>
          </cell>
          <cell r="CC527" t="str">
            <v/>
          </cell>
          <cell r="CD527" t="str">
            <v/>
          </cell>
          <cell r="CE527" t="str">
            <v/>
          </cell>
          <cell r="CF527" t="str">
            <v/>
          </cell>
          <cell r="CG527" t="str">
            <v/>
          </cell>
          <cell r="CH527" t="str">
            <v/>
          </cell>
          <cell r="CI527" t="str">
            <v/>
          </cell>
          <cell r="CJ527" t="str">
            <v/>
          </cell>
          <cell r="CK527" t="str">
            <v/>
          </cell>
          <cell r="CL527" t="str">
            <v/>
          </cell>
          <cell r="CM527" t="str">
            <v/>
          </cell>
          <cell r="CN527" t="str">
            <v/>
          </cell>
          <cell r="CO527" t="str">
            <v/>
          </cell>
          <cell r="CP527" t="str">
            <v/>
          </cell>
          <cell r="CQ527" t="str">
            <v/>
          </cell>
          <cell r="CR527" t="str">
            <v/>
          </cell>
          <cell r="CS527" t="str">
            <v/>
          </cell>
          <cell r="CT527" t="str">
            <v/>
          </cell>
          <cell r="CU527" t="str">
            <v/>
          </cell>
          <cell r="CV527" t="str">
            <v/>
          </cell>
          <cell r="CW527" t="str">
            <v/>
          </cell>
          <cell r="CX527" t="str">
            <v/>
          </cell>
          <cell r="CY527" t="str">
            <v/>
          </cell>
          <cell r="CZ527" t="str">
            <v/>
          </cell>
          <cell r="DA527" t="str">
            <v/>
          </cell>
          <cell r="DB527" t="str">
            <v/>
          </cell>
          <cell r="DC527" t="str">
            <v/>
          </cell>
          <cell r="DD527" t="str">
            <v/>
          </cell>
          <cell r="DE527" t="str">
            <v/>
          </cell>
          <cell r="DF527" t="str">
            <v/>
          </cell>
          <cell r="DG527" t="str">
            <v/>
          </cell>
          <cell r="DH527" t="str">
            <v/>
          </cell>
          <cell r="DI527" t="str">
            <v/>
          </cell>
          <cell r="DJ527" t="str">
            <v/>
          </cell>
          <cell r="DK527" t="str">
            <v/>
          </cell>
          <cell r="DL527" t="str">
            <v/>
          </cell>
          <cell r="DM527" t="str">
            <v/>
          </cell>
          <cell r="DN527" t="str">
            <v/>
          </cell>
          <cell r="DO527" t="str">
            <v/>
          </cell>
          <cell r="DP527" t="str">
            <v/>
          </cell>
          <cell r="DQ527" t="str">
            <v/>
          </cell>
          <cell r="DR527" t="str">
            <v/>
          </cell>
          <cell r="DS527" t="str">
            <v/>
          </cell>
          <cell r="DT527" t="str">
            <v/>
          </cell>
          <cell r="DU527" t="str">
            <v/>
          </cell>
          <cell r="DV527" t="str">
            <v/>
          </cell>
          <cell r="DW527" t="str">
            <v/>
          </cell>
          <cell r="DX527" t="str">
            <v/>
          </cell>
          <cell r="DY527" t="str">
            <v/>
          </cell>
          <cell r="DZ527" t="str">
            <v/>
          </cell>
          <cell r="EA527" t="str">
            <v/>
          </cell>
          <cell r="EB527" t="str">
            <v/>
          </cell>
          <cell r="EC527" t="str">
            <v/>
          </cell>
          <cell r="ED527" t="str">
            <v/>
          </cell>
          <cell r="EE527" t="str">
            <v/>
          </cell>
          <cell r="EF527" t="str">
            <v/>
          </cell>
          <cell r="EG527" t="str">
            <v/>
          </cell>
          <cell r="EH527" t="str">
            <v/>
          </cell>
          <cell r="EI527" t="str">
            <v/>
          </cell>
          <cell r="EJ527" t="str">
            <v/>
          </cell>
          <cell r="EK527" t="str">
            <v/>
          </cell>
          <cell r="EL527" t="str">
            <v/>
          </cell>
          <cell r="EM527" t="str">
            <v/>
          </cell>
          <cell r="EN527" t="str">
            <v/>
          </cell>
          <cell r="EO527" t="str">
            <v/>
          </cell>
          <cell r="EP527" t="str">
            <v/>
          </cell>
          <cell r="EQ527" t="str">
            <v/>
          </cell>
          <cell r="ER527" t="str">
            <v/>
          </cell>
          <cell r="ES527" t="str">
            <v/>
          </cell>
          <cell r="ET527" t="str">
            <v/>
          </cell>
          <cell r="EU527" t="str">
            <v/>
          </cell>
          <cell r="EV527" t="str">
            <v/>
          </cell>
          <cell r="EW527" t="str">
            <v/>
          </cell>
          <cell r="EX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  <cell r="BI528" t="str">
            <v/>
          </cell>
          <cell r="BJ528" t="str">
            <v/>
          </cell>
          <cell r="BK528" t="str">
            <v/>
          </cell>
          <cell r="BL528" t="str">
            <v/>
          </cell>
          <cell r="BM528" t="str">
            <v/>
          </cell>
          <cell r="BN528" t="str">
            <v/>
          </cell>
          <cell r="BO528" t="str">
            <v/>
          </cell>
          <cell r="BP528" t="str">
            <v/>
          </cell>
          <cell r="BQ528" t="str">
            <v/>
          </cell>
          <cell r="BR528" t="str">
            <v/>
          </cell>
          <cell r="BS528" t="str">
            <v/>
          </cell>
          <cell r="BT528" t="str">
            <v/>
          </cell>
          <cell r="BU528" t="str">
            <v/>
          </cell>
          <cell r="BV528" t="str">
            <v/>
          </cell>
          <cell r="BW528" t="str">
            <v/>
          </cell>
          <cell r="BX528" t="str">
            <v/>
          </cell>
          <cell r="BY528" t="str">
            <v/>
          </cell>
          <cell r="CA528" t="str">
            <v/>
          </cell>
          <cell r="CB528" t="str">
            <v/>
          </cell>
          <cell r="CC528" t="str">
            <v/>
          </cell>
          <cell r="CD528" t="str">
            <v/>
          </cell>
          <cell r="CE528" t="str">
            <v/>
          </cell>
          <cell r="CF528" t="str">
            <v/>
          </cell>
          <cell r="CG528" t="str">
            <v/>
          </cell>
          <cell r="CH528" t="str">
            <v/>
          </cell>
          <cell r="CI528" t="str">
            <v/>
          </cell>
          <cell r="CJ528" t="str">
            <v/>
          </cell>
          <cell r="CK528" t="str">
            <v/>
          </cell>
          <cell r="CL528" t="str">
            <v/>
          </cell>
          <cell r="CM528" t="str">
            <v/>
          </cell>
          <cell r="CN528" t="str">
            <v/>
          </cell>
          <cell r="CO528" t="str">
            <v/>
          </cell>
          <cell r="CP528" t="str">
            <v/>
          </cell>
          <cell r="CQ528" t="str">
            <v/>
          </cell>
          <cell r="CR528" t="str">
            <v/>
          </cell>
          <cell r="CS528" t="str">
            <v/>
          </cell>
          <cell r="CT528" t="str">
            <v/>
          </cell>
          <cell r="CU528" t="str">
            <v/>
          </cell>
          <cell r="CV528" t="str">
            <v/>
          </cell>
          <cell r="CW528" t="str">
            <v/>
          </cell>
          <cell r="CX528" t="str">
            <v/>
          </cell>
          <cell r="CY528" t="str">
            <v/>
          </cell>
          <cell r="CZ528" t="str">
            <v/>
          </cell>
          <cell r="DA528" t="str">
            <v/>
          </cell>
          <cell r="DB528" t="str">
            <v/>
          </cell>
          <cell r="DC528" t="str">
            <v/>
          </cell>
          <cell r="DD528" t="str">
            <v/>
          </cell>
          <cell r="DE528" t="str">
            <v/>
          </cell>
          <cell r="DF528" t="str">
            <v/>
          </cell>
          <cell r="DG528" t="str">
            <v/>
          </cell>
          <cell r="DH528" t="str">
            <v/>
          </cell>
          <cell r="DI528" t="str">
            <v/>
          </cell>
          <cell r="DJ528" t="str">
            <v/>
          </cell>
          <cell r="DK528" t="str">
            <v/>
          </cell>
          <cell r="DL528" t="str">
            <v/>
          </cell>
          <cell r="DM528" t="str">
            <v/>
          </cell>
          <cell r="DN528" t="str">
            <v/>
          </cell>
          <cell r="DO528" t="str">
            <v/>
          </cell>
          <cell r="DP528" t="str">
            <v/>
          </cell>
          <cell r="DQ528" t="str">
            <v/>
          </cell>
          <cell r="DR528" t="str">
            <v/>
          </cell>
          <cell r="DS528" t="str">
            <v/>
          </cell>
          <cell r="DT528" t="str">
            <v/>
          </cell>
          <cell r="DU528" t="str">
            <v/>
          </cell>
          <cell r="DV528" t="str">
            <v/>
          </cell>
          <cell r="DW528" t="str">
            <v/>
          </cell>
          <cell r="DX528" t="str">
            <v/>
          </cell>
          <cell r="DY528" t="str">
            <v/>
          </cell>
          <cell r="DZ528" t="str">
            <v/>
          </cell>
          <cell r="EA528" t="str">
            <v/>
          </cell>
          <cell r="EB528" t="str">
            <v/>
          </cell>
          <cell r="EC528" t="str">
            <v/>
          </cell>
          <cell r="ED528" t="str">
            <v/>
          </cell>
          <cell r="EE528" t="str">
            <v/>
          </cell>
          <cell r="EF528" t="str">
            <v/>
          </cell>
          <cell r="EG528" t="str">
            <v/>
          </cell>
          <cell r="EH528" t="str">
            <v/>
          </cell>
          <cell r="EI528" t="str">
            <v/>
          </cell>
          <cell r="EJ528" t="str">
            <v/>
          </cell>
          <cell r="EK528" t="str">
            <v/>
          </cell>
          <cell r="EL528" t="str">
            <v/>
          </cell>
          <cell r="EM528" t="str">
            <v/>
          </cell>
          <cell r="EN528" t="str">
            <v/>
          </cell>
          <cell r="EO528" t="str">
            <v/>
          </cell>
          <cell r="EP528" t="str">
            <v/>
          </cell>
          <cell r="EQ528" t="str">
            <v/>
          </cell>
          <cell r="ER528" t="str">
            <v/>
          </cell>
          <cell r="ES528" t="str">
            <v/>
          </cell>
          <cell r="ET528" t="str">
            <v/>
          </cell>
          <cell r="EU528" t="str">
            <v/>
          </cell>
          <cell r="EV528" t="str">
            <v/>
          </cell>
          <cell r="EW528" t="str">
            <v/>
          </cell>
          <cell r="EX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  <cell r="BI529" t="str">
            <v/>
          </cell>
          <cell r="BJ529" t="str">
            <v/>
          </cell>
          <cell r="BK529" t="str">
            <v/>
          </cell>
          <cell r="BL529" t="str">
            <v/>
          </cell>
          <cell r="BM529" t="str">
            <v/>
          </cell>
          <cell r="BN529" t="str">
            <v/>
          </cell>
          <cell r="BO529" t="str">
            <v/>
          </cell>
          <cell r="BP529" t="str">
            <v/>
          </cell>
          <cell r="BQ529" t="str">
            <v/>
          </cell>
          <cell r="BR529" t="str">
            <v/>
          </cell>
          <cell r="BS529" t="str">
            <v/>
          </cell>
          <cell r="BT529" t="str">
            <v/>
          </cell>
          <cell r="BU529" t="str">
            <v/>
          </cell>
          <cell r="BV529" t="str">
            <v/>
          </cell>
          <cell r="BW529" t="str">
            <v/>
          </cell>
          <cell r="BX529" t="str">
            <v/>
          </cell>
          <cell r="BY529" t="str">
            <v/>
          </cell>
          <cell r="CA529" t="str">
            <v/>
          </cell>
          <cell r="CB529" t="str">
            <v/>
          </cell>
          <cell r="CC529" t="str">
            <v/>
          </cell>
          <cell r="CD529" t="str">
            <v/>
          </cell>
          <cell r="CE529" t="str">
            <v/>
          </cell>
          <cell r="CF529" t="str">
            <v/>
          </cell>
          <cell r="CG529" t="str">
            <v/>
          </cell>
          <cell r="CH529" t="str">
            <v/>
          </cell>
          <cell r="CI529" t="str">
            <v/>
          </cell>
          <cell r="CJ529" t="str">
            <v/>
          </cell>
          <cell r="CK529" t="str">
            <v/>
          </cell>
          <cell r="CL529" t="str">
            <v/>
          </cell>
          <cell r="CM529" t="str">
            <v/>
          </cell>
          <cell r="CN529" t="str">
            <v/>
          </cell>
          <cell r="CO529" t="str">
            <v/>
          </cell>
          <cell r="CP529" t="str">
            <v/>
          </cell>
          <cell r="CQ529" t="str">
            <v/>
          </cell>
          <cell r="CR529" t="str">
            <v/>
          </cell>
          <cell r="CS529" t="str">
            <v/>
          </cell>
          <cell r="CT529" t="str">
            <v/>
          </cell>
          <cell r="CU529" t="str">
            <v/>
          </cell>
          <cell r="CV529" t="str">
            <v/>
          </cell>
          <cell r="CW529" t="str">
            <v/>
          </cell>
          <cell r="CX529" t="str">
            <v/>
          </cell>
          <cell r="CY529" t="str">
            <v/>
          </cell>
          <cell r="CZ529" t="str">
            <v/>
          </cell>
          <cell r="DA529" t="str">
            <v/>
          </cell>
          <cell r="DB529" t="str">
            <v/>
          </cell>
          <cell r="DC529" t="str">
            <v/>
          </cell>
          <cell r="DD529" t="str">
            <v/>
          </cell>
          <cell r="DE529" t="str">
            <v/>
          </cell>
          <cell r="DF529" t="str">
            <v/>
          </cell>
          <cell r="DG529" t="str">
            <v/>
          </cell>
          <cell r="DH529" t="str">
            <v/>
          </cell>
          <cell r="DI529" t="str">
            <v/>
          </cell>
          <cell r="DJ529" t="str">
            <v/>
          </cell>
          <cell r="DK529" t="str">
            <v/>
          </cell>
          <cell r="DL529" t="str">
            <v/>
          </cell>
          <cell r="DM529" t="str">
            <v/>
          </cell>
          <cell r="DN529" t="str">
            <v/>
          </cell>
          <cell r="DO529" t="str">
            <v/>
          </cell>
          <cell r="DP529" t="str">
            <v/>
          </cell>
          <cell r="DQ529" t="str">
            <v/>
          </cell>
          <cell r="DR529" t="str">
            <v/>
          </cell>
          <cell r="DS529" t="str">
            <v/>
          </cell>
          <cell r="DT529" t="str">
            <v/>
          </cell>
          <cell r="DU529" t="str">
            <v/>
          </cell>
          <cell r="DV529" t="str">
            <v/>
          </cell>
          <cell r="DW529" t="str">
            <v/>
          </cell>
          <cell r="DX529" t="str">
            <v/>
          </cell>
          <cell r="DY529" t="str">
            <v/>
          </cell>
          <cell r="DZ529" t="str">
            <v/>
          </cell>
          <cell r="EA529" t="str">
            <v/>
          </cell>
          <cell r="EB529" t="str">
            <v/>
          </cell>
          <cell r="EC529" t="str">
            <v/>
          </cell>
          <cell r="ED529" t="str">
            <v/>
          </cell>
          <cell r="EE529" t="str">
            <v/>
          </cell>
          <cell r="EF529" t="str">
            <v/>
          </cell>
          <cell r="EG529" t="str">
            <v/>
          </cell>
          <cell r="EH529" t="str">
            <v/>
          </cell>
          <cell r="EI529" t="str">
            <v/>
          </cell>
          <cell r="EJ529" t="str">
            <v/>
          </cell>
          <cell r="EK529" t="str">
            <v/>
          </cell>
          <cell r="EL529" t="str">
            <v/>
          </cell>
          <cell r="EM529" t="str">
            <v/>
          </cell>
          <cell r="EN529" t="str">
            <v/>
          </cell>
          <cell r="EO529" t="str">
            <v/>
          </cell>
          <cell r="EP529" t="str">
            <v/>
          </cell>
          <cell r="EQ529" t="str">
            <v/>
          </cell>
          <cell r="ER529" t="str">
            <v/>
          </cell>
          <cell r="ES529" t="str">
            <v/>
          </cell>
          <cell r="ET529" t="str">
            <v/>
          </cell>
          <cell r="EU529" t="str">
            <v/>
          </cell>
          <cell r="EV529" t="str">
            <v/>
          </cell>
          <cell r="EW529" t="str">
            <v/>
          </cell>
          <cell r="EX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  <cell r="BI530" t="str">
            <v/>
          </cell>
          <cell r="BJ530" t="str">
            <v/>
          </cell>
          <cell r="BK530" t="str">
            <v/>
          </cell>
          <cell r="BL530" t="str">
            <v/>
          </cell>
          <cell r="BM530" t="str">
            <v/>
          </cell>
          <cell r="BN530" t="str">
            <v/>
          </cell>
          <cell r="BO530" t="str">
            <v/>
          </cell>
          <cell r="BP530" t="str">
            <v/>
          </cell>
          <cell r="BQ530" t="str">
            <v/>
          </cell>
          <cell r="BR530" t="str">
            <v/>
          </cell>
          <cell r="BS530" t="str">
            <v/>
          </cell>
          <cell r="BT530" t="str">
            <v/>
          </cell>
          <cell r="BU530" t="str">
            <v/>
          </cell>
          <cell r="BV530" t="str">
            <v/>
          </cell>
          <cell r="BW530" t="str">
            <v/>
          </cell>
          <cell r="BX530" t="str">
            <v/>
          </cell>
          <cell r="BY530" t="str">
            <v/>
          </cell>
          <cell r="CA530" t="str">
            <v/>
          </cell>
          <cell r="CB530" t="str">
            <v/>
          </cell>
          <cell r="CC530" t="str">
            <v/>
          </cell>
          <cell r="CD530" t="str">
            <v/>
          </cell>
          <cell r="CE530" t="str">
            <v/>
          </cell>
          <cell r="CF530" t="str">
            <v/>
          </cell>
          <cell r="CG530" t="str">
            <v/>
          </cell>
          <cell r="CH530" t="str">
            <v/>
          </cell>
          <cell r="CI530" t="str">
            <v/>
          </cell>
          <cell r="CJ530" t="str">
            <v/>
          </cell>
          <cell r="CK530" t="str">
            <v/>
          </cell>
          <cell r="CL530" t="str">
            <v/>
          </cell>
          <cell r="CM530" t="str">
            <v/>
          </cell>
          <cell r="CN530" t="str">
            <v/>
          </cell>
          <cell r="CO530" t="str">
            <v/>
          </cell>
          <cell r="CP530" t="str">
            <v/>
          </cell>
          <cell r="CQ530" t="str">
            <v/>
          </cell>
          <cell r="CR530" t="str">
            <v/>
          </cell>
          <cell r="CS530" t="str">
            <v/>
          </cell>
          <cell r="CT530" t="str">
            <v/>
          </cell>
          <cell r="CU530" t="str">
            <v/>
          </cell>
          <cell r="CV530" t="str">
            <v/>
          </cell>
          <cell r="CW530" t="str">
            <v/>
          </cell>
          <cell r="CX530" t="str">
            <v/>
          </cell>
          <cell r="CY530" t="str">
            <v/>
          </cell>
          <cell r="CZ530" t="str">
            <v/>
          </cell>
          <cell r="DA530" t="str">
            <v/>
          </cell>
          <cell r="DB530" t="str">
            <v/>
          </cell>
          <cell r="DC530" t="str">
            <v/>
          </cell>
          <cell r="DD530" t="str">
            <v/>
          </cell>
          <cell r="DE530" t="str">
            <v/>
          </cell>
          <cell r="DF530" t="str">
            <v/>
          </cell>
          <cell r="DG530" t="str">
            <v/>
          </cell>
          <cell r="DH530" t="str">
            <v/>
          </cell>
          <cell r="DI530" t="str">
            <v/>
          </cell>
          <cell r="DJ530" t="str">
            <v/>
          </cell>
          <cell r="DK530" t="str">
            <v/>
          </cell>
          <cell r="DL530" t="str">
            <v/>
          </cell>
          <cell r="DM530" t="str">
            <v/>
          </cell>
          <cell r="DN530" t="str">
            <v/>
          </cell>
          <cell r="DO530" t="str">
            <v/>
          </cell>
          <cell r="DP530" t="str">
            <v/>
          </cell>
          <cell r="DQ530" t="str">
            <v/>
          </cell>
          <cell r="DR530" t="str">
            <v/>
          </cell>
          <cell r="DS530" t="str">
            <v/>
          </cell>
          <cell r="DT530" t="str">
            <v/>
          </cell>
          <cell r="DU530" t="str">
            <v/>
          </cell>
          <cell r="DV530" t="str">
            <v/>
          </cell>
          <cell r="DW530" t="str">
            <v/>
          </cell>
          <cell r="DX530" t="str">
            <v/>
          </cell>
          <cell r="DY530" t="str">
            <v/>
          </cell>
          <cell r="DZ530" t="str">
            <v/>
          </cell>
          <cell r="EA530" t="str">
            <v/>
          </cell>
          <cell r="EB530" t="str">
            <v/>
          </cell>
          <cell r="EC530" t="str">
            <v/>
          </cell>
          <cell r="ED530" t="str">
            <v/>
          </cell>
          <cell r="EE530" t="str">
            <v/>
          </cell>
          <cell r="EF530" t="str">
            <v/>
          </cell>
          <cell r="EG530" t="str">
            <v/>
          </cell>
          <cell r="EH530" t="str">
            <v/>
          </cell>
          <cell r="EI530" t="str">
            <v/>
          </cell>
          <cell r="EJ530" t="str">
            <v/>
          </cell>
          <cell r="EK530" t="str">
            <v/>
          </cell>
          <cell r="EL530" t="str">
            <v/>
          </cell>
          <cell r="EM530" t="str">
            <v/>
          </cell>
          <cell r="EN530" t="str">
            <v/>
          </cell>
          <cell r="EO530" t="str">
            <v/>
          </cell>
          <cell r="EP530" t="str">
            <v/>
          </cell>
          <cell r="EQ530" t="str">
            <v/>
          </cell>
          <cell r="ER530" t="str">
            <v/>
          </cell>
          <cell r="ES530" t="str">
            <v/>
          </cell>
          <cell r="ET530" t="str">
            <v/>
          </cell>
          <cell r="EU530" t="str">
            <v/>
          </cell>
          <cell r="EV530" t="str">
            <v/>
          </cell>
          <cell r="EW530" t="str">
            <v/>
          </cell>
          <cell r="EX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  <cell r="BI531" t="str">
            <v/>
          </cell>
          <cell r="BJ531" t="str">
            <v/>
          </cell>
          <cell r="BK531" t="str">
            <v/>
          </cell>
          <cell r="BL531" t="str">
            <v/>
          </cell>
          <cell r="BM531" t="str">
            <v/>
          </cell>
          <cell r="BN531" t="str">
            <v/>
          </cell>
          <cell r="BO531" t="str">
            <v/>
          </cell>
          <cell r="BP531" t="str">
            <v/>
          </cell>
          <cell r="BQ531" t="str">
            <v/>
          </cell>
          <cell r="BR531" t="str">
            <v/>
          </cell>
          <cell r="BS531" t="str">
            <v/>
          </cell>
          <cell r="BT531" t="str">
            <v/>
          </cell>
          <cell r="BU531" t="str">
            <v/>
          </cell>
          <cell r="BV531" t="str">
            <v/>
          </cell>
          <cell r="BW531" t="str">
            <v/>
          </cell>
          <cell r="BX531" t="str">
            <v/>
          </cell>
          <cell r="BY531" t="str">
            <v/>
          </cell>
          <cell r="CA531" t="str">
            <v/>
          </cell>
          <cell r="CB531" t="str">
            <v/>
          </cell>
          <cell r="CC531" t="str">
            <v/>
          </cell>
          <cell r="CD531" t="str">
            <v/>
          </cell>
          <cell r="CE531" t="str">
            <v/>
          </cell>
          <cell r="CF531" t="str">
            <v/>
          </cell>
          <cell r="CG531" t="str">
            <v/>
          </cell>
          <cell r="CH531" t="str">
            <v/>
          </cell>
          <cell r="CI531" t="str">
            <v/>
          </cell>
          <cell r="CJ531" t="str">
            <v/>
          </cell>
          <cell r="CK531" t="str">
            <v/>
          </cell>
          <cell r="CL531" t="str">
            <v/>
          </cell>
          <cell r="CM531" t="str">
            <v/>
          </cell>
          <cell r="CN531" t="str">
            <v/>
          </cell>
          <cell r="CO531" t="str">
            <v/>
          </cell>
          <cell r="CP531" t="str">
            <v/>
          </cell>
          <cell r="CQ531" t="str">
            <v/>
          </cell>
          <cell r="CR531" t="str">
            <v/>
          </cell>
          <cell r="CS531" t="str">
            <v/>
          </cell>
          <cell r="CT531" t="str">
            <v/>
          </cell>
          <cell r="CU531" t="str">
            <v/>
          </cell>
          <cell r="CV531" t="str">
            <v/>
          </cell>
          <cell r="CW531" t="str">
            <v/>
          </cell>
          <cell r="CX531" t="str">
            <v/>
          </cell>
          <cell r="CY531" t="str">
            <v/>
          </cell>
          <cell r="CZ531" t="str">
            <v/>
          </cell>
          <cell r="DA531" t="str">
            <v/>
          </cell>
          <cell r="DB531" t="str">
            <v/>
          </cell>
          <cell r="DC531" t="str">
            <v/>
          </cell>
          <cell r="DD531" t="str">
            <v/>
          </cell>
          <cell r="DE531" t="str">
            <v/>
          </cell>
          <cell r="DF531" t="str">
            <v/>
          </cell>
          <cell r="DG531" t="str">
            <v/>
          </cell>
          <cell r="DH531" t="str">
            <v/>
          </cell>
          <cell r="DI531" t="str">
            <v/>
          </cell>
          <cell r="DJ531" t="str">
            <v/>
          </cell>
          <cell r="DK531" t="str">
            <v/>
          </cell>
          <cell r="DL531" t="str">
            <v/>
          </cell>
          <cell r="DM531" t="str">
            <v/>
          </cell>
          <cell r="DN531" t="str">
            <v/>
          </cell>
          <cell r="DO531" t="str">
            <v/>
          </cell>
          <cell r="DP531" t="str">
            <v/>
          </cell>
          <cell r="DQ531" t="str">
            <v/>
          </cell>
          <cell r="DR531" t="str">
            <v/>
          </cell>
          <cell r="DS531" t="str">
            <v/>
          </cell>
          <cell r="DT531" t="str">
            <v/>
          </cell>
          <cell r="DU531" t="str">
            <v/>
          </cell>
          <cell r="DV531" t="str">
            <v/>
          </cell>
          <cell r="DW531" t="str">
            <v/>
          </cell>
          <cell r="DX531" t="str">
            <v/>
          </cell>
          <cell r="DY531" t="str">
            <v/>
          </cell>
          <cell r="DZ531" t="str">
            <v/>
          </cell>
          <cell r="EA531" t="str">
            <v/>
          </cell>
          <cell r="EB531" t="str">
            <v/>
          </cell>
          <cell r="EC531" t="str">
            <v/>
          </cell>
          <cell r="ED531" t="str">
            <v/>
          </cell>
          <cell r="EE531" t="str">
            <v/>
          </cell>
          <cell r="EF531" t="str">
            <v/>
          </cell>
          <cell r="EG531" t="str">
            <v/>
          </cell>
          <cell r="EH531" t="str">
            <v/>
          </cell>
          <cell r="EI531" t="str">
            <v/>
          </cell>
          <cell r="EJ531" t="str">
            <v/>
          </cell>
          <cell r="EK531" t="str">
            <v/>
          </cell>
          <cell r="EL531" t="str">
            <v/>
          </cell>
          <cell r="EM531" t="str">
            <v/>
          </cell>
          <cell r="EN531" t="str">
            <v/>
          </cell>
          <cell r="EO531" t="str">
            <v/>
          </cell>
          <cell r="EP531" t="str">
            <v/>
          </cell>
          <cell r="EQ531" t="str">
            <v/>
          </cell>
          <cell r="ER531" t="str">
            <v/>
          </cell>
          <cell r="ES531" t="str">
            <v/>
          </cell>
          <cell r="ET531" t="str">
            <v/>
          </cell>
          <cell r="EU531" t="str">
            <v/>
          </cell>
          <cell r="EV531" t="str">
            <v/>
          </cell>
          <cell r="EW531" t="str">
            <v/>
          </cell>
          <cell r="EX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  <cell r="BI532" t="str">
            <v/>
          </cell>
          <cell r="BJ532" t="str">
            <v/>
          </cell>
          <cell r="BK532" t="str">
            <v/>
          </cell>
          <cell r="BL532" t="str">
            <v/>
          </cell>
          <cell r="BM532" t="str">
            <v/>
          </cell>
          <cell r="BN532" t="str">
            <v/>
          </cell>
          <cell r="BO532" t="str">
            <v/>
          </cell>
          <cell r="BP532" t="str">
            <v/>
          </cell>
          <cell r="BQ532" t="str">
            <v/>
          </cell>
          <cell r="BR532" t="str">
            <v/>
          </cell>
          <cell r="BS532" t="str">
            <v/>
          </cell>
          <cell r="BT532" t="str">
            <v/>
          </cell>
          <cell r="BU532" t="str">
            <v/>
          </cell>
          <cell r="BV532" t="str">
            <v/>
          </cell>
          <cell r="BW532" t="str">
            <v/>
          </cell>
          <cell r="BX532" t="str">
            <v/>
          </cell>
          <cell r="BY532" t="str">
            <v/>
          </cell>
          <cell r="CA532" t="str">
            <v/>
          </cell>
          <cell r="CB532" t="str">
            <v/>
          </cell>
          <cell r="CC532" t="str">
            <v/>
          </cell>
          <cell r="CD532" t="str">
            <v/>
          </cell>
          <cell r="CE532" t="str">
            <v/>
          </cell>
          <cell r="CF532" t="str">
            <v/>
          </cell>
          <cell r="CG532" t="str">
            <v/>
          </cell>
          <cell r="CH532" t="str">
            <v/>
          </cell>
          <cell r="CI532" t="str">
            <v/>
          </cell>
          <cell r="CJ532" t="str">
            <v/>
          </cell>
          <cell r="CK532" t="str">
            <v/>
          </cell>
          <cell r="CL532" t="str">
            <v/>
          </cell>
          <cell r="CM532" t="str">
            <v/>
          </cell>
          <cell r="CN532" t="str">
            <v/>
          </cell>
          <cell r="CO532" t="str">
            <v/>
          </cell>
          <cell r="CP532" t="str">
            <v/>
          </cell>
          <cell r="CQ532" t="str">
            <v/>
          </cell>
          <cell r="CR532" t="str">
            <v/>
          </cell>
          <cell r="CS532" t="str">
            <v/>
          </cell>
          <cell r="CT532" t="str">
            <v/>
          </cell>
          <cell r="CU532" t="str">
            <v/>
          </cell>
          <cell r="CV532" t="str">
            <v/>
          </cell>
          <cell r="CW532" t="str">
            <v/>
          </cell>
          <cell r="CX532" t="str">
            <v/>
          </cell>
          <cell r="CY532" t="str">
            <v/>
          </cell>
          <cell r="CZ532" t="str">
            <v/>
          </cell>
          <cell r="DA532" t="str">
            <v/>
          </cell>
          <cell r="DB532" t="str">
            <v/>
          </cell>
          <cell r="DC532" t="str">
            <v/>
          </cell>
          <cell r="DD532" t="str">
            <v/>
          </cell>
          <cell r="DE532" t="str">
            <v/>
          </cell>
          <cell r="DF532" t="str">
            <v/>
          </cell>
          <cell r="DG532" t="str">
            <v/>
          </cell>
          <cell r="DH532" t="str">
            <v/>
          </cell>
          <cell r="DI532" t="str">
            <v/>
          </cell>
          <cell r="DJ532" t="str">
            <v/>
          </cell>
          <cell r="DK532" t="str">
            <v/>
          </cell>
          <cell r="DL532" t="str">
            <v/>
          </cell>
          <cell r="DM532" t="str">
            <v/>
          </cell>
          <cell r="DN532" t="str">
            <v/>
          </cell>
          <cell r="DO532" t="str">
            <v/>
          </cell>
          <cell r="DP532" t="str">
            <v/>
          </cell>
          <cell r="DQ532" t="str">
            <v/>
          </cell>
          <cell r="DR532" t="str">
            <v/>
          </cell>
          <cell r="DS532" t="str">
            <v/>
          </cell>
          <cell r="DT532" t="str">
            <v/>
          </cell>
          <cell r="DU532" t="str">
            <v/>
          </cell>
          <cell r="DV532" t="str">
            <v/>
          </cell>
          <cell r="DW532" t="str">
            <v/>
          </cell>
          <cell r="DX532" t="str">
            <v/>
          </cell>
          <cell r="DY532" t="str">
            <v/>
          </cell>
          <cell r="DZ532" t="str">
            <v/>
          </cell>
          <cell r="EA532" t="str">
            <v/>
          </cell>
          <cell r="EB532" t="str">
            <v/>
          </cell>
          <cell r="EC532" t="str">
            <v/>
          </cell>
          <cell r="ED532" t="str">
            <v/>
          </cell>
          <cell r="EE532" t="str">
            <v/>
          </cell>
          <cell r="EF532" t="str">
            <v/>
          </cell>
          <cell r="EG532" t="str">
            <v/>
          </cell>
          <cell r="EH532" t="str">
            <v/>
          </cell>
          <cell r="EI532" t="str">
            <v/>
          </cell>
          <cell r="EJ532" t="str">
            <v/>
          </cell>
          <cell r="EK532" t="str">
            <v/>
          </cell>
          <cell r="EL532" t="str">
            <v/>
          </cell>
          <cell r="EM532" t="str">
            <v/>
          </cell>
          <cell r="EN532" t="str">
            <v/>
          </cell>
          <cell r="EO532" t="str">
            <v/>
          </cell>
          <cell r="EP532" t="str">
            <v/>
          </cell>
          <cell r="EQ532" t="str">
            <v/>
          </cell>
          <cell r="ER532" t="str">
            <v/>
          </cell>
          <cell r="ES532" t="str">
            <v/>
          </cell>
          <cell r="ET532" t="str">
            <v/>
          </cell>
          <cell r="EU532" t="str">
            <v/>
          </cell>
          <cell r="EV532" t="str">
            <v/>
          </cell>
          <cell r="EW532" t="str">
            <v/>
          </cell>
          <cell r="EX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  <cell r="BI533" t="str">
            <v/>
          </cell>
          <cell r="BJ533" t="str">
            <v/>
          </cell>
          <cell r="BK533" t="str">
            <v/>
          </cell>
          <cell r="BL533" t="str">
            <v/>
          </cell>
          <cell r="BM533" t="str">
            <v/>
          </cell>
          <cell r="BN533" t="str">
            <v/>
          </cell>
          <cell r="BO533" t="str">
            <v/>
          </cell>
          <cell r="BP533" t="str">
            <v/>
          </cell>
          <cell r="BQ533" t="str">
            <v/>
          </cell>
          <cell r="BR533" t="str">
            <v/>
          </cell>
          <cell r="BS533" t="str">
            <v/>
          </cell>
          <cell r="BT533" t="str">
            <v/>
          </cell>
          <cell r="BU533" t="str">
            <v/>
          </cell>
          <cell r="BV533" t="str">
            <v/>
          </cell>
          <cell r="BW533" t="str">
            <v/>
          </cell>
          <cell r="BX533" t="str">
            <v/>
          </cell>
          <cell r="BY533" t="str">
            <v/>
          </cell>
          <cell r="CA533" t="str">
            <v/>
          </cell>
          <cell r="CB533" t="str">
            <v/>
          </cell>
          <cell r="CC533" t="str">
            <v/>
          </cell>
          <cell r="CD533" t="str">
            <v/>
          </cell>
          <cell r="CE533" t="str">
            <v/>
          </cell>
          <cell r="CF533" t="str">
            <v/>
          </cell>
          <cell r="CG533" t="str">
            <v/>
          </cell>
          <cell r="CH533" t="str">
            <v/>
          </cell>
          <cell r="CI533" t="str">
            <v/>
          </cell>
          <cell r="CJ533" t="str">
            <v/>
          </cell>
          <cell r="CK533" t="str">
            <v/>
          </cell>
          <cell r="CL533" t="str">
            <v/>
          </cell>
          <cell r="CM533" t="str">
            <v/>
          </cell>
          <cell r="CN533" t="str">
            <v/>
          </cell>
          <cell r="CO533" t="str">
            <v/>
          </cell>
          <cell r="CP533" t="str">
            <v/>
          </cell>
          <cell r="CQ533" t="str">
            <v/>
          </cell>
          <cell r="CR533" t="str">
            <v/>
          </cell>
          <cell r="CS533" t="str">
            <v/>
          </cell>
          <cell r="CT533" t="str">
            <v/>
          </cell>
          <cell r="CU533" t="str">
            <v/>
          </cell>
          <cell r="CV533" t="str">
            <v/>
          </cell>
          <cell r="CW533" t="str">
            <v/>
          </cell>
          <cell r="CX533" t="str">
            <v/>
          </cell>
          <cell r="CY533" t="str">
            <v/>
          </cell>
          <cell r="CZ533" t="str">
            <v/>
          </cell>
          <cell r="DA533" t="str">
            <v/>
          </cell>
          <cell r="DB533" t="str">
            <v/>
          </cell>
          <cell r="DC533" t="str">
            <v/>
          </cell>
          <cell r="DD533" t="str">
            <v/>
          </cell>
          <cell r="DE533" t="str">
            <v/>
          </cell>
          <cell r="DF533" t="str">
            <v/>
          </cell>
          <cell r="DG533" t="str">
            <v/>
          </cell>
          <cell r="DH533" t="str">
            <v/>
          </cell>
          <cell r="DI533" t="str">
            <v/>
          </cell>
          <cell r="DJ533" t="str">
            <v/>
          </cell>
          <cell r="DK533" t="str">
            <v/>
          </cell>
          <cell r="DL533" t="str">
            <v/>
          </cell>
          <cell r="DM533" t="str">
            <v/>
          </cell>
          <cell r="DN533" t="str">
            <v/>
          </cell>
          <cell r="DO533" t="str">
            <v/>
          </cell>
          <cell r="DP533" t="str">
            <v/>
          </cell>
          <cell r="DQ533" t="str">
            <v/>
          </cell>
          <cell r="DR533" t="str">
            <v/>
          </cell>
          <cell r="DS533" t="str">
            <v/>
          </cell>
          <cell r="DT533" t="str">
            <v/>
          </cell>
          <cell r="DU533" t="str">
            <v/>
          </cell>
          <cell r="DV533" t="str">
            <v/>
          </cell>
          <cell r="DW533" t="str">
            <v/>
          </cell>
          <cell r="DX533" t="str">
            <v/>
          </cell>
          <cell r="DY533" t="str">
            <v/>
          </cell>
          <cell r="DZ533" t="str">
            <v/>
          </cell>
          <cell r="EA533" t="str">
            <v/>
          </cell>
          <cell r="EB533" t="str">
            <v/>
          </cell>
          <cell r="EC533" t="str">
            <v/>
          </cell>
          <cell r="ED533" t="str">
            <v/>
          </cell>
          <cell r="EE533" t="str">
            <v/>
          </cell>
          <cell r="EF533" t="str">
            <v/>
          </cell>
          <cell r="EG533" t="str">
            <v/>
          </cell>
          <cell r="EH533" t="str">
            <v/>
          </cell>
          <cell r="EI533" t="str">
            <v/>
          </cell>
          <cell r="EJ533" t="str">
            <v/>
          </cell>
          <cell r="EK533" t="str">
            <v/>
          </cell>
          <cell r="EL533" t="str">
            <v/>
          </cell>
          <cell r="EM533" t="str">
            <v/>
          </cell>
          <cell r="EN533" t="str">
            <v/>
          </cell>
          <cell r="EO533" t="str">
            <v/>
          </cell>
          <cell r="EP533" t="str">
            <v/>
          </cell>
          <cell r="EQ533" t="str">
            <v/>
          </cell>
          <cell r="ER533" t="str">
            <v/>
          </cell>
          <cell r="ES533" t="str">
            <v/>
          </cell>
          <cell r="ET533" t="str">
            <v/>
          </cell>
          <cell r="EU533" t="str">
            <v/>
          </cell>
          <cell r="EV533" t="str">
            <v/>
          </cell>
          <cell r="EW533" t="str">
            <v/>
          </cell>
          <cell r="EX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  <cell r="BI534" t="str">
            <v/>
          </cell>
          <cell r="BJ534" t="str">
            <v/>
          </cell>
          <cell r="BK534" t="str">
            <v/>
          </cell>
          <cell r="BL534" t="str">
            <v/>
          </cell>
          <cell r="BM534" t="str">
            <v/>
          </cell>
          <cell r="BN534" t="str">
            <v/>
          </cell>
          <cell r="BO534" t="str">
            <v/>
          </cell>
          <cell r="BP534" t="str">
            <v/>
          </cell>
          <cell r="BQ534" t="str">
            <v/>
          </cell>
          <cell r="BR534" t="str">
            <v/>
          </cell>
          <cell r="BS534" t="str">
            <v/>
          </cell>
          <cell r="BT534" t="str">
            <v/>
          </cell>
          <cell r="BU534" t="str">
            <v/>
          </cell>
          <cell r="BV534" t="str">
            <v/>
          </cell>
          <cell r="BW534" t="str">
            <v/>
          </cell>
          <cell r="BX534" t="str">
            <v/>
          </cell>
          <cell r="BY534" t="str">
            <v/>
          </cell>
          <cell r="CA534" t="str">
            <v/>
          </cell>
          <cell r="CB534" t="str">
            <v/>
          </cell>
          <cell r="CC534" t="str">
            <v/>
          </cell>
          <cell r="CD534" t="str">
            <v/>
          </cell>
          <cell r="CE534" t="str">
            <v/>
          </cell>
          <cell r="CF534" t="str">
            <v/>
          </cell>
          <cell r="CG534" t="str">
            <v/>
          </cell>
          <cell r="CH534" t="str">
            <v/>
          </cell>
          <cell r="CI534" t="str">
            <v/>
          </cell>
          <cell r="CJ534" t="str">
            <v/>
          </cell>
          <cell r="CK534" t="str">
            <v/>
          </cell>
          <cell r="CL534" t="str">
            <v/>
          </cell>
          <cell r="CM534" t="str">
            <v/>
          </cell>
          <cell r="CN534" t="str">
            <v/>
          </cell>
          <cell r="CO534" t="str">
            <v/>
          </cell>
          <cell r="CP534" t="str">
            <v/>
          </cell>
          <cell r="CQ534" t="str">
            <v/>
          </cell>
          <cell r="CR534" t="str">
            <v/>
          </cell>
          <cell r="CS534" t="str">
            <v/>
          </cell>
          <cell r="CT534" t="str">
            <v/>
          </cell>
          <cell r="CU534" t="str">
            <v/>
          </cell>
          <cell r="CV534" t="str">
            <v/>
          </cell>
          <cell r="CW534" t="str">
            <v/>
          </cell>
          <cell r="CX534" t="str">
            <v/>
          </cell>
          <cell r="CY534" t="str">
            <v/>
          </cell>
          <cell r="CZ534" t="str">
            <v/>
          </cell>
          <cell r="DA534" t="str">
            <v/>
          </cell>
          <cell r="DB534" t="str">
            <v/>
          </cell>
          <cell r="DC534" t="str">
            <v/>
          </cell>
          <cell r="DD534" t="str">
            <v/>
          </cell>
          <cell r="DE534" t="str">
            <v/>
          </cell>
          <cell r="DF534" t="str">
            <v/>
          </cell>
          <cell r="DG534" t="str">
            <v/>
          </cell>
          <cell r="DH534" t="str">
            <v/>
          </cell>
          <cell r="DI534" t="str">
            <v/>
          </cell>
          <cell r="DJ534" t="str">
            <v/>
          </cell>
          <cell r="DK534" t="str">
            <v/>
          </cell>
          <cell r="DL534" t="str">
            <v/>
          </cell>
          <cell r="DM534" t="str">
            <v/>
          </cell>
          <cell r="DN534" t="str">
            <v/>
          </cell>
          <cell r="DO534" t="str">
            <v/>
          </cell>
          <cell r="DP534" t="str">
            <v/>
          </cell>
          <cell r="DQ534" t="str">
            <v/>
          </cell>
          <cell r="DR534" t="str">
            <v/>
          </cell>
          <cell r="DS534" t="str">
            <v/>
          </cell>
          <cell r="DT534" t="str">
            <v/>
          </cell>
          <cell r="DU534" t="str">
            <v/>
          </cell>
          <cell r="DV534" t="str">
            <v/>
          </cell>
          <cell r="DW534" t="str">
            <v/>
          </cell>
          <cell r="DX534" t="str">
            <v/>
          </cell>
          <cell r="DY534" t="str">
            <v/>
          </cell>
          <cell r="DZ534" t="str">
            <v/>
          </cell>
          <cell r="EA534" t="str">
            <v/>
          </cell>
          <cell r="EB534" t="str">
            <v/>
          </cell>
          <cell r="EC534" t="str">
            <v/>
          </cell>
          <cell r="ED534" t="str">
            <v/>
          </cell>
          <cell r="EE534" t="str">
            <v/>
          </cell>
          <cell r="EF534" t="str">
            <v/>
          </cell>
          <cell r="EG534" t="str">
            <v/>
          </cell>
          <cell r="EH534" t="str">
            <v/>
          </cell>
          <cell r="EI534" t="str">
            <v/>
          </cell>
          <cell r="EJ534" t="str">
            <v/>
          </cell>
          <cell r="EK534" t="str">
            <v/>
          </cell>
          <cell r="EL534" t="str">
            <v/>
          </cell>
          <cell r="EM534" t="str">
            <v/>
          </cell>
          <cell r="EN534" t="str">
            <v/>
          </cell>
          <cell r="EO534" t="str">
            <v/>
          </cell>
          <cell r="EP534" t="str">
            <v/>
          </cell>
          <cell r="EQ534" t="str">
            <v/>
          </cell>
          <cell r="ER534" t="str">
            <v/>
          </cell>
          <cell r="ES534" t="str">
            <v/>
          </cell>
          <cell r="ET534" t="str">
            <v/>
          </cell>
          <cell r="EU534" t="str">
            <v/>
          </cell>
          <cell r="EV534" t="str">
            <v/>
          </cell>
          <cell r="EW534" t="str">
            <v/>
          </cell>
          <cell r="EX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  <cell r="AC535" t="str">
            <v/>
          </cell>
          <cell r="AD535" t="str">
            <v/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  <cell r="BI535" t="str">
            <v/>
          </cell>
          <cell r="BJ535" t="str">
            <v/>
          </cell>
          <cell r="BK535" t="str">
            <v/>
          </cell>
          <cell r="BL535" t="str">
            <v/>
          </cell>
          <cell r="BM535" t="str">
            <v/>
          </cell>
          <cell r="BN535" t="str">
            <v/>
          </cell>
          <cell r="BO535" t="str">
            <v/>
          </cell>
          <cell r="BP535" t="str">
            <v/>
          </cell>
          <cell r="BQ535" t="str">
            <v/>
          </cell>
          <cell r="BR535" t="str">
            <v/>
          </cell>
          <cell r="BS535" t="str">
            <v/>
          </cell>
          <cell r="BT535" t="str">
            <v/>
          </cell>
          <cell r="BU535" t="str">
            <v/>
          </cell>
          <cell r="BV535" t="str">
            <v/>
          </cell>
          <cell r="BW535" t="str">
            <v/>
          </cell>
          <cell r="BX535" t="str">
            <v/>
          </cell>
          <cell r="BY535" t="str">
            <v/>
          </cell>
          <cell r="CA535" t="str">
            <v/>
          </cell>
          <cell r="CB535" t="str">
            <v/>
          </cell>
          <cell r="CC535" t="str">
            <v/>
          </cell>
          <cell r="CD535" t="str">
            <v/>
          </cell>
          <cell r="CE535" t="str">
            <v/>
          </cell>
          <cell r="CF535" t="str">
            <v/>
          </cell>
          <cell r="CG535" t="str">
            <v/>
          </cell>
          <cell r="CH535" t="str">
            <v/>
          </cell>
          <cell r="CI535" t="str">
            <v/>
          </cell>
          <cell r="CJ535" t="str">
            <v/>
          </cell>
          <cell r="CK535" t="str">
            <v/>
          </cell>
          <cell r="CL535" t="str">
            <v/>
          </cell>
          <cell r="CM535" t="str">
            <v/>
          </cell>
          <cell r="CN535" t="str">
            <v/>
          </cell>
          <cell r="CO535" t="str">
            <v/>
          </cell>
          <cell r="CP535" t="str">
            <v/>
          </cell>
          <cell r="CQ535" t="str">
            <v/>
          </cell>
          <cell r="CR535" t="str">
            <v/>
          </cell>
          <cell r="CS535" t="str">
            <v/>
          </cell>
          <cell r="CT535" t="str">
            <v/>
          </cell>
          <cell r="CU535" t="str">
            <v/>
          </cell>
          <cell r="CV535" t="str">
            <v/>
          </cell>
          <cell r="CW535" t="str">
            <v/>
          </cell>
          <cell r="CX535" t="str">
            <v/>
          </cell>
          <cell r="CY535" t="str">
            <v/>
          </cell>
          <cell r="CZ535" t="str">
            <v/>
          </cell>
          <cell r="DA535" t="str">
            <v/>
          </cell>
          <cell r="DB535" t="str">
            <v/>
          </cell>
          <cell r="DC535" t="str">
            <v/>
          </cell>
          <cell r="DD535" t="str">
            <v/>
          </cell>
          <cell r="DE535" t="str">
            <v/>
          </cell>
          <cell r="DF535" t="str">
            <v/>
          </cell>
          <cell r="DG535" t="str">
            <v/>
          </cell>
          <cell r="DH535" t="str">
            <v/>
          </cell>
          <cell r="DI535" t="str">
            <v/>
          </cell>
          <cell r="DJ535" t="str">
            <v/>
          </cell>
          <cell r="DK535" t="str">
            <v/>
          </cell>
          <cell r="DL535" t="str">
            <v/>
          </cell>
          <cell r="DM535" t="str">
            <v/>
          </cell>
          <cell r="DN535" t="str">
            <v/>
          </cell>
          <cell r="DO535" t="str">
            <v/>
          </cell>
          <cell r="DP535" t="str">
            <v/>
          </cell>
          <cell r="DQ535" t="str">
            <v/>
          </cell>
          <cell r="DR535" t="str">
            <v/>
          </cell>
          <cell r="DS535" t="str">
            <v/>
          </cell>
          <cell r="DT535" t="str">
            <v/>
          </cell>
          <cell r="DU535" t="str">
            <v/>
          </cell>
          <cell r="DV535" t="str">
            <v/>
          </cell>
          <cell r="DW535" t="str">
            <v/>
          </cell>
          <cell r="DX535" t="str">
            <v/>
          </cell>
          <cell r="DY535" t="str">
            <v/>
          </cell>
          <cell r="DZ535" t="str">
            <v/>
          </cell>
          <cell r="EA535" t="str">
            <v/>
          </cell>
          <cell r="EB535" t="str">
            <v/>
          </cell>
          <cell r="EC535" t="str">
            <v/>
          </cell>
          <cell r="ED535" t="str">
            <v/>
          </cell>
          <cell r="EE535" t="str">
            <v/>
          </cell>
          <cell r="EF535" t="str">
            <v/>
          </cell>
          <cell r="EG535" t="str">
            <v/>
          </cell>
          <cell r="EH535" t="str">
            <v/>
          </cell>
          <cell r="EI535" t="str">
            <v/>
          </cell>
          <cell r="EJ535" t="str">
            <v/>
          </cell>
          <cell r="EK535" t="str">
            <v/>
          </cell>
          <cell r="EL535" t="str">
            <v/>
          </cell>
          <cell r="EM535" t="str">
            <v/>
          </cell>
          <cell r="EN535" t="str">
            <v/>
          </cell>
          <cell r="EO535" t="str">
            <v/>
          </cell>
          <cell r="EP535" t="str">
            <v/>
          </cell>
          <cell r="EQ535" t="str">
            <v/>
          </cell>
          <cell r="ER535" t="str">
            <v/>
          </cell>
          <cell r="ES535" t="str">
            <v/>
          </cell>
          <cell r="ET535" t="str">
            <v/>
          </cell>
          <cell r="EU535" t="str">
            <v/>
          </cell>
          <cell r="EV535" t="str">
            <v/>
          </cell>
          <cell r="EW535" t="str">
            <v/>
          </cell>
          <cell r="EX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  <cell r="BI536" t="str">
            <v/>
          </cell>
          <cell r="BJ536" t="str">
            <v/>
          </cell>
          <cell r="BK536" t="str">
            <v/>
          </cell>
          <cell r="BL536" t="str">
            <v/>
          </cell>
          <cell r="BM536" t="str">
            <v/>
          </cell>
          <cell r="BN536" t="str">
            <v/>
          </cell>
          <cell r="BO536" t="str">
            <v/>
          </cell>
          <cell r="BP536" t="str">
            <v/>
          </cell>
          <cell r="BQ536" t="str">
            <v/>
          </cell>
          <cell r="BR536" t="str">
            <v/>
          </cell>
          <cell r="BS536" t="str">
            <v/>
          </cell>
          <cell r="BT536" t="str">
            <v/>
          </cell>
          <cell r="BU536" t="str">
            <v/>
          </cell>
          <cell r="BV536" t="str">
            <v/>
          </cell>
          <cell r="BW536" t="str">
            <v/>
          </cell>
          <cell r="BX536" t="str">
            <v/>
          </cell>
          <cell r="BY536" t="str">
            <v/>
          </cell>
          <cell r="CA536" t="str">
            <v/>
          </cell>
          <cell r="CB536" t="str">
            <v/>
          </cell>
          <cell r="CC536" t="str">
            <v/>
          </cell>
          <cell r="CD536" t="str">
            <v/>
          </cell>
          <cell r="CE536" t="str">
            <v/>
          </cell>
          <cell r="CF536" t="str">
            <v/>
          </cell>
          <cell r="CG536" t="str">
            <v/>
          </cell>
          <cell r="CH536" t="str">
            <v/>
          </cell>
          <cell r="CI536" t="str">
            <v/>
          </cell>
          <cell r="CJ536" t="str">
            <v/>
          </cell>
          <cell r="CK536" t="str">
            <v/>
          </cell>
          <cell r="CL536" t="str">
            <v/>
          </cell>
          <cell r="CM536" t="str">
            <v/>
          </cell>
          <cell r="CN536" t="str">
            <v/>
          </cell>
          <cell r="CO536" t="str">
            <v/>
          </cell>
          <cell r="CP536" t="str">
            <v/>
          </cell>
          <cell r="CQ536" t="str">
            <v/>
          </cell>
          <cell r="CR536" t="str">
            <v/>
          </cell>
          <cell r="CS536" t="str">
            <v/>
          </cell>
          <cell r="CT536" t="str">
            <v/>
          </cell>
          <cell r="CU536" t="str">
            <v/>
          </cell>
          <cell r="CV536" t="str">
            <v/>
          </cell>
          <cell r="CW536" t="str">
            <v/>
          </cell>
          <cell r="CX536" t="str">
            <v/>
          </cell>
          <cell r="CY536" t="str">
            <v/>
          </cell>
          <cell r="CZ536" t="str">
            <v/>
          </cell>
          <cell r="DA536" t="str">
            <v/>
          </cell>
          <cell r="DB536" t="str">
            <v/>
          </cell>
          <cell r="DC536" t="str">
            <v/>
          </cell>
          <cell r="DD536" t="str">
            <v/>
          </cell>
          <cell r="DE536" t="str">
            <v/>
          </cell>
          <cell r="DF536" t="str">
            <v/>
          </cell>
          <cell r="DG536" t="str">
            <v/>
          </cell>
          <cell r="DH536" t="str">
            <v/>
          </cell>
          <cell r="DI536" t="str">
            <v/>
          </cell>
          <cell r="DJ536" t="str">
            <v/>
          </cell>
          <cell r="DK536" t="str">
            <v/>
          </cell>
          <cell r="DL536" t="str">
            <v/>
          </cell>
          <cell r="DM536" t="str">
            <v/>
          </cell>
          <cell r="DN536" t="str">
            <v/>
          </cell>
          <cell r="DO536" t="str">
            <v/>
          </cell>
          <cell r="DP536" t="str">
            <v/>
          </cell>
          <cell r="DQ536" t="str">
            <v/>
          </cell>
          <cell r="DR536" t="str">
            <v/>
          </cell>
          <cell r="DS536" t="str">
            <v/>
          </cell>
          <cell r="DT536" t="str">
            <v/>
          </cell>
          <cell r="DU536" t="str">
            <v/>
          </cell>
          <cell r="DV536" t="str">
            <v/>
          </cell>
          <cell r="DW536" t="str">
            <v/>
          </cell>
          <cell r="DX536" t="str">
            <v/>
          </cell>
          <cell r="DY536" t="str">
            <v/>
          </cell>
          <cell r="DZ536" t="str">
            <v/>
          </cell>
          <cell r="EA536" t="str">
            <v/>
          </cell>
          <cell r="EB536" t="str">
            <v/>
          </cell>
          <cell r="EC536" t="str">
            <v/>
          </cell>
          <cell r="ED536" t="str">
            <v/>
          </cell>
          <cell r="EE536" t="str">
            <v/>
          </cell>
          <cell r="EF536" t="str">
            <v/>
          </cell>
          <cell r="EG536" t="str">
            <v/>
          </cell>
          <cell r="EH536" t="str">
            <v/>
          </cell>
          <cell r="EI536" t="str">
            <v/>
          </cell>
          <cell r="EJ536" t="str">
            <v/>
          </cell>
          <cell r="EK536" t="str">
            <v/>
          </cell>
          <cell r="EL536" t="str">
            <v/>
          </cell>
          <cell r="EM536" t="str">
            <v/>
          </cell>
          <cell r="EN536" t="str">
            <v/>
          </cell>
          <cell r="EO536" t="str">
            <v/>
          </cell>
          <cell r="EP536" t="str">
            <v/>
          </cell>
          <cell r="EQ536" t="str">
            <v/>
          </cell>
          <cell r="ER536" t="str">
            <v/>
          </cell>
          <cell r="ES536" t="str">
            <v/>
          </cell>
          <cell r="ET536" t="str">
            <v/>
          </cell>
          <cell r="EU536" t="str">
            <v/>
          </cell>
          <cell r="EV536" t="str">
            <v/>
          </cell>
          <cell r="EW536" t="str">
            <v/>
          </cell>
          <cell r="EX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  <cell r="BI537" t="str">
            <v/>
          </cell>
          <cell r="BJ537" t="str">
            <v/>
          </cell>
          <cell r="BK537" t="str">
            <v/>
          </cell>
          <cell r="BL537" t="str">
            <v/>
          </cell>
          <cell r="BM537" t="str">
            <v/>
          </cell>
          <cell r="BN537" t="str">
            <v/>
          </cell>
          <cell r="BO537" t="str">
            <v/>
          </cell>
          <cell r="BP537" t="str">
            <v/>
          </cell>
          <cell r="BQ537" t="str">
            <v/>
          </cell>
          <cell r="BR537" t="str">
            <v/>
          </cell>
          <cell r="BS537" t="str">
            <v/>
          </cell>
          <cell r="BT537" t="str">
            <v/>
          </cell>
          <cell r="BU537" t="str">
            <v/>
          </cell>
          <cell r="BV537" t="str">
            <v/>
          </cell>
          <cell r="BW537" t="str">
            <v/>
          </cell>
          <cell r="BX537" t="str">
            <v/>
          </cell>
          <cell r="BY537" t="str">
            <v/>
          </cell>
          <cell r="CA537" t="str">
            <v/>
          </cell>
          <cell r="CB537" t="str">
            <v/>
          </cell>
          <cell r="CC537" t="str">
            <v/>
          </cell>
          <cell r="CD537" t="str">
            <v/>
          </cell>
          <cell r="CE537" t="str">
            <v/>
          </cell>
          <cell r="CF537" t="str">
            <v/>
          </cell>
          <cell r="CG537" t="str">
            <v/>
          </cell>
          <cell r="CH537" t="str">
            <v/>
          </cell>
          <cell r="CI537" t="str">
            <v/>
          </cell>
          <cell r="CJ537" t="str">
            <v/>
          </cell>
          <cell r="CK537" t="str">
            <v/>
          </cell>
          <cell r="CL537" t="str">
            <v/>
          </cell>
          <cell r="CM537" t="str">
            <v/>
          </cell>
          <cell r="CN537" t="str">
            <v/>
          </cell>
          <cell r="CO537" t="str">
            <v/>
          </cell>
          <cell r="CP537" t="str">
            <v/>
          </cell>
          <cell r="CQ537" t="str">
            <v/>
          </cell>
          <cell r="CR537" t="str">
            <v/>
          </cell>
          <cell r="CS537" t="str">
            <v/>
          </cell>
          <cell r="CT537" t="str">
            <v/>
          </cell>
          <cell r="CU537" t="str">
            <v/>
          </cell>
          <cell r="CV537" t="str">
            <v/>
          </cell>
          <cell r="CW537" t="str">
            <v/>
          </cell>
          <cell r="CX537" t="str">
            <v/>
          </cell>
          <cell r="CY537" t="str">
            <v/>
          </cell>
          <cell r="CZ537" t="str">
            <v/>
          </cell>
          <cell r="DA537" t="str">
            <v/>
          </cell>
          <cell r="DB537" t="str">
            <v/>
          </cell>
          <cell r="DC537" t="str">
            <v/>
          </cell>
          <cell r="DD537" t="str">
            <v/>
          </cell>
          <cell r="DE537" t="str">
            <v/>
          </cell>
          <cell r="DF537" t="str">
            <v/>
          </cell>
          <cell r="DG537" t="str">
            <v/>
          </cell>
          <cell r="DH537" t="str">
            <v/>
          </cell>
          <cell r="DI537" t="str">
            <v/>
          </cell>
          <cell r="DJ537" t="str">
            <v/>
          </cell>
          <cell r="DK537" t="str">
            <v/>
          </cell>
          <cell r="DL537" t="str">
            <v/>
          </cell>
          <cell r="DM537" t="str">
            <v/>
          </cell>
          <cell r="DN537" t="str">
            <v/>
          </cell>
          <cell r="DO537" t="str">
            <v/>
          </cell>
          <cell r="DP537" t="str">
            <v/>
          </cell>
          <cell r="DQ537" t="str">
            <v/>
          </cell>
          <cell r="DR537" t="str">
            <v/>
          </cell>
          <cell r="DS537" t="str">
            <v/>
          </cell>
          <cell r="DT537" t="str">
            <v/>
          </cell>
          <cell r="DU537" t="str">
            <v/>
          </cell>
          <cell r="DV537" t="str">
            <v/>
          </cell>
          <cell r="DW537" t="str">
            <v/>
          </cell>
          <cell r="DX537" t="str">
            <v/>
          </cell>
          <cell r="DY537" t="str">
            <v/>
          </cell>
          <cell r="DZ537" t="str">
            <v/>
          </cell>
          <cell r="EA537" t="str">
            <v/>
          </cell>
          <cell r="EB537" t="str">
            <v/>
          </cell>
          <cell r="EC537" t="str">
            <v/>
          </cell>
          <cell r="ED537" t="str">
            <v/>
          </cell>
          <cell r="EE537" t="str">
            <v/>
          </cell>
          <cell r="EF537" t="str">
            <v/>
          </cell>
          <cell r="EG537" t="str">
            <v/>
          </cell>
          <cell r="EH537" t="str">
            <v/>
          </cell>
          <cell r="EI537" t="str">
            <v/>
          </cell>
          <cell r="EJ537" t="str">
            <v/>
          </cell>
          <cell r="EK537" t="str">
            <v/>
          </cell>
          <cell r="EL537" t="str">
            <v/>
          </cell>
          <cell r="EM537" t="str">
            <v/>
          </cell>
          <cell r="EN537" t="str">
            <v/>
          </cell>
          <cell r="EO537" t="str">
            <v/>
          </cell>
          <cell r="EP537" t="str">
            <v/>
          </cell>
          <cell r="EQ537" t="str">
            <v/>
          </cell>
          <cell r="ER537" t="str">
            <v/>
          </cell>
          <cell r="ES537" t="str">
            <v/>
          </cell>
          <cell r="ET537" t="str">
            <v/>
          </cell>
          <cell r="EU537" t="str">
            <v/>
          </cell>
          <cell r="EV537" t="str">
            <v/>
          </cell>
          <cell r="EW537" t="str">
            <v/>
          </cell>
          <cell r="EX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  <cell r="BI538" t="str">
            <v/>
          </cell>
          <cell r="BJ538" t="str">
            <v/>
          </cell>
          <cell r="BK538" t="str">
            <v/>
          </cell>
          <cell r="BL538" t="str">
            <v/>
          </cell>
          <cell r="BM538" t="str">
            <v/>
          </cell>
          <cell r="BN538" t="str">
            <v/>
          </cell>
          <cell r="BO538" t="str">
            <v/>
          </cell>
          <cell r="BP538" t="str">
            <v/>
          </cell>
          <cell r="BQ538" t="str">
            <v/>
          </cell>
          <cell r="BR538" t="str">
            <v/>
          </cell>
          <cell r="BS538" t="str">
            <v/>
          </cell>
          <cell r="BT538" t="str">
            <v/>
          </cell>
          <cell r="BU538" t="str">
            <v/>
          </cell>
          <cell r="BV538" t="str">
            <v/>
          </cell>
          <cell r="BW538" t="str">
            <v/>
          </cell>
          <cell r="BX538" t="str">
            <v/>
          </cell>
          <cell r="BY538" t="str">
            <v/>
          </cell>
          <cell r="CA538" t="str">
            <v/>
          </cell>
          <cell r="CB538" t="str">
            <v/>
          </cell>
          <cell r="CC538" t="str">
            <v/>
          </cell>
          <cell r="CD538" t="str">
            <v/>
          </cell>
          <cell r="CE538" t="str">
            <v/>
          </cell>
          <cell r="CF538" t="str">
            <v/>
          </cell>
          <cell r="CG538" t="str">
            <v/>
          </cell>
          <cell r="CH538" t="str">
            <v/>
          </cell>
          <cell r="CI538" t="str">
            <v/>
          </cell>
          <cell r="CJ538" t="str">
            <v/>
          </cell>
          <cell r="CK538" t="str">
            <v/>
          </cell>
          <cell r="CL538" t="str">
            <v/>
          </cell>
          <cell r="CM538" t="str">
            <v/>
          </cell>
          <cell r="CN538" t="str">
            <v/>
          </cell>
          <cell r="CO538" t="str">
            <v/>
          </cell>
          <cell r="CP538" t="str">
            <v/>
          </cell>
          <cell r="CQ538" t="str">
            <v/>
          </cell>
          <cell r="CR538" t="str">
            <v/>
          </cell>
          <cell r="CS538" t="str">
            <v/>
          </cell>
          <cell r="CT538" t="str">
            <v/>
          </cell>
          <cell r="CU538" t="str">
            <v/>
          </cell>
          <cell r="CV538" t="str">
            <v/>
          </cell>
          <cell r="CW538" t="str">
            <v/>
          </cell>
          <cell r="CX538" t="str">
            <v/>
          </cell>
          <cell r="CY538" t="str">
            <v/>
          </cell>
          <cell r="CZ538" t="str">
            <v/>
          </cell>
          <cell r="DA538" t="str">
            <v/>
          </cell>
          <cell r="DB538" t="str">
            <v/>
          </cell>
          <cell r="DC538" t="str">
            <v/>
          </cell>
          <cell r="DD538" t="str">
            <v/>
          </cell>
          <cell r="DE538" t="str">
            <v/>
          </cell>
          <cell r="DF538" t="str">
            <v/>
          </cell>
          <cell r="DG538" t="str">
            <v/>
          </cell>
          <cell r="DH538" t="str">
            <v/>
          </cell>
          <cell r="DI538" t="str">
            <v/>
          </cell>
          <cell r="DJ538" t="str">
            <v/>
          </cell>
          <cell r="DK538" t="str">
            <v/>
          </cell>
          <cell r="DL538" t="str">
            <v/>
          </cell>
          <cell r="DM538" t="str">
            <v/>
          </cell>
          <cell r="DN538" t="str">
            <v/>
          </cell>
          <cell r="DO538" t="str">
            <v/>
          </cell>
          <cell r="DP538" t="str">
            <v/>
          </cell>
          <cell r="DQ538" t="str">
            <v/>
          </cell>
          <cell r="DR538" t="str">
            <v/>
          </cell>
          <cell r="DS538" t="str">
            <v/>
          </cell>
          <cell r="DT538" t="str">
            <v/>
          </cell>
          <cell r="DU538" t="str">
            <v/>
          </cell>
          <cell r="DV538" t="str">
            <v/>
          </cell>
          <cell r="DW538" t="str">
            <v/>
          </cell>
          <cell r="DX538" t="str">
            <v/>
          </cell>
          <cell r="DY538" t="str">
            <v/>
          </cell>
          <cell r="DZ538" t="str">
            <v/>
          </cell>
          <cell r="EA538" t="str">
            <v/>
          </cell>
          <cell r="EB538" t="str">
            <v/>
          </cell>
          <cell r="EC538" t="str">
            <v/>
          </cell>
          <cell r="ED538" t="str">
            <v/>
          </cell>
          <cell r="EE538" t="str">
            <v/>
          </cell>
          <cell r="EF538" t="str">
            <v/>
          </cell>
          <cell r="EG538" t="str">
            <v/>
          </cell>
          <cell r="EH538" t="str">
            <v/>
          </cell>
          <cell r="EI538" t="str">
            <v/>
          </cell>
          <cell r="EJ538" t="str">
            <v/>
          </cell>
          <cell r="EK538" t="str">
            <v/>
          </cell>
          <cell r="EL538" t="str">
            <v/>
          </cell>
          <cell r="EM538" t="str">
            <v/>
          </cell>
          <cell r="EN538" t="str">
            <v/>
          </cell>
          <cell r="EO538" t="str">
            <v/>
          </cell>
          <cell r="EP538" t="str">
            <v/>
          </cell>
          <cell r="EQ538" t="str">
            <v/>
          </cell>
          <cell r="ER538" t="str">
            <v/>
          </cell>
          <cell r="ES538" t="str">
            <v/>
          </cell>
          <cell r="ET538" t="str">
            <v/>
          </cell>
          <cell r="EU538" t="str">
            <v/>
          </cell>
          <cell r="EV538" t="str">
            <v/>
          </cell>
          <cell r="EW538" t="str">
            <v/>
          </cell>
          <cell r="EX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  <cell r="BI539" t="str">
            <v/>
          </cell>
          <cell r="BJ539" t="str">
            <v/>
          </cell>
          <cell r="BK539" t="str">
            <v/>
          </cell>
          <cell r="BL539" t="str">
            <v/>
          </cell>
          <cell r="BM539" t="str">
            <v/>
          </cell>
          <cell r="BN539" t="str">
            <v/>
          </cell>
          <cell r="BO539" t="str">
            <v/>
          </cell>
          <cell r="BP539" t="str">
            <v/>
          </cell>
          <cell r="BQ539" t="str">
            <v/>
          </cell>
          <cell r="BR539" t="str">
            <v/>
          </cell>
          <cell r="BS539" t="str">
            <v/>
          </cell>
          <cell r="BT539" t="str">
            <v/>
          </cell>
          <cell r="BU539" t="str">
            <v/>
          </cell>
          <cell r="BV539" t="str">
            <v/>
          </cell>
          <cell r="BW539" t="str">
            <v/>
          </cell>
          <cell r="BX539" t="str">
            <v/>
          </cell>
          <cell r="BY539" t="str">
            <v/>
          </cell>
          <cell r="CA539" t="str">
            <v/>
          </cell>
          <cell r="CB539" t="str">
            <v/>
          </cell>
          <cell r="CC539" t="str">
            <v/>
          </cell>
          <cell r="CD539" t="str">
            <v/>
          </cell>
          <cell r="CE539" t="str">
            <v/>
          </cell>
          <cell r="CF539" t="str">
            <v/>
          </cell>
          <cell r="CG539" t="str">
            <v/>
          </cell>
          <cell r="CH539" t="str">
            <v/>
          </cell>
          <cell r="CI539" t="str">
            <v/>
          </cell>
          <cell r="CJ539" t="str">
            <v/>
          </cell>
          <cell r="CK539" t="str">
            <v/>
          </cell>
          <cell r="CL539" t="str">
            <v/>
          </cell>
          <cell r="CM539" t="str">
            <v/>
          </cell>
          <cell r="CN539" t="str">
            <v/>
          </cell>
          <cell r="CO539" t="str">
            <v/>
          </cell>
          <cell r="CP539" t="str">
            <v/>
          </cell>
          <cell r="CQ539" t="str">
            <v/>
          </cell>
          <cell r="CR539" t="str">
            <v/>
          </cell>
          <cell r="CS539" t="str">
            <v/>
          </cell>
          <cell r="CT539" t="str">
            <v/>
          </cell>
          <cell r="CU539" t="str">
            <v/>
          </cell>
          <cell r="CV539" t="str">
            <v/>
          </cell>
          <cell r="CW539" t="str">
            <v/>
          </cell>
          <cell r="CX539" t="str">
            <v/>
          </cell>
          <cell r="CY539" t="str">
            <v/>
          </cell>
          <cell r="CZ539" t="str">
            <v/>
          </cell>
          <cell r="DA539" t="str">
            <v/>
          </cell>
          <cell r="DB539" t="str">
            <v/>
          </cell>
          <cell r="DC539" t="str">
            <v/>
          </cell>
          <cell r="DD539" t="str">
            <v/>
          </cell>
          <cell r="DE539" t="str">
            <v/>
          </cell>
          <cell r="DF539" t="str">
            <v/>
          </cell>
          <cell r="DG539" t="str">
            <v/>
          </cell>
          <cell r="DH539" t="str">
            <v/>
          </cell>
          <cell r="DI539" t="str">
            <v/>
          </cell>
          <cell r="DJ539" t="str">
            <v/>
          </cell>
          <cell r="DK539" t="str">
            <v/>
          </cell>
          <cell r="DL539" t="str">
            <v/>
          </cell>
          <cell r="DM539" t="str">
            <v/>
          </cell>
          <cell r="DN539" t="str">
            <v/>
          </cell>
          <cell r="DO539" t="str">
            <v/>
          </cell>
          <cell r="DP539" t="str">
            <v/>
          </cell>
          <cell r="DQ539" t="str">
            <v/>
          </cell>
          <cell r="DR539" t="str">
            <v/>
          </cell>
          <cell r="DS539" t="str">
            <v/>
          </cell>
          <cell r="DT539" t="str">
            <v/>
          </cell>
          <cell r="DU539" t="str">
            <v/>
          </cell>
          <cell r="DV539" t="str">
            <v/>
          </cell>
          <cell r="DW539" t="str">
            <v/>
          </cell>
          <cell r="DX539" t="str">
            <v/>
          </cell>
          <cell r="DY539" t="str">
            <v/>
          </cell>
          <cell r="DZ539" t="str">
            <v/>
          </cell>
          <cell r="EA539" t="str">
            <v/>
          </cell>
          <cell r="EB539" t="str">
            <v/>
          </cell>
          <cell r="EC539" t="str">
            <v/>
          </cell>
          <cell r="ED539" t="str">
            <v/>
          </cell>
          <cell r="EE539" t="str">
            <v/>
          </cell>
          <cell r="EF539" t="str">
            <v/>
          </cell>
          <cell r="EG539" t="str">
            <v/>
          </cell>
          <cell r="EH539" t="str">
            <v/>
          </cell>
          <cell r="EI539" t="str">
            <v/>
          </cell>
          <cell r="EJ539" t="str">
            <v/>
          </cell>
          <cell r="EK539" t="str">
            <v/>
          </cell>
          <cell r="EL539" t="str">
            <v/>
          </cell>
          <cell r="EM539" t="str">
            <v/>
          </cell>
          <cell r="EN539" t="str">
            <v/>
          </cell>
          <cell r="EO539" t="str">
            <v/>
          </cell>
          <cell r="EP539" t="str">
            <v/>
          </cell>
          <cell r="EQ539" t="str">
            <v/>
          </cell>
          <cell r="ER539" t="str">
            <v/>
          </cell>
          <cell r="ES539" t="str">
            <v/>
          </cell>
          <cell r="ET539" t="str">
            <v/>
          </cell>
          <cell r="EU539" t="str">
            <v/>
          </cell>
          <cell r="EV539" t="str">
            <v/>
          </cell>
          <cell r="EW539" t="str">
            <v/>
          </cell>
          <cell r="EX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  <cell r="AC540" t="str">
            <v/>
          </cell>
          <cell r="AD540" t="str">
            <v/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  <cell r="BI540" t="str">
            <v/>
          </cell>
          <cell r="BJ540" t="str">
            <v/>
          </cell>
          <cell r="BK540" t="str">
            <v/>
          </cell>
          <cell r="BL540" t="str">
            <v/>
          </cell>
          <cell r="BM540" t="str">
            <v/>
          </cell>
          <cell r="BN540" t="str">
            <v/>
          </cell>
          <cell r="BO540" t="str">
            <v/>
          </cell>
          <cell r="BP540" t="str">
            <v/>
          </cell>
          <cell r="BQ540" t="str">
            <v/>
          </cell>
          <cell r="BR540" t="str">
            <v/>
          </cell>
          <cell r="BS540" t="str">
            <v/>
          </cell>
          <cell r="BT540" t="str">
            <v/>
          </cell>
          <cell r="BU540" t="str">
            <v/>
          </cell>
          <cell r="BV540" t="str">
            <v/>
          </cell>
          <cell r="BW540" t="str">
            <v/>
          </cell>
          <cell r="BX540" t="str">
            <v/>
          </cell>
          <cell r="BY540" t="str">
            <v/>
          </cell>
          <cell r="CA540" t="str">
            <v/>
          </cell>
          <cell r="CB540" t="str">
            <v/>
          </cell>
          <cell r="CC540" t="str">
            <v/>
          </cell>
          <cell r="CD540" t="str">
            <v/>
          </cell>
          <cell r="CE540" t="str">
            <v/>
          </cell>
          <cell r="CF540" t="str">
            <v/>
          </cell>
          <cell r="CG540" t="str">
            <v/>
          </cell>
          <cell r="CH540" t="str">
            <v/>
          </cell>
          <cell r="CI540" t="str">
            <v/>
          </cell>
          <cell r="CJ540" t="str">
            <v/>
          </cell>
          <cell r="CK540" t="str">
            <v/>
          </cell>
          <cell r="CL540" t="str">
            <v/>
          </cell>
          <cell r="CM540" t="str">
            <v/>
          </cell>
          <cell r="CN540" t="str">
            <v/>
          </cell>
          <cell r="CO540" t="str">
            <v/>
          </cell>
          <cell r="CP540" t="str">
            <v/>
          </cell>
          <cell r="CQ540" t="str">
            <v/>
          </cell>
          <cell r="CR540" t="str">
            <v/>
          </cell>
          <cell r="CS540" t="str">
            <v/>
          </cell>
          <cell r="CT540" t="str">
            <v/>
          </cell>
          <cell r="CU540" t="str">
            <v/>
          </cell>
          <cell r="CV540" t="str">
            <v/>
          </cell>
          <cell r="CW540" t="str">
            <v/>
          </cell>
          <cell r="CX540" t="str">
            <v/>
          </cell>
          <cell r="CY540" t="str">
            <v/>
          </cell>
          <cell r="CZ540" t="str">
            <v/>
          </cell>
          <cell r="DA540" t="str">
            <v/>
          </cell>
          <cell r="DB540" t="str">
            <v/>
          </cell>
          <cell r="DC540" t="str">
            <v/>
          </cell>
          <cell r="DD540" t="str">
            <v/>
          </cell>
          <cell r="DE540" t="str">
            <v/>
          </cell>
          <cell r="DF540" t="str">
            <v/>
          </cell>
          <cell r="DG540" t="str">
            <v/>
          </cell>
          <cell r="DH540" t="str">
            <v/>
          </cell>
          <cell r="DI540" t="str">
            <v/>
          </cell>
          <cell r="DJ540" t="str">
            <v/>
          </cell>
          <cell r="DK540" t="str">
            <v/>
          </cell>
          <cell r="DL540" t="str">
            <v/>
          </cell>
          <cell r="DM540" t="str">
            <v/>
          </cell>
          <cell r="DN540" t="str">
            <v/>
          </cell>
          <cell r="DO540" t="str">
            <v/>
          </cell>
          <cell r="DP540" t="str">
            <v/>
          </cell>
          <cell r="DQ540" t="str">
            <v/>
          </cell>
          <cell r="DR540" t="str">
            <v/>
          </cell>
          <cell r="DS540" t="str">
            <v/>
          </cell>
          <cell r="DT540" t="str">
            <v/>
          </cell>
          <cell r="DU540" t="str">
            <v/>
          </cell>
          <cell r="DV540" t="str">
            <v/>
          </cell>
          <cell r="DW540" t="str">
            <v/>
          </cell>
          <cell r="DX540" t="str">
            <v/>
          </cell>
          <cell r="DY540" t="str">
            <v/>
          </cell>
          <cell r="DZ540" t="str">
            <v/>
          </cell>
          <cell r="EA540" t="str">
            <v/>
          </cell>
          <cell r="EB540" t="str">
            <v/>
          </cell>
          <cell r="EC540" t="str">
            <v/>
          </cell>
          <cell r="ED540" t="str">
            <v/>
          </cell>
          <cell r="EE540" t="str">
            <v/>
          </cell>
          <cell r="EF540" t="str">
            <v/>
          </cell>
          <cell r="EG540" t="str">
            <v/>
          </cell>
          <cell r="EH540" t="str">
            <v/>
          </cell>
          <cell r="EI540" t="str">
            <v/>
          </cell>
          <cell r="EJ540" t="str">
            <v/>
          </cell>
          <cell r="EK540" t="str">
            <v/>
          </cell>
          <cell r="EL540" t="str">
            <v/>
          </cell>
          <cell r="EM540" t="str">
            <v/>
          </cell>
          <cell r="EN540" t="str">
            <v/>
          </cell>
          <cell r="EO540" t="str">
            <v/>
          </cell>
          <cell r="EP540" t="str">
            <v/>
          </cell>
          <cell r="EQ540" t="str">
            <v/>
          </cell>
          <cell r="ER540" t="str">
            <v/>
          </cell>
          <cell r="ES540" t="str">
            <v/>
          </cell>
          <cell r="ET540" t="str">
            <v/>
          </cell>
          <cell r="EU540" t="str">
            <v/>
          </cell>
          <cell r="EV540" t="str">
            <v/>
          </cell>
          <cell r="EW540" t="str">
            <v/>
          </cell>
          <cell r="EX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  <cell r="BI541" t="str">
            <v/>
          </cell>
          <cell r="BJ541" t="str">
            <v/>
          </cell>
          <cell r="BK541" t="str">
            <v/>
          </cell>
          <cell r="BL541" t="str">
            <v/>
          </cell>
          <cell r="BM541" t="str">
            <v/>
          </cell>
          <cell r="BN541" t="str">
            <v/>
          </cell>
          <cell r="BO541" t="str">
            <v/>
          </cell>
          <cell r="BP541" t="str">
            <v/>
          </cell>
          <cell r="BQ541" t="str">
            <v/>
          </cell>
          <cell r="BR541" t="str">
            <v/>
          </cell>
          <cell r="BS541" t="str">
            <v/>
          </cell>
          <cell r="BT541" t="str">
            <v/>
          </cell>
          <cell r="BU541" t="str">
            <v/>
          </cell>
          <cell r="BV541" t="str">
            <v/>
          </cell>
          <cell r="BW541" t="str">
            <v/>
          </cell>
          <cell r="BX541" t="str">
            <v/>
          </cell>
          <cell r="BY541" t="str">
            <v/>
          </cell>
          <cell r="CA541" t="str">
            <v/>
          </cell>
          <cell r="CB541" t="str">
            <v/>
          </cell>
          <cell r="CC541" t="str">
            <v/>
          </cell>
          <cell r="CD541" t="str">
            <v/>
          </cell>
          <cell r="CE541" t="str">
            <v/>
          </cell>
          <cell r="CF541" t="str">
            <v/>
          </cell>
          <cell r="CG541" t="str">
            <v/>
          </cell>
          <cell r="CH541" t="str">
            <v/>
          </cell>
          <cell r="CI541" t="str">
            <v/>
          </cell>
          <cell r="CJ541" t="str">
            <v/>
          </cell>
          <cell r="CK541" t="str">
            <v/>
          </cell>
          <cell r="CL541" t="str">
            <v/>
          </cell>
          <cell r="CM541" t="str">
            <v/>
          </cell>
          <cell r="CN541" t="str">
            <v/>
          </cell>
          <cell r="CO541" t="str">
            <v/>
          </cell>
          <cell r="CP541" t="str">
            <v/>
          </cell>
          <cell r="CQ541" t="str">
            <v/>
          </cell>
          <cell r="CR541" t="str">
            <v/>
          </cell>
          <cell r="CS541" t="str">
            <v/>
          </cell>
          <cell r="CT541" t="str">
            <v/>
          </cell>
          <cell r="CU541" t="str">
            <v/>
          </cell>
          <cell r="CV541" t="str">
            <v/>
          </cell>
          <cell r="CW541" t="str">
            <v/>
          </cell>
          <cell r="CX541" t="str">
            <v/>
          </cell>
          <cell r="CY541" t="str">
            <v/>
          </cell>
          <cell r="CZ541" t="str">
            <v/>
          </cell>
          <cell r="DA541" t="str">
            <v/>
          </cell>
          <cell r="DB541" t="str">
            <v/>
          </cell>
          <cell r="DC541" t="str">
            <v/>
          </cell>
          <cell r="DD541" t="str">
            <v/>
          </cell>
          <cell r="DE541" t="str">
            <v/>
          </cell>
          <cell r="DF541" t="str">
            <v/>
          </cell>
          <cell r="DG541" t="str">
            <v/>
          </cell>
          <cell r="DH541" t="str">
            <v/>
          </cell>
          <cell r="DI541" t="str">
            <v/>
          </cell>
          <cell r="DJ541" t="str">
            <v/>
          </cell>
          <cell r="DK541" t="str">
            <v/>
          </cell>
          <cell r="DL541" t="str">
            <v/>
          </cell>
          <cell r="DM541" t="str">
            <v/>
          </cell>
          <cell r="DN541" t="str">
            <v/>
          </cell>
          <cell r="DO541" t="str">
            <v/>
          </cell>
          <cell r="DP541" t="str">
            <v/>
          </cell>
          <cell r="DQ541" t="str">
            <v/>
          </cell>
          <cell r="DR541" t="str">
            <v/>
          </cell>
          <cell r="DS541" t="str">
            <v/>
          </cell>
          <cell r="DT541" t="str">
            <v/>
          </cell>
          <cell r="DU541" t="str">
            <v/>
          </cell>
          <cell r="DV541" t="str">
            <v/>
          </cell>
          <cell r="DW541" t="str">
            <v/>
          </cell>
          <cell r="DX541" t="str">
            <v/>
          </cell>
          <cell r="DY541" t="str">
            <v/>
          </cell>
          <cell r="DZ541" t="str">
            <v/>
          </cell>
          <cell r="EA541" t="str">
            <v/>
          </cell>
          <cell r="EB541" t="str">
            <v/>
          </cell>
          <cell r="EC541" t="str">
            <v/>
          </cell>
          <cell r="ED541" t="str">
            <v/>
          </cell>
          <cell r="EE541" t="str">
            <v/>
          </cell>
          <cell r="EF541" t="str">
            <v/>
          </cell>
          <cell r="EG541" t="str">
            <v/>
          </cell>
          <cell r="EH541" t="str">
            <v/>
          </cell>
          <cell r="EI541" t="str">
            <v/>
          </cell>
          <cell r="EJ541" t="str">
            <v/>
          </cell>
          <cell r="EK541" t="str">
            <v/>
          </cell>
          <cell r="EL541" t="str">
            <v/>
          </cell>
          <cell r="EM541" t="str">
            <v/>
          </cell>
          <cell r="EN541" t="str">
            <v/>
          </cell>
          <cell r="EO541" t="str">
            <v/>
          </cell>
          <cell r="EP541" t="str">
            <v/>
          </cell>
          <cell r="EQ541" t="str">
            <v/>
          </cell>
          <cell r="ER541" t="str">
            <v/>
          </cell>
          <cell r="ES541" t="str">
            <v/>
          </cell>
          <cell r="ET541" t="str">
            <v/>
          </cell>
          <cell r="EU541" t="str">
            <v/>
          </cell>
          <cell r="EV541" t="str">
            <v/>
          </cell>
          <cell r="EW541" t="str">
            <v/>
          </cell>
          <cell r="EX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  <cell r="BI542" t="str">
            <v/>
          </cell>
          <cell r="BJ542" t="str">
            <v/>
          </cell>
          <cell r="BK542" t="str">
            <v/>
          </cell>
          <cell r="BL542" t="str">
            <v/>
          </cell>
          <cell r="BM542" t="str">
            <v/>
          </cell>
          <cell r="BN542" t="str">
            <v/>
          </cell>
          <cell r="BO542" t="str">
            <v/>
          </cell>
          <cell r="BP542" t="str">
            <v/>
          </cell>
          <cell r="BQ542" t="str">
            <v/>
          </cell>
          <cell r="BR542" t="str">
            <v/>
          </cell>
          <cell r="BS542" t="str">
            <v/>
          </cell>
          <cell r="BT542" t="str">
            <v/>
          </cell>
          <cell r="BU542" t="str">
            <v/>
          </cell>
          <cell r="BV542" t="str">
            <v/>
          </cell>
          <cell r="BW542" t="str">
            <v/>
          </cell>
          <cell r="BX542" t="str">
            <v/>
          </cell>
          <cell r="BY542" t="str">
            <v/>
          </cell>
          <cell r="CA542" t="str">
            <v/>
          </cell>
          <cell r="CB542" t="str">
            <v/>
          </cell>
          <cell r="CC542" t="str">
            <v/>
          </cell>
          <cell r="CD542" t="str">
            <v/>
          </cell>
          <cell r="CE542" t="str">
            <v/>
          </cell>
          <cell r="CF542" t="str">
            <v/>
          </cell>
          <cell r="CG542" t="str">
            <v/>
          </cell>
          <cell r="CH542" t="str">
            <v/>
          </cell>
          <cell r="CI542" t="str">
            <v/>
          </cell>
          <cell r="CJ542" t="str">
            <v/>
          </cell>
          <cell r="CK542" t="str">
            <v/>
          </cell>
          <cell r="CL542" t="str">
            <v/>
          </cell>
          <cell r="CM542" t="str">
            <v/>
          </cell>
          <cell r="CN542" t="str">
            <v/>
          </cell>
          <cell r="CO542" t="str">
            <v/>
          </cell>
          <cell r="CP542" t="str">
            <v/>
          </cell>
          <cell r="CQ542" t="str">
            <v/>
          </cell>
          <cell r="CR542" t="str">
            <v/>
          </cell>
          <cell r="CS542" t="str">
            <v/>
          </cell>
          <cell r="CT542" t="str">
            <v/>
          </cell>
          <cell r="CU542" t="str">
            <v/>
          </cell>
          <cell r="CV542" t="str">
            <v/>
          </cell>
          <cell r="CW542" t="str">
            <v/>
          </cell>
          <cell r="CX542" t="str">
            <v/>
          </cell>
          <cell r="CY542" t="str">
            <v/>
          </cell>
          <cell r="CZ542" t="str">
            <v/>
          </cell>
          <cell r="DA542" t="str">
            <v/>
          </cell>
          <cell r="DB542" t="str">
            <v/>
          </cell>
          <cell r="DC542" t="str">
            <v/>
          </cell>
          <cell r="DD542" t="str">
            <v/>
          </cell>
          <cell r="DE542" t="str">
            <v/>
          </cell>
          <cell r="DF542" t="str">
            <v/>
          </cell>
          <cell r="DG542" t="str">
            <v/>
          </cell>
          <cell r="DH542" t="str">
            <v/>
          </cell>
          <cell r="DI542" t="str">
            <v/>
          </cell>
          <cell r="DJ542" t="str">
            <v/>
          </cell>
          <cell r="DK542" t="str">
            <v/>
          </cell>
          <cell r="DL542" t="str">
            <v/>
          </cell>
          <cell r="DM542" t="str">
            <v/>
          </cell>
          <cell r="DN542" t="str">
            <v/>
          </cell>
          <cell r="DO542" t="str">
            <v/>
          </cell>
          <cell r="DP542" t="str">
            <v/>
          </cell>
          <cell r="DQ542" t="str">
            <v/>
          </cell>
          <cell r="DR542" t="str">
            <v/>
          </cell>
          <cell r="DS542" t="str">
            <v/>
          </cell>
          <cell r="DT542" t="str">
            <v/>
          </cell>
          <cell r="DU542" t="str">
            <v/>
          </cell>
          <cell r="DV542" t="str">
            <v/>
          </cell>
          <cell r="DW542" t="str">
            <v/>
          </cell>
          <cell r="DX542" t="str">
            <v/>
          </cell>
          <cell r="DY542" t="str">
            <v/>
          </cell>
          <cell r="DZ542" t="str">
            <v/>
          </cell>
          <cell r="EA542" t="str">
            <v/>
          </cell>
          <cell r="EB542" t="str">
            <v/>
          </cell>
          <cell r="EC542" t="str">
            <v/>
          </cell>
          <cell r="ED542" t="str">
            <v/>
          </cell>
          <cell r="EE542" t="str">
            <v/>
          </cell>
          <cell r="EF542" t="str">
            <v/>
          </cell>
          <cell r="EG542" t="str">
            <v/>
          </cell>
          <cell r="EH542" t="str">
            <v/>
          </cell>
          <cell r="EI542" t="str">
            <v/>
          </cell>
          <cell r="EJ542" t="str">
            <v/>
          </cell>
          <cell r="EK542" t="str">
            <v/>
          </cell>
          <cell r="EL542" t="str">
            <v/>
          </cell>
          <cell r="EM542" t="str">
            <v/>
          </cell>
          <cell r="EN542" t="str">
            <v/>
          </cell>
          <cell r="EO542" t="str">
            <v/>
          </cell>
          <cell r="EP542" t="str">
            <v/>
          </cell>
          <cell r="EQ542" t="str">
            <v/>
          </cell>
          <cell r="ER542" t="str">
            <v/>
          </cell>
          <cell r="ES542" t="str">
            <v/>
          </cell>
          <cell r="ET542" t="str">
            <v/>
          </cell>
          <cell r="EU542" t="str">
            <v/>
          </cell>
          <cell r="EV542" t="str">
            <v/>
          </cell>
          <cell r="EW542" t="str">
            <v/>
          </cell>
          <cell r="EX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  <cell r="BI543" t="str">
            <v/>
          </cell>
          <cell r="BJ543" t="str">
            <v/>
          </cell>
          <cell r="BK543" t="str">
            <v/>
          </cell>
          <cell r="BL543" t="str">
            <v/>
          </cell>
          <cell r="BM543" t="str">
            <v/>
          </cell>
          <cell r="BN543" t="str">
            <v/>
          </cell>
          <cell r="BO543" t="str">
            <v/>
          </cell>
          <cell r="BP543" t="str">
            <v/>
          </cell>
          <cell r="BQ543" t="str">
            <v/>
          </cell>
          <cell r="BR543" t="str">
            <v/>
          </cell>
          <cell r="BS543" t="str">
            <v/>
          </cell>
          <cell r="BT543" t="str">
            <v/>
          </cell>
          <cell r="BU543" t="str">
            <v/>
          </cell>
          <cell r="BV543" t="str">
            <v/>
          </cell>
          <cell r="BW543" t="str">
            <v/>
          </cell>
          <cell r="BX543" t="str">
            <v/>
          </cell>
          <cell r="BY543" t="str">
            <v/>
          </cell>
          <cell r="CA543" t="str">
            <v/>
          </cell>
          <cell r="CB543" t="str">
            <v/>
          </cell>
          <cell r="CC543" t="str">
            <v/>
          </cell>
          <cell r="CD543" t="str">
            <v/>
          </cell>
          <cell r="CE543" t="str">
            <v/>
          </cell>
          <cell r="CF543" t="str">
            <v/>
          </cell>
          <cell r="CG543" t="str">
            <v/>
          </cell>
          <cell r="CH543" t="str">
            <v/>
          </cell>
          <cell r="CI543" t="str">
            <v/>
          </cell>
          <cell r="CJ543" t="str">
            <v/>
          </cell>
          <cell r="CK543" t="str">
            <v/>
          </cell>
          <cell r="CL543" t="str">
            <v/>
          </cell>
          <cell r="CM543" t="str">
            <v/>
          </cell>
          <cell r="CN543" t="str">
            <v/>
          </cell>
          <cell r="CO543" t="str">
            <v/>
          </cell>
          <cell r="CP543" t="str">
            <v/>
          </cell>
          <cell r="CQ543" t="str">
            <v/>
          </cell>
          <cell r="CR543" t="str">
            <v/>
          </cell>
          <cell r="CS543" t="str">
            <v/>
          </cell>
          <cell r="CT543" t="str">
            <v/>
          </cell>
          <cell r="CU543" t="str">
            <v/>
          </cell>
          <cell r="CV543" t="str">
            <v/>
          </cell>
          <cell r="CW543" t="str">
            <v/>
          </cell>
          <cell r="CX543" t="str">
            <v/>
          </cell>
          <cell r="CY543" t="str">
            <v/>
          </cell>
          <cell r="CZ543" t="str">
            <v/>
          </cell>
          <cell r="DA543" t="str">
            <v/>
          </cell>
          <cell r="DB543" t="str">
            <v/>
          </cell>
          <cell r="DC543" t="str">
            <v/>
          </cell>
          <cell r="DD543" t="str">
            <v/>
          </cell>
          <cell r="DE543" t="str">
            <v/>
          </cell>
          <cell r="DF543" t="str">
            <v/>
          </cell>
          <cell r="DG543" t="str">
            <v/>
          </cell>
          <cell r="DH543" t="str">
            <v/>
          </cell>
          <cell r="DI543" t="str">
            <v/>
          </cell>
          <cell r="DJ543" t="str">
            <v/>
          </cell>
          <cell r="DK543" t="str">
            <v/>
          </cell>
          <cell r="DL543" t="str">
            <v/>
          </cell>
          <cell r="DM543" t="str">
            <v/>
          </cell>
          <cell r="DN543" t="str">
            <v/>
          </cell>
          <cell r="DO543" t="str">
            <v/>
          </cell>
          <cell r="DP543" t="str">
            <v/>
          </cell>
          <cell r="DQ543" t="str">
            <v/>
          </cell>
          <cell r="DR543" t="str">
            <v/>
          </cell>
          <cell r="DS543" t="str">
            <v/>
          </cell>
          <cell r="DT543" t="str">
            <v/>
          </cell>
          <cell r="DU543" t="str">
            <v/>
          </cell>
          <cell r="DV543" t="str">
            <v/>
          </cell>
          <cell r="DW543" t="str">
            <v/>
          </cell>
          <cell r="DX543" t="str">
            <v/>
          </cell>
          <cell r="DY543" t="str">
            <v/>
          </cell>
          <cell r="DZ543" t="str">
            <v/>
          </cell>
          <cell r="EA543" t="str">
            <v/>
          </cell>
          <cell r="EB543" t="str">
            <v/>
          </cell>
          <cell r="EC543" t="str">
            <v/>
          </cell>
          <cell r="ED543" t="str">
            <v/>
          </cell>
          <cell r="EE543" t="str">
            <v/>
          </cell>
          <cell r="EF543" t="str">
            <v/>
          </cell>
          <cell r="EG543" t="str">
            <v/>
          </cell>
          <cell r="EH543" t="str">
            <v/>
          </cell>
          <cell r="EI543" t="str">
            <v/>
          </cell>
          <cell r="EJ543" t="str">
            <v/>
          </cell>
          <cell r="EK543" t="str">
            <v/>
          </cell>
          <cell r="EL543" t="str">
            <v/>
          </cell>
          <cell r="EM543" t="str">
            <v/>
          </cell>
          <cell r="EN543" t="str">
            <v/>
          </cell>
          <cell r="EO543" t="str">
            <v/>
          </cell>
          <cell r="EP543" t="str">
            <v/>
          </cell>
          <cell r="EQ543" t="str">
            <v/>
          </cell>
          <cell r="ER543" t="str">
            <v/>
          </cell>
          <cell r="ES543" t="str">
            <v/>
          </cell>
          <cell r="ET543" t="str">
            <v/>
          </cell>
          <cell r="EU543" t="str">
            <v/>
          </cell>
          <cell r="EV543" t="str">
            <v/>
          </cell>
          <cell r="EW543" t="str">
            <v/>
          </cell>
          <cell r="EX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  <cell r="BI544" t="str">
            <v/>
          </cell>
          <cell r="BJ544" t="str">
            <v/>
          </cell>
          <cell r="BK544" t="str">
            <v/>
          </cell>
          <cell r="BL544" t="str">
            <v/>
          </cell>
          <cell r="BM544" t="str">
            <v/>
          </cell>
          <cell r="BN544" t="str">
            <v/>
          </cell>
          <cell r="BO544" t="str">
            <v/>
          </cell>
          <cell r="BP544" t="str">
            <v/>
          </cell>
          <cell r="BQ544" t="str">
            <v/>
          </cell>
          <cell r="BR544" t="str">
            <v/>
          </cell>
          <cell r="BS544" t="str">
            <v/>
          </cell>
          <cell r="BT544" t="str">
            <v/>
          </cell>
          <cell r="BU544" t="str">
            <v/>
          </cell>
          <cell r="BV544" t="str">
            <v/>
          </cell>
          <cell r="BW544" t="str">
            <v/>
          </cell>
          <cell r="BX544" t="str">
            <v/>
          </cell>
          <cell r="BY544" t="str">
            <v/>
          </cell>
          <cell r="CA544" t="str">
            <v/>
          </cell>
          <cell r="CB544" t="str">
            <v/>
          </cell>
          <cell r="CC544" t="str">
            <v/>
          </cell>
          <cell r="CD544" t="str">
            <v/>
          </cell>
          <cell r="CE544" t="str">
            <v/>
          </cell>
          <cell r="CF544" t="str">
            <v/>
          </cell>
          <cell r="CG544" t="str">
            <v/>
          </cell>
          <cell r="CH544" t="str">
            <v/>
          </cell>
          <cell r="CI544" t="str">
            <v/>
          </cell>
          <cell r="CJ544" t="str">
            <v/>
          </cell>
          <cell r="CK544" t="str">
            <v/>
          </cell>
          <cell r="CL544" t="str">
            <v/>
          </cell>
          <cell r="CM544" t="str">
            <v/>
          </cell>
          <cell r="CN544" t="str">
            <v/>
          </cell>
          <cell r="CO544" t="str">
            <v/>
          </cell>
          <cell r="CP544" t="str">
            <v/>
          </cell>
          <cell r="CQ544" t="str">
            <v/>
          </cell>
          <cell r="CR544" t="str">
            <v/>
          </cell>
          <cell r="CS544" t="str">
            <v/>
          </cell>
          <cell r="CT544" t="str">
            <v/>
          </cell>
          <cell r="CU544" t="str">
            <v/>
          </cell>
          <cell r="CV544" t="str">
            <v/>
          </cell>
          <cell r="CW544" t="str">
            <v/>
          </cell>
          <cell r="CX544" t="str">
            <v/>
          </cell>
          <cell r="CY544" t="str">
            <v/>
          </cell>
          <cell r="CZ544" t="str">
            <v/>
          </cell>
          <cell r="DA544" t="str">
            <v/>
          </cell>
          <cell r="DB544" t="str">
            <v/>
          </cell>
          <cell r="DC544" t="str">
            <v/>
          </cell>
          <cell r="DD544" t="str">
            <v/>
          </cell>
          <cell r="DE544" t="str">
            <v/>
          </cell>
          <cell r="DF544" t="str">
            <v/>
          </cell>
          <cell r="DG544" t="str">
            <v/>
          </cell>
          <cell r="DH544" t="str">
            <v/>
          </cell>
          <cell r="DI544" t="str">
            <v/>
          </cell>
          <cell r="DJ544" t="str">
            <v/>
          </cell>
          <cell r="DK544" t="str">
            <v/>
          </cell>
          <cell r="DL544" t="str">
            <v/>
          </cell>
          <cell r="DM544" t="str">
            <v/>
          </cell>
          <cell r="DN544" t="str">
            <v/>
          </cell>
          <cell r="DO544" t="str">
            <v/>
          </cell>
          <cell r="DP544" t="str">
            <v/>
          </cell>
          <cell r="DQ544" t="str">
            <v/>
          </cell>
          <cell r="DR544" t="str">
            <v/>
          </cell>
          <cell r="DS544" t="str">
            <v/>
          </cell>
          <cell r="DT544" t="str">
            <v/>
          </cell>
          <cell r="DU544" t="str">
            <v/>
          </cell>
          <cell r="DV544" t="str">
            <v/>
          </cell>
          <cell r="DW544" t="str">
            <v/>
          </cell>
          <cell r="DX544" t="str">
            <v/>
          </cell>
          <cell r="DY544" t="str">
            <v/>
          </cell>
          <cell r="DZ544" t="str">
            <v/>
          </cell>
          <cell r="EA544" t="str">
            <v/>
          </cell>
          <cell r="EB544" t="str">
            <v/>
          </cell>
          <cell r="EC544" t="str">
            <v/>
          </cell>
          <cell r="ED544" t="str">
            <v/>
          </cell>
          <cell r="EE544" t="str">
            <v/>
          </cell>
          <cell r="EF544" t="str">
            <v/>
          </cell>
          <cell r="EG544" t="str">
            <v/>
          </cell>
          <cell r="EH544" t="str">
            <v/>
          </cell>
          <cell r="EI544" t="str">
            <v/>
          </cell>
          <cell r="EJ544" t="str">
            <v/>
          </cell>
          <cell r="EK544" t="str">
            <v/>
          </cell>
          <cell r="EL544" t="str">
            <v/>
          </cell>
          <cell r="EM544" t="str">
            <v/>
          </cell>
          <cell r="EN544" t="str">
            <v/>
          </cell>
          <cell r="EO544" t="str">
            <v/>
          </cell>
          <cell r="EP544" t="str">
            <v/>
          </cell>
          <cell r="EQ544" t="str">
            <v/>
          </cell>
          <cell r="ER544" t="str">
            <v/>
          </cell>
          <cell r="ES544" t="str">
            <v/>
          </cell>
          <cell r="ET544" t="str">
            <v/>
          </cell>
          <cell r="EU544" t="str">
            <v/>
          </cell>
          <cell r="EV544" t="str">
            <v/>
          </cell>
          <cell r="EW544" t="str">
            <v/>
          </cell>
          <cell r="EX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  <cell r="BI545" t="str">
            <v/>
          </cell>
          <cell r="BJ545" t="str">
            <v/>
          </cell>
          <cell r="BK545" t="str">
            <v/>
          </cell>
          <cell r="BL545" t="str">
            <v/>
          </cell>
          <cell r="BM545" t="str">
            <v/>
          </cell>
          <cell r="BN545" t="str">
            <v/>
          </cell>
          <cell r="BO545" t="str">
            <v/>
          </cell>
          <cell r="BP545" t="str">
            <v/>
          </cell>
          <cell r="BQ545" t="str">
            <v/>
          </cell>
          <cell r="BR545" t="str">
            <v/>
          </cell>
          <cell r="BS545" t="str">
            <v/>
          </cell>
          <cell r="BT545" t="str">
            <v/>
          </cell>
          <cell r="BU545" t="str">
            <v/>
          </cell>
          <cell r="BV545" t="str">
            <v/>
          </cell>
          <cell r="BW545" t="str">
            <v/>
          </cell>
          <cell r="BX545" t="str">
            <v/>
          </cell>
          <cell r="BY545" t="str">
            <v/>
          </cell>
          <cell r="CA545" t="str">
            <v/>
          </cell>
          <cell r="CB545" t="str">
            <v/>
          </cell>
          <cell r="CC545" t="str">
            <v/>
          </cell>
          <cell r="CD545" t="str">
            <v/>
          </cell>
          <cell r="CE545" t="str">
            <v/>
          </cell>
          <cell r="CF545" t="str">
            <v/>
          </cell>
          <cell r="CG545" t="str">
            <v/>
          </cell>
          <cell r="CH545" t="str">
            <v/>
          </cell>
          <cell r="CI545" t="str">
            <v/>
          </cell>
          <cell r="CJ545" t="str">
            <v/>
          </cell>
          <cell r="CK545" t="str">
            <v/>
          </cell>
          <cell r="CL545" t="str">
            <v/>
          </cell>
          <cell r="CM545" t="str">
            <v/>
          </cell>
          <cell r="CN545" t="str">
            <v/>
          </cell>
          <cell r="CO545" t="str">
            <v/>
          </cell>
          <cell r="CP545" t="str">
            <v/>
          </cell>
          <cell r="CQ545" t="str">
            <v/>
          </cell>
          <cell r="CR545" t="str">
            <v/>
          </cell>
          <cell r="CS545" t="str">
            <v/>
          </cell>
          <cell r="CT545" t="str">
            <v/>
          </cell>
          <cell r="CU545" t="str">
            <v/>
          </cell>
          <cell r="CV545" t="str">
            <v/>
          </cell>
          <cell r="CW545" t="str">
            <v/>
          </cell>
          <cell r="CX545" t="str">
            <v/>
          </cell>
          <cell r="CY545" t="str">
            <v/>
          </cell>
          <cell r="CZ545" t="str">
            <v/>
          </cell>
          <cell r="DA545" t="str">
            <v/>
          </cell>
          <cell r="DB545" t="str">
            <v/>
          </cell>
          <cell r="DC545" t="str">
            <v/>
          </cell>
          <cell r="DD545" t="str">
            <v/>
          </cell>
          <cell r="DE545" t="str">
            <v/>
          </cell>
          <cell r="DF545" t="str">
            <v/>
          </cell>
          <cell r="DG545" t="str">
            <v/>
          </cell>
          <cell r="DH545" t="str">
            <v/>
          </cell>
          <cell r="DI545" t="str">
            <v/>
          </cell>
          <cell r="DJ545" t="str">
            <v/>
          </cell>
          <cell r="DK545" t="str">
            <v/>
          </cell>
          <cell r="DL545" t="str">
            <v/>
          </cell>
          <cell r="DM545" t="str">
            <v/>
          </cell>
          <cell r="DN545" t="str">
            <v/>
          </cell>
          <cell r="DO545" t="str">
            <v/>
          </cell>
          <cell r="DP545" t="str">
            <v/>
          </cell>
          <cell r="DQ545" t="str">
            <v/>
          </cell>
          <cell r="DR545" t="str">
            <v/>
          </cell>
          <cell r="DS545" t="str">
            <v/>
          </cell>
          <cell r="DT545" t="str">
            <v/>
          </cell>
          <cell r="DU545" t="str">
            <v/>
          </cell>
          <cell r="DV545" t="str">
            <v/>
          </cell>
          <cell r="DW545" t="str">
            <v/>
          </cell>
          <cell r="DX545" t="str">
            <v/>
          </cell>
          <cell r="DY545" t="str">
            <v/>
          </cell>
          <cell r="DZ545" t="str">
            <v/>
          </cell>
          <cell r="EA545" t="str">
            <v/>
          </cell>
          <cell r="EB545" t="str">
            <v/>
          </cell>
          <cell r="EC545" t="str">
            <v/>
          </cell>
          <cell r="ED545" t="str">
            <v/>
          </cell>
          <cell r="EE545" t="str">
            <v/>
          </cell>
          <cell r="EF545" t="str">
            <v/>
          </cell>
          <cell r="EG545" t="str">
            <v/>
          </cell>
          <cell r="EH545" t="str">
            <v/>
          </cell>
          <cell r="EI545" t="str">
            <v/>
          </cell>
          <cell r="EJ545" t="str">
            <v/>
          </cell>
          <cell r="EK545" t="str">
            <v/>
          </cell>
          <cell r="EL545" t="str">
            <v/>
          </cell>
          <cell r="EM545" t="str">
            <v/>
          </cell>
          <cell r="EN545" t="str">
            <v/>
          </cell>
          <cell r="EO545" t="str">
            <v/>
          </cell>
          <cell r="EP545" t="str">
            <v/>
          </cell>
          <cell r="EQ545" t="str">
            <v/>
          </cell>
          <cell r="ER545" t="str">
            <v/>
          </cell>
          <cell r="ES545" t="str">
            <v/>
          </cell>
          <cell r="ET545" t="str">
            <v/>
          </cell>
          <cell r="EU545" t="str">
            <v/>
          </cell>
          <cell r="EV545" t="str">
            <v/>
          </cell>
          <cell r="EW545" t="str">
            <v/>
          </cell>
          <cell r="EX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  <cell r="BI546" t="str">
            <v/>
          </cell>
          <cell r="BJ546" t="str">
            <v/>
          </cell>
          <cell r="BK546" t="str">
            <v/>
          </cell>
          <cell r="BL546" t="str">
            <v/>
          </cell>
          <cell r="BM546" t="str">
            <v/>
          </cell>
          <cell r="BN546" t="str">
            <v/>
          </cell>
          <cell r="BO546" t="str">
            <v/>
          </cell>
          <cell r="BP546" t="str">
            <v/>
          </cell>
          <cell r="BQ546" t="str">
            <v/>
          </cell>
          <cell r="BR546" t="str">
            <v/>
          </cell>
          <cell r="BS546" t="str">
            <v/>
          </cell>
          <cell r="BT546" t="str">
            <v/>
          </cell>
          <cell r="BU546" t="str">
            <v/>
          </cell>
          <cell r="BV546" t="str">
            <v/>
          </cell>
          <cell r="BW546" t="str">
            <v/>
          </cell>
          <cell r="BX546" t="str">
            <v/>
          </cell>
          <cell r="BY546" t="str">
            <v/>
          </cell>
          <cell r="CA546" t="str">
            <v/>
          </cell>
          <cell r="CB546" t="str">
            <v/>
          </cell>
          <cell r="CC546" t="str">
            <v/>
          </cell>
          <cell r="CD546" t="str">
            <v/>
          </cell>
          <cell r="CE546" t="str">
            <v/>
          </cell>
          <cell r="CF546" t="str">
            <v/>
          </cell>
          <cell r="CG546" t="str">
            <v/>
          </cell>
          <cell r="CH546" t="str">
            <v/>
          </cell>
          <cell r="CI546" t="str">
            <v/>
          </cell>
          <cell r="CJ546" t="str">
            <v/>
          </cell>
          <cell r="CK546" t="str">
            <v/>
          </cell>
          <cell r="CL546" t="str">
            <v/>
          </cell>
          <cell r="CM546" t="str">
            <v/>
          </cell>
          <cell r="CN546" t="str">
            <v/>
          </cell>
          <cell r="CO546" t="str">
            <v/>
          </cell>
          <cell r="CP546" t="str">
            <v/>
          </cell>
          <cell r="CQ546" t="str">
            <v/>
          </cell>
          <cell r="CR546" t="str">
            <v/>
          </cell>
          <cell r="CS546" t="str">
            <v/>
          </cell>
          <cell r="CT546" t="str">
            <v/>
          </cell>
          <cell r="CU546" t="str">
            <v/>
          </cell>
          <cell r="CV546" t="str">
            <v/>
          </cell>
          <cell r="CW546" t="str">
            <v/>
          </cell>
          <cell r="CX546" t="str">
            <v/>
          </cell>
          <cell r="CY546" t="str">
            <v/>
          </cell>
          <cell r="CZ546" t="str">
            <v/>
          </cell>
          <cell r="DA546" t="str">
            <v/>
          </cell>
          <cell r="DB546" t="str">
            <v/>
          </cell>
          <cell r="DC546" t="str">
            <v/>
          </cell>
          <cell r="DD546" t="str">
            <v/>
          </cell>
          <cell r="DE546" t="str">
            <v/>
          </cell>
          <cell r="DF546" t="str">
            <v/>
          </cell>
          <cell r="DG546" t="str">
            <v/>
          </cell>
          <cell r="DH546" t="str">
            <v/>
          </cell>
          <cell r="DI546" t="str">
            <v/>
          </cell>
          <cell r="DJ546" t="str">
            <v/>
          </cell>
          <cell r="DK546" t="str">
            <v/>
          </cell>
          <cell r="DL546" t="str">
            <v/>
          </cell>
          <cell r="DM546" t="str">
            <v/>
          </cell>
          <cell r="DN546" t="str">
            <v/>
          </cell>
          <cell r="DO546" t="str">
            <v/>
          </cell>
          <cell r="DP546" t="str">
            <v/>
          </cell>
          <cell r="DQ546" t="str">
            <v/>
          </cell>
          <cell r="DR546" t="str">
            <v/>
          </cell>
          <cell r="DS546" t="str">
            <v/>
          </cell>
          <cell r="DT546" t="str">
            <v/>
          </cell>
          <cell r="DU546" t="str">
            <v/>
          </cell>
          <cell r="DV546" t="str">
            <v/>
          </cell>
          <cell r="DW546" t="str">
            <v/>
          </cell>
          <cell r="DX546" t="str">
            <v/>
          </cell>
          <cell r="DY546" t="str">
            <v/>
          </cell>
          <cell r="DZ546" t="str">
            <v/>
          </cell>
          <cell r="EA546" t="str">
            <v/>
          </cell>
          <cell r="EB546" t="str">
            <v/>
          </cell>
          <cell r="EC546" t="str">
            <v/>
          </cell>
          <cell r="ED546" t="str">
            <v/>
          </cell>
          <cell r="EE546" t="str">
            <v/>
          </cell>
          <cell r="EF546" t="str">
            <v/>
          </cell>
          <cell r="EG546" t="str">
            <v/>
          </cell>
          <cell r="EH546" t="str">
            <v/>
          </cell>
          <cell r="EI546" t="str">
            <v/>
          </cell>
          <cell r="EJ546" t="str">
            <v/>
          </cell>
          <cell r="EK546" t="str">
            <v/>
          </cell>
          <cell r="EL546" t="str">
            <v/>
          </cell>
          <cell r="EM546" t="str">
            <v/>
          </cell>
          <cell r="EN546" t="str">
            <v/>
          </cell>
          <cell r="EO546" t="str">
            <v/>
          </cell>
          <cell r="EP546" t="str">
            <v/>
          </cell>
          <cell r="EQ546" t="str">
            <v/>
          </cell>
          <cell r="ER546" t="str">
            <v/>
          </cell>
          <cell r="ES546" t="str">
            <v/>
          </cell>
          <cell r="ET546" t="str">
            <v/>
          </cell>
          <cell r="EU546" t="str">
            <v/>
          </cell>
          <cell r="EV546" t="str">
            <v/>
          </cell>
          <cell r="EW546" t="str">
            <v/>
          </cell>
          <cell r="EX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  <cell r="BI547" t="str">
            <v/>
          </cell>
          <cell r="BJ547" t="str">
            <v/>
          </cell>
          <cell r="BK547" t="str">
            <v/>
          </cell>
          <cell r="BL547" t="str">
            <v/>
          </cell>
          <cell r="BM547" t="str">
            <v/>
          </cell>
          <cell r="BN547" t="str">
            <v/>
          </cell>
          <cell r="BO547" t="str">
            <v/>
          </cell>
          <cell r="BP547" t="str">
            <v/>
          </cell>
          <cell r="BQ547" t="str">
            <v/>
          </cell>
          <cell r="BR547" t="str">
            <v/>
          </cell>
          <cell r="BS547" t="str">
            <v/>
          </cell>
          <cell r="BT547" t="str">
            <v/>
          </cell>
          <cell r="BU547" t="str">
            <v/>
          </cell>
          <cell r="BV547" t="str">
            <v/>
          </cell>
          <cell r="BW547" t="str">
            <v/>
          </cell>
          <cell r="BX547" t="str">
            <v/>
          </cell>
          <cell r="BY547" t="str">
            <v/>
          </cell>
          <cell r="CA547" t="str">
            <v/>
          </cell>
          <cell r="CB547" t="str">
            <v/>
          </cell>
          <cell r="CC547" t="str">
            <v/>
          </cell>
          <cell r="CD547" t="str">
            <v/>
          </cell>
          <cell r="CE547" t="str">
            <v/>
          </cell>
          <cell r="CF547" t="str">
            <v/>
          </cell>
          <cell r="CG547" t="str">
            <v/>
          </cell>
          <cell r="CH547" t="str">
            <v/>
          </cell>
          <cell r="CI547" t="str">
            <v/>
          </cell>
          <cell r="CJ547" t="str">
            <v/>
          </cell>
          <cell r="CK547" t="str">
            <v/>
          </cell>
          <cell r="CL547" t="str">
            <v/>
          </cell>
          <cell r="CM547" t="str">
            <v/>
          </cell>
          <cell r="CN547" t="str">
            <v/>
          </cell>
          <cell r="CO547" t="str">
            <v/>
          </cell>
          <cell r="CP547" t="str">
            <v/>
          </cell>
          <cell r="CQ547" t="str">
            <v/>
          </cell>
          <cell r="CR547" t="str">
            <v/>
          </cell>
          <cell r="CS547" t="str">
            <v/>
          </cell>
          <cell r="CT547" t="str">
            <v/>
          </cell>
          <cell r="CU547" t="str">
            <v/>
          </cell>
          <cell r="CV547" t="str">
            <v/>
          </cell>
          <cell r="CW547" t="str">
            <v/>
          </cell>
          <cell r="CX547" t="str">
            <v/>
          </cell>
          <cell r="CY547" t="str">
            <v/>
          </cell>
          <cell r="CZ547" t="str">
            <v/>
          </cell>
          <cell r="DA547" t="str">
            <v/>
          </cell>
          <cell r="DB547" t="str">
            <v/>
          </cell>
          <cell r="DC547" t="str">
            <v/>
          </cell>
          <cell r="DD547" t="str">
            <v/>
          </cell>
          <cell r="DE547" t="str">
            <v/>
          </cell>
          <cell r="DF547" t="str">
            <v/>
          </cell>
          <cell r="DG547" t="str">
            <v/>
          </cell>
          <cell r="DH547" t="str">
            <v/>
          </cell>
          <cell r="DI547" t="str">
            <v/>
          </cell>
          <cell r="DJ547" t="str">
            <v/>
          </cell>
          <cell r="DK547" t="str">
            <v/>
          </cell>
          <cell r="DL547" t="str">
            <v/>
          </cell>
          <cell r="DM547" t="str">
            <v/>
          </cell>
          <cell r="DN547" t="str">
            <v/>
          </cell>
          <cell r="DO547" t="str">
            <v/>
          </cell>
          <cell r="DP547" t="str">
            <v/>
          </cell>
          <cell r="DQ547" t="str">
            <v/>
          </cell>
          <cell r="DR547" t="str">
            <v/>
          </cell>
          <cell r="DS547" t="str">
            <v/>
          </cell>
          <cell r="DT547" t="str">
            <v/>
          </cell>
          <cell r="DU547" t="str">
            <v/>
          </cell>
          <cell r="DV547" t="str">
            <v/>
          </cell>
          <cell r="DW547" t="str">
            <v/>
          </cell>
          <cell r="DX547" t="str">
            <v/>
          </cell>
          <cell r="DY547" t="str">
            <v/>
          </cell>
          <cell r="DZ547" t="str">
            <v/>
          </cell>
          <cell r="EA547" t="str">
            <v/>
          </cell>
          <cell r="EB547" t="str">
            <v/>
          </cell>
          <cell r="EC547" t="str">
            <v/>
          </cell>
          <cell r="ED547" t="str">
            <v/>
          </cell>
          <cell r="EE547" t="str">
            <v/>
          </cell>
          <cell r="EF547" t="str">
            <v/>
          </cell>
          <cell r="EG547" t="str">
            <v/>
          </cell>
          <cell r="EH547" t="str">
            <v/>
          </cell>
          <cell r="EI547" t="str">
            <v/>
          </cell>
          <cell r="EJ547" t="str">
            <v/>
          </cell>
          <cell r="EK547" t="str">
            <v/>
          </cell>
          <cell r="EL547" t="str">
            <v/>
          </cell>
          <cell r="EM547" t="str">
            <v/>
          </cell>
          <cell r="EN547" t="str">
            <v/>
          </cell>
          <cell r="EO547" t="str">
            <v/>
          </cell>
          <cell r="EP547" t="str">
            <v/>
          </cell>
          <cell r="EQ547" t="str">
            <v/>
          </cell>
          <cell r="ER547" t="str">
            <v/>
          </cell>
          <cell r="ES547" t="str">
            <v/>
          </cell>
          <cell r="ET547" t="str">
            <v/>
          </cell>
          <cell r="EU547" t="str">
            <v/>
          </cell>
          <cell r="EV547" t="str">
            <v/>
          </cell>
          <cell r="EW547" t="str">
            <v/>
          </cell>
          <cell r="EX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  <cell r="BI548" t="str">
            <v/>
          </cell>
          <cell r="BJ548" t="str">
            <v/>
          </cell>
          <cell r="BK548" t="str">
            <v/>
          </cell>
          <cell r="BL548" t="str">
            <v/>
          </cell>
          <cell r="BM548" t="str">
            <v/>
          </cell>
          <cell r="BN548" t="str">
            <v/>
          </cell>
          <cell r="BO548" t="str">
            <v/>
          </cell>
          <cell r="BP548" t="str">
            <v/>
          </cell>
          <cell r="BQ548" t="str">
            <v/>
          </cell>
          <cell r="BR548" t="str">
            <v/>
          </cell>
          <cell r="BS548" t="str">
            <v/>
          </cell>
          <cell r="BT548" t="str">
            <v/>
          </cell>
          <cell r="BU548" t="str">
            <v/>
          </cell>
          <cell r="BV548" t="str">
            <v/>
          </cell>
          <cell r="BW548" t="str">
            <v/>
          </cell>
          <cell r="BX548" t="str">
            <v/>
          </cell>
          <cell r="BY548" t="str">
            <v/>
          </cell>
          <cell r="CA548" t="str">
            <v/>
          </cell>
          <cell r="CB548" t="str">
            <v/>
          </cell>
          <cell r="CC548" t="str">
            <v/>
          </cell>
          <cell r="CD548" t="str">
            <v/>
          </cell>
          <cell r="CE548" t="str">
            <v/>
          </cell>
          <cell r="CF548" t="str">
            <v/>
          </cell>
          <cell r="CG548" t="str">
            <v/>
          </cell>
          <cell r="CH548" t="str">
            <v/>
          </cell>
          <cell r="CI548" t="str">
            <v/>
          </cell>
          <cell r="CJ548" t="str">
            <v/>
          </cell>
          <cell r="CK548" t="str">
            <v/>
          </cell>
          <cell r="CL548" t="str">
            <v/>
          </cell>
          <cell r="CM548" t="str">
            <v/>
          </cell>
          <cell r="CN548" t="str">
            <v/>
          </cell>
          <cell r="CO548" t="str">
            <v/>
          </cell>
          <cell r="CP548" t="str">
            <v/>
          </cell>
          <cell r="CQ548" t="str">
            <v/>
          </cell>
          <cell r="CR548" t="str">
            <v/>
          </cell>
          <cell r="CS548" t="str">
            <v/>
          </cell>
          <cell r="CT548" t="str">
            <v/>
          </cell>
          <cell r="CU548" t="str">
            <v/>
          </cell>
          <cell r="CV548" t="str">
            <v/>
          </cell>
          <cell r="CW548" t="str">
            <v/>
          </cell>
          <cell r="CX548" t="str">
            <v/>
          </cell>
          <cell r="CY548" t="str">
            <v/>
          </cell>
          <cell r="CZ548" t="str">
            <v/>
          </cell>
          <cell r="DA548" t="str">
            <v/>
          </cell>
          <cell r="DB548" t="str">
            <v/>
          </cell>
          <cell r="DC548" t="str">
            <v/>
          </cell>
          <cell r="DD548" t="str">
            <v/>
          </cell>
          <cell r="DE548" t="str">
            <v/>
          </cell>
          <cell r="DF548" t="str">
            <v/>
          </cell>
          <cell r="DG548" t="str">
            <v/>
          </cell>
          <cell r="DH548" t="str">
            <v/>
          </cell>
          <cell r="DI548" t="str">
            <v/>
          </cell>
          <cell r="DJ548" t="str">
            <v/>
          </cell>
          <cell r="DK548" t="str">
            <v/>
          </cell>
          <cell r="DL548" t="str">
            <v/>
          </cell>
          <cell r="DM548" t="str">
            <v/>
          </cell>
          <cell r="DN548" t="str">
            <v/>
          </cell>
          <cell r="DO548" t="str">
            <v/>
          </cell>
          <cell r="DP548" t="str">
            <v/>
          </cell>
          <cell r="DQ548" t="str">
            <v/>
          </cell>
          <cell r="DR548" t="str">
            <v/>
          </cell>
          <cell r="DS548" t="str">
            <v/>
          </cell>
          <cell r="DT548" t="str">
            <v/>
          </cell>
          <cell r="DU548" t="str">
            <v/>
          </cell>
          <cell r="DV548" t="str">
            <v/>
          </cell>
          <cell r="DW548" t="str">
            <v/>
          </cell>
          <cell r="DX548" t="str">
            <v/>
          </cell>
          <cell r="DY548" t="str">
            <v/>
          </cell>
          <cell r="DZ548" t="str">
            <v/>
          </cell>
          <cell r="EA548" t="str">
            <v/>
          </cell>
          <cell r="EB548" t="str">
            <v/>
          </cell>
          <cell r="EC548" t="str">
            <v/>
          </cell>
          <cell r="ED548" t="str">
            <v/>
          </cell>
          <cell r="EE548" t="str">
            <v/>
          </cell>
          <cell r="EF548" t="str">
            <v/>
          </cell>
          <cell r="EG548" t="str">
            <v/>
          </cell>
          <cell r="EH548" t="str">
            <v/>
          </cell>
          <cell r="EI548" t="str">
            <v/>
          </cell>
          <cell r="EJ548" t="str">
            <v/>
          </cell>
          <cell r="EK548" t="str">
            <v/>
          </cell>
          <cell r="EL548" t="str">
            <v/>
          </cell>
          <cell r="EM548" t="str">
            <v/>
          </cell>
          <cell r="EN548" t="str">
            <v/>
          </cell>
          <cell r="EO548" t="str">
            <v/>
          </cell>
          <cell r="EP548" t="str">
            <v/>
          </cell>
          <cell r="EQ548" t="str">
            <v/>
          </cell>
          <cell r="ER548" t="str">
            <v/>
          </cell>
          <cell r="ES548" t="str">
            <v/>
          </cell>
          <cell r="ET548" t="str">
            <v/>
          </cell>
          <cell r="EU548" t="str">
            <v/>
          </cell>
          <cell r="EV548" t="str">
            <v/>
          </cell>
          <cell r="EW548" t="str">
            <v/>
          </cell>
          <cell r="EX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  <cell r="BI549" t="str">
            <v/>
          </cell>
          <cell r="BJ549" t="str">
            <v/>
          </cell>
          <cell r="BK549" t="str">
            <v/>
          </cell>
          <cell r="BL549" t="str">
            <v/>
          </cell>
          <cell r="BM549" t="str">
            <v/>
          </cell>
          <cell r="BN549" t="str">
            <v/>
          </cell>
          <cell r="BO549" t="str">
            <v/>
          </cell>
          <cell r="BP549" t="str">
            <v/>
          </cell>
          <cell r="BQ549" t="str">
            <v/>
          </cell>
          <cell r="BR549" t="str">
            <v/>
          </cell>
          <cell r="BS549" t="str">
            <v/>
          </cell>
          <cell r="BT549" t="str">
            <v/>
          </cell>
          <cell r="BU549" t="str">
            <v/>
          </cell>
          <cell r="BV549" t="str">
            <v/>
          </cell>
          <cell r="BW549" t="str">
            <v/>
          </cell>
          <cell r="BX549" t="str">
            <v/>
          </cell>
          <cell r="BY549" t="str">
            <v/>
          </cell>
          <cell r="CA549" t="str">
            <v/>
          </cell>
          <cell r="CB549" t="str">
            <v/>
          </cell>
          <cell r="CC549" t="str">
            <v/>
          </cell>
          <cell r="CD549" t="str">
            <v/>
          </cell>
          <cell r="CE549" t="str">
            <v/>
          </cell>
          <cell r="CF549" t="str">
            <v/>
          </cell>
          <cell r="CG549" t="str">
            <v/>
          </cell>
          <cell r="CH549" t="str">
            <v/>
          </cell>
          <cell r="CI549" t="str">
            <v/>
          </cell>
          <cell r="CJ549" t="str">
            <v/>
          </cell>
          <cell r="CK549" t="str">
            <v/>
          </cell>
          <cell r="CL549" t="str">
            <v/>
          </cell>
          <cell r="CM549" t="str">
            <v/>
          </cell>
          <cell r="CN549" t="str">
            <v/>
          </cell>
          <cell r="CO549" t="str">
            <v/>
          </cell>
          <cell r="CP549" t="str">
            <v/>
          </cell>
          <cell r="CQ549" t="str">
            <v/>
          </cell>
          <cell r="CR549" t="str">
            <v/>
          </cell>
          <cell r="CS549" t="str">
            <v/>
          </cell>
          <cell r="CT549" t="str">
            <v/>
          </cell>
          <cell r="CU549" t="str">
            <v/>
          </cell>
          <cell r="CV549" t="str">
            <v/>
          </cell>
          <cell r="CW549" t="str">
            <v/>
          </cell>
          <cell r="CX549" t="str">
            <v/>
          </cell>
          <cell r="CY549" t="str">
            <v/>
          </cell>
          <cell r="CZ549" t="str">
            <v/>
          </cell>
          <cell r="DA549" t="str">
            <v/>
          </cell>
          <cell r="DB549" t="str">
            <v/>
          </cell>
          <cell r="DC549" t="str">
            <v/>
          </cell>
          <cell r="DD549" t="str">
            <v/>
          </cell>
          <cell r="DE549" t="str">
            <v/>
          </cell>
          <cell r="DF549" t="str">
            <v/>
          </cell>
          <cell r="DG549" t="str">
            <v/>
          </cell>
          <cell r="DH549" t="str">
            <v/>
          </cell>
          <cell r="DI549" t="str">
            <v/>
          </cell>
          <cell r="DJ549" t="str">
            <v/>
          </cell>
          <cell r="DK549" t="str">
            <v/>
          </cell>
          <cell r="DL549" t="str">
            <v/>
          </cell>
          <cell r="DM549" t="str">
            <v/>
          </cell>
          <cell r="DN549" t="str">
            <v/>
          </cell>
          <cell r="DO549" t="str">
            <v/>
          </cell>
          <cell r="DP549" t="str">
            <v/>
          </cell>
          <cell r="DQ549" t="str">
            <v/>
          </cell>
          <cell r="DR549" t="str">
            <v/>
          </cell>
          <cell r="DS549" t="str">
            <v/>
          </cell>
          <cell r="DT549" t="str">
            <v/>
          </cell>
          <cell r="DU549" t="str">
            <v/>
          </cell>
          <cell r="DV549" t="str">
            <v/>
          </cell>
          <cell r="DW549" t="str">
            <v/>
          </cell>
          <cell r="DX549" t="str">
            <v/>
          </cell>
          <cell r="DY549" t="str">
            <v/>
          </cell>
          <cell r="DZ549" t="str">
            <v/>
          </cell>
          <cell r="EA549" t="str">
            <v/>
          </cell>
          <cell r="EB549" t="str">
            <v/>
          </cell>
          <cell r="EC549" t="str">
            <v/>
          </cell>
          <cell r="ED549" t="str">
            <v/>
          </cell>
          <cell r="EE549" t="str">
            <v/>
          </cell>
          <cell r="EF549" t="str">
            <v/>
          </cell>
          <cell r="EG549" t="str">
            <v/>
          </cell>
          <cell r="EH549" t="str">
            <v/>
          </cell>
          <cell r="EI549" t="str">
            <v/>
          </cell>
          <cell r="EJ549" t="str">
            <v/>
          </cell>
          <cell r="EK549" t="str">
            <v/>
          </cell>
          <cell r="EL549" t="str">
            <v/>
          </cell>
          <cell r="EM549" t="str">
            <v/>
          </cell>
          <cell r="EN549" t="str">
            <v/>
          </cell>
          <cell r="EO549" t="str">
            <v/>
          </cell>
          <cell r="EP549" t="str">
            <v/>
          </cell>
          <cell r="EQ549" t="str">
            <v/>
          </cell>
          <cell r="ER549" t="str">
            <v/>
          </cell>
          <cell r="ES549" t="str">
            <v/>
          </cell>
          <cell r="ET549" t="str">
            <v/>
          </cell>
          <cell r="EU549" t="str">
            <v/>
          </cell>
          <cell r="EV549" t="str">
            <v/>
          </cell>
          <cell r="EW549" t="str">
            <v/>
          </cell>
          <cell r="EX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  <cell r="BI550" t="str">
            <v/>
          </cell>
          <cell r="BJ550" t="str">
            <v/>
          </cell>
          <cell r="BK550" t="str">
            <v/>
          </cell>
          <cell r="BL550" t="str">
            <v/>
          </cell>
          <cell r="BM550" t="str">
            <v/>
          </cell>
          <cell r="BN550" t="str">
            <v/>
          </cell>
          <cell r="BO550" t="str">
            <v/>
          </cell>
          <cell r="BP550" t="str">
            <v/>
          </cell>
          <cell r="BQ550" t="str">
            <v/>
          </cell>
          <cell r="BR550" t="str">
            <v/>
          </cell>
          <cell r="BS550" t="str">
            <v/>
          </cell>
          <cell r="BT550" t="str">
            <v/>
          </cell>
          <cell r="BU550" t="str">
            <v/>
          </cell>
          <cell r="BV550" t="str">
            <v/>
          </cell>
          <cell r="BW550" t="str">
            <v/>
          </cell>
          <cell r="BX550" t="str">
            <v/>
          </cell>
          <cell r="BY550" t="str">
            <v/>
          </cell>
          <cell r="CA550" t="str">
            <v/>
          </cell>
          <cell r="CB550" t="str">
            <v/>
          </cell>
          <cell r="CC550" t="str">
            <v/>
          </cell>
          <cell r="CD550" t="str">
            <v/>
          </cell>
          <cell r="CE550" t="str">
            <v/>
          </cell>
          <cell r="CF550" t="str">
            <v/>
          </cell>
          <cell r="CG550" t="str">
            <v/>
          </cell>
          <cell r="CH550" t="str">
            <v/>
          </cell>
          <cell r="CI550" t="str">
            <v/>
          </cell>
          <cell r="CJ550" t="str">
            <v/>
          </cell>
          <cell r="CK550" t="str">
            <v/>
          </cell>
          <cell r="CL550" t="str">
            <v/>
          </cell>
          <cell r="CM550" t="str">
            <v/>
          </cell>
          <cell r="CN550" t="str">
            <v/>
          </cell>
          <cell r="CO550" t="str">
            <v/>
          </cell>
          <cell r="CP550" t="str">
            <v/>
          </cell>
          <cell r="CQ550" t="str">
            <v/>
          </cell>
          <cell r="CR550" t="str">
            <v/>
          </cell>
          <cell r="CS550" t="str">
            <v/>
          </cell>
          <cell r="CT550" t="str">
            <v/>
          </cell>
          <cell r="CU550" t="str">
            <v/>
          </cell>
          <cell r="CV550" t="str">
            <v/>
          </cell>
          <cell r="CW550" t="str">
            <v/>
          </cell>
          <cell r="CX550" t="str">
            <v/>
          </cell>
          <cell r="CY550" t="str">
            <v/>
          </cell>
          <cell r="CZ550" t="str">
            <v/>
          </cell>
          <cell r="DA550" t="str">
            <v/>
          </cell>
          <cell r="DB550" t="str">
            <v/>
          </cell>
          <cell r="DC550" t="str">
            <v/>
          </cell>
          <cell r="DD550" t="str">
            <v/>
          </cell>
          <cell r="DE550" t="str">
            <v/>
          </cell>
          <cell r="DF550" t="str">
            <v/>
          </cell>
          <cell r="DG550" t="str">
            <v/>
          </cell>
          <cell r="DH550" t="str">
            <v/>
          </cell>
          <cell r="DI550" t="str">
            <v/>
          </cell>
          <cell r="DJ550" t="str">
            <v/>
          </cell>
          <cell r="DK550" t="str">
            <v/>
          </cell>
          <cell r="DL550" t="str">
            <v/>
          </cell>
          <cell r="DM550" t="str">
            <v/>
          </cell>
          <cell r="DN550" t="str">
            <v/>
          </cell>
          <cell r="DO550" t="str">
            <v/>
          </cell>
          <cell r="DP550" t="str">
            <v/>
          </cell>
          <cell r="DQ550" t="str">
            <v/>
          </cell>
          <cell r="DR550" t="str">
            <v/>
          </cell>
          <cell r="DS550" t="str">
            <v/>
          </cell>
          <cell r="DT550" t="str">
            <v/>
          </cell>
          <cell r="DU550" t="str">
            <v/>
          </cell>
          <cell r="DV550" t="str">
            <v/>
          </cell>
          <cell r="DW550" t="str">
            <v/>
          </cell>
          <cell r="DX550" t="str">
            <v/>
          </cell>
          <cell r="DY550" t="str">
            <v/>
          </cell>
          <cell r="DZ550" t="str">
            <v/>
          </cell>
          <cell r="EA550" t="str">
            <v/>
          </cell>
          <cell r="EB550" t="str">
            <v/>
          </cell>
          <cell r="EC550" t="str">
            <v/>
          </cell>
          <cell r="ED550" t="str">
            <v/>
          </cell>
          <cell r="EE550" t="str">
            <v/>
          </cell>
          <cell r="EF550" t="str">
            <v/>
          </cell>
          <cell r="EG550" t="str">
            <v/>
          </cell>
          <cell r="EH550" t="str">
            <v/>
          </cell>
          <cell r="EI550" t="str">
            <v/>
          </cell>
          <cell r="EJ550" t="str">
            <v/>
          </cell>
          <cell r="EK550" t="str">
            <v/>
          </cell>
          <cell r="EL550" t="str">
            <v/>
          </cell>
          <cell r="EM550" t="str">
            <v/>
          </cell>
          <cell r="EN550" t="str">
            <v/>
          </cell>
          <cell r="EO550" t="str">
            <v/>
          </cell>
          <cell r="EP550" t="str">
            <v/>
          </cell>
          <cell r="EQ550" t="str">
            <v/>
          </cell>
          <cell r="ER550" t="str">
            <v/>
          </cell>
          <cell r="ES550" t="str">
            <v/>
          </cell>
          <cell r="ET550" t="str">
            <v/>
          </cell>
          <cell r="EU550" t="str">
            <v/>
          </cell>
          <cell r="EV550" t="str">
            <v/>
          </cell>
          <cell r="EW550" t="str">
            <v/>
          </cell>
          <cell r="EX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  <cell r="BI551" t="str">
            <v/>
          </cell>
          <cell r="BJ551" t="str">
            <v/>
          </cell>
          <cell r="BK551" t="str">
            <v/>
          </cell>
          <cell r="BL551" t="str">
            <v/>
          </cell>
          <cell r="BM551" t="str">
            <v/>
          </cell>
          <cell r="BN551" t="str">
            <v/>
          </cell>
          <cell r="BO551" t="str">
            <v/>
          </cell>
          <cell r="BP551" t="str">
            <v/>
          </cell>
          <cell r="BQ551" t="str">
            <v/>
          </cell>
          <cell r="BR551" t="str">
            <v/>
          </cell>
          <cell r="BS551" t="str">
            <v/>
          </cell>
          <cell r="BT551" t="str">
            <v/>
          </cell>
          <cell r="BU551" t="str">
            <v/>
          </cell>
          <cell r="BV551" t="str">
            <v/>
          </cell>
          <cell r="BW551" t="str">
            <v/>
          </cell>
          <cell r="BX551" t="str">
            <v/>
          </cell>
          <cell r="BY551" t="str">
            <v/>
          </cell>
          <cell r="CA551" t="str">
            <v/>
          </cell>
          <cell r="CB551" t="str">
            <v/>
          </cell>
          <cell r="CC551" t="str">
            <v/>
          </cell>
          <cell r="CD551" t="str">
            <v/>
          </cell>
          <cell r="CE551" t="str">
            <v/>
          </cell>
          <cell r="CF551" t="str">
            <v/>
          </cell>
          <cell r="CG551" t="str">
            <v/>
          </cell>
          <cell r="CH551" t="str">
            <v/>
          </cell>
          <cell r="CI551" t="str">
            <v/>
          </cell>
          <cell r="CJ551" t="str">
            <v/>
          </cell>
          <cell r="CK551" t="str">
            <v/>
          </cell>
          <cell r="CL551" t="str">
            <v/>
          </cell>
          <cell r="CM551" t="str">
            <v/>
          </cell>
          <cell r="CN551" t="str">
            <v/>
          </cell>
          <cell r="CO551" t="str">
            <v/>
          </cell>
          <cell r="CP551" t="str">
            <v/>
          </cell>
          <cell r="CQ551" t="str">
            <v/>
          </cell>
          <cell r="CR551" t="str">
            <v/>
          </cell>
          <cell r="CS551" t="str">
            <v/>
          </cell>
          <cell r="CT551" t="str">
            <v/>
          </cell>
          <cell r="CU551" t="str">
            <v/>
          </cell>
          <cell r="CV551" t="str">
            <v/>
          </cell>
          <cell r="CW551" t="str">
            <v/>
          </cell>
          <cell r="CX551" t="str">
            <v/>
          </cell>
          <cell r="CY551" t="str">
            <v/>
          </cell>
          <cell r="CZ551" t="str">
            <v/>
          </cell>
          <cell r="DA551" t="str">
            <v/>
          </cell>
          <cell r="DB551" t="str">
            <v/>
          </cell>
          <cell r="DC551" t="str">
            <v/>
          </cell>
          <cell r="DD551" t="str">
            <v/>
          </cell>
          <cell r="DE551" t="str">
            <v/>
          </cell>
          <cell r="DF551" t="str">
            <v/>
          </cell>
          <cell r="DG551" t="str">
            <v/>
          </cell>
          <cell r="DH551" t="str">
            <v/>
          </cell>
          <cell r="DI551" t="str">
            <v/>
          </cell>
          <cell r="DJ551" t="str">
            <v/>
          </cell>
          <cell r="DK551" t="str">
            <v/>
          </cell>
          <cell r="DL551" t="str">
            <v/>
          </cell>
          <cell r="DM551" t="str">
            <v/>
          </cell>
          <cell r="DN551" t="str">
            <v/>
          </cell>
          <cell r="DO551" t="str">
            <v/>
          </cell>
          <cell r="DP551" t="str">
            <v/>
          </cell>
          <cell r="DQ551" t="str">
            <v/>
          </cell>
          <cell r="DR551" t="str">
            <v/>
          </cell>
          <cell r="DS551" t="str">
            <v/>
          </cell>
          <cell r="DT551" t="str">
            <v/>
          </cell>
          <cell r="DU551" t="str">
            <v/>
          </cell>
          <cell r="DV551" t="str">
            <v/>
          </cell>
          <cell r="DW551" t="str">
            <v/>
          </cell>
          <cell r="DX551" t="str">
            <v/>
          </cell>
          <cell r="DY551" t="str">
            <v/>
          </cell>
          <cell r="DZ551" t="str">
            <v/>
          </cell>
          <cell r="EA551" t="str">
            <v/>
          </cell>
          <cell r="EB551" t="str">
            <v/>
          </cell>
          <cell r="EC551" t="str">
            <v/>
          </cell>
          <cell r="ED551" t="str">
            <v/>
          </cell>
          <cell r="EE551" t="str">
            <v/>
          </cell>
          <cell r="EF551" t="str">
            <v/>
          </cell>
          <cell r="EG551" t="str">
            <v/>
          </cell>
          <cell r="EH551" t="str">
            <v/>
          </cell>
          <cell r="EI551" t="str">
            <v/>
          </cell>
          <cell r="EJ551" t="str">
            <v/>
          </cell>
          <cell r="EK551" t="str">
            <v/>
          </cell>
          <cell r="EL551" t="str">
            <v/>
          </cell>
          <cell r="EM551" t="str">
            <v/>
          </cell>
          <cell r="EN551" t="str">
            <v/>
          </cell>
          <cell r="EO551" t="str">
            <v/>
          </cell>
          <cell r="EP551" t="str">
            <v/>
          </cell>
          <cell r="EQ551" t="str">
            <v/>
          </cell>
          <cell r="ER551" t="str">
            <v/>
          </cell>
          <cell r="ES551" t="str">
            <v/>
          </cell>
          <cell r="ET551" t="str">
            <v/>
          </cell>
          <cell r="EU551" t="str">
            <v/>
          </cell>
          <cell r="EV551" t="str">
            <v/>
          </cell>
          <cell r="EW551" t="str">
            <v/>
          </cell>
          <cell r="EX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  <cell r="BI552" t="str">
            <v/>
          </cell>
          <cell r="BJ552" t="str">
            <v/>
          </cell>
          <cell r="BK552" t="str">
            <v/>
          </cell>
          <cell r="BL552" t="str">
            <v/>
          </cell>
          <cell r="BM552" t="str">
            <v/>
          </cell>
          <cell r="BN552" t="str">
            <v/>
          </cell>
          <cell r="BO552" t="str">
            <v/>
          </cell>
          <cell r="BP552" t="str">
            <v/>
          </cell>
          <cell r="BQ552" t="str">
            <v/>
          </cell>
          <cell r="BR552" t="str">
            <v/>
          </cell>
          <cell r="BS552" t="str">
            <v/>
          </cell>
          <cell r="BT552" t="str">
            <v/>
          </cell>
          <cell r="BU552" t="str">
            <v/>
          </cell>
          <cell r="BV552" t="str">
            <v/>
          </cell>
          <cell r="BW552" t="str">
            <v/>
          </cell>
          <cell r="BX552" t="str">
            <v/>
          </cell>
          <cell r="BY552" t="str">
            <v/>
          </cell>
          <cell r="CA552" t="str">
            <v/>
          </cell>
          <cell r="CB552" t="str">
            <v/>
          </cell>
          <cell r="CC552" t="str">
            <v/>
          </cell>
          <cell r="CD552" t="str">
            <v/>
          </cell>
          <cell r="CE552" t="str">
            <v/>
          </cell>
          <cell r="CF552" t="str">
            <v/>
          </cell>
          <cell r="CG552" t="str">
            <v/>
          </cell>
          <cell r="CH552" t="str">
            <v/>
          </cell>
          <cell r="CI552" t="str">
            <v/>
          </cell>
          <cell r="CJ552" t="str">
            <v/>
          </cell>
          <cell r="CK552" t="str">
            <v/>
          </cell>
          <cell r="CL552" t="str">
            <v/>
          </cell>
          <cell r="CM552" t="str">
            <v/>
          </cell>
          <cell r="CN552" t="str">
            <v/>
          </cell>
          <cell r="CO552" t="str">
            <v/>
          </cell>
          <cell r="CP552" t="str">
            <v/>
          </cell>
          <cell r="CQ552" t="str">
            <v/>
          </cell>
          <cell r="CR552" t="str">
            <v/>
          </cell>
          <cell r="CS552" t="str">
            <v/>
          </cell>
          <cell r="CT552" t="str">
            <v/>
          </cell>
          <cell r="CU552" t="str">
            <v/>
          </cell>
          <cell r="CV552" t="str">
            <v/>
          </cell>
          <cell r="CW552" t="str">
            <v/>
          </cell>
          <cell r="CX552" t="str">
            <v/>
          </cell>
          <cell r="CY552" t="str">
            <v/>
          </cell>
          <cell r="CZ552" t="str">
            <v/>
          </cell>
          <cell r="DA552" t="str">
            <v/>
          </cell>
          <cell r="DB552" t="str">
            <v/>
          </cell>
          <cell r="DC552" t="str">
            <v/>
          </cell>
          <cell r="DD552" t="str">
            <v/>
          </cell>
          <cell r="DE552" t="str">
            <v/>
          </cell>
          <cell r="DF552" t="str">
            <v/>
          </cell>
          <cell r="DG552" t="str">
            <v/>
          </cell>
          <cell r="DH552" t="str">
            <v/>
          </cell>
          <cell r="DI552" t="str">
            <v/>
          </cell>
          <cell r="DJ552" t="str">
            <v/>
          </cell>
          <cell r="DK552" t="str">
            <v/>
          </cell>
          <cell r="DL552" t="str">
            <v/>
          </cell>
          <cell r="DM552" t="str">
            <v/>
          </cell>
          <cell r="DN552" t="str">
            <v/>
          </cell>
          <cell r="DO552" t="str">
            <v/>
          </cell>
          <cell r="DP552" t="str">
            <v/>
          </cell>
          <cell r="DQ552" t="str">
            <v/>
          </cell>
          <cell r="DR552" t="str">
            <v/>
          </cell>
          <cell r="DS552" t="str">
            <v/>
          </cell>
          <cell r="DT552" t="str">
            <v/>
          </cell>
          <cell r="DU552" t="str">
            <v/>
          </cell>
          <cell r="DV552" t="str">
            <v/>
          </cell>
          <cell r="DW552" t="str">
            <v/>
          </cell>
          <cell r="DX552" t="str">
            <v/>
          </cell>
          <cell r="DY552" t="str">
            <v/>
          </cell>
          <cell r="DZ552" t="str">
            <v/>
          </cell>
          <cell r="EA552" t="str">
            <v/>
          </cell>
          <cell r="EB552" t="str">
            <v/>
          </cell>
          <cell r="EC552" t="str">
            <v/>
          </cell>
          <cell r="ED552" t="str">
            <v/>
          </cell>
          <cell r="EE552" t="str">
            <v/>
          </cell>
          <cell r="EF552" t="str">
            <v/>
          </cell>
          <cell r="EG552" t="str">
            <v/>
          </cell>
          <cell r="EH552" t="str">
            <v/>
          </cell>
          <cell r="EI552" t="str">
            <v/>
          </cell>
          <cell r="EJ552" t="str">
            <v/>
          </cell>
          <cell r="EK552" t="str">
            <v/>
          </cell>
          <cell r="EL552" t="str">
            <v/>
          </cell>
          <cell r="EM552" t="str">
            <v/>
          </cell>
          <cell r="EN552" t="str">
            <v/>
          </cell>
          <cell r="EO552" t="str">
            <v/>
          </cell>
          <cell r="EP552" t="str">
            <v/>
          </cell>
          <cell r="EQ552" t="str">
            <v/>
          </cell>
          <cell r="ER552" t="str">
            <v/>
          </cell>
          <cell r="ES552" t="str">
            <v/>
          </cell>
          <cell r="ET552" t="str">
            <v/>
          </cell>
          <cell r="EU552" t="str">
            <v/>
          </cell>
          <cell r="EV552" t="str">
            <v/>
          </cell>
          <cell r="EW552" t="str">
            <v/>
          </cell>
          <cell r="EX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  <cell r="BI553" t="str">
            <v/>
          </cell>
          <cell r="BJ553" t="str">
            <v/>
          </cell>
          <cell r="BK553" t="str">
            <v/>
          </cell>
          <cell r="BL553" t="str">
            <v/>
          </cell>
          <cell r="BM553" t="str">
            <v/>
          </cell>
          <cell r="BN553" t="str">
            <v/>
          </cell>
          <cell r="BO553" t="str">
            <v/>
          </cell>
          <cell r="BP553" t="str">
            <v/>
          </cell>
          <cell r="BQ553" t="str">
            <v/>
          </cell>
          <cell r="BR553" t="str">
            <v/>
          </cell>
          <cell r="BS553" t="str">
            <v/>
          </cell>
          <cell r="BT553" t="str">
            <v/>
          </cell>
          <cell r="BU553" t="str">
            <v/>
          </cell>
          <cell r="BV553" t="str">
            <v/>
          </cell>
          <cell r="BW553" t="str">
            <v/>
          </cell>
          <cell r="BX553" t="str">
            <v/>
          </cell>
          <cell r="BY553" t="str">
            <v/>
          </cell>
          <cell r="CA553" t="str">
            <v/>
          </cell>
          <cell r="CB553" t="str">
            <v/>
          </cell>
          <cell r="CC553" t="str">
            <v/>
          </cell>
          <cell r="CD553" t="str">
            <v/>
          </cell>
          <cell r="CE553" t="str">
            <v/>
          </cell>
          <cell r="CF553" t="str">
            <v/>
          </cell>
          <cell r="CG553" t="str">
            <v/>
          </cell>
          <cell r="CH553" t="str">
            <v/>
          </cell>
          <cell r="CI553" t="str">
            <v/>
          </cell>
          <cell r="CJ553" t="str">
            <v/>
          </cell>
          <cell r="CK553" t="str">
            <v/>
          </cell>
          <cell r="CL553" t="str">
            <v/>
          </cell>
          <cell r="CM553" t="str">
            <v/>
          </cell>
          <cell r="CN553" t="str">
            <v/>
          </cell>
          <cell r="CO553" t="str">
            <v/>
          </cell>
          <cell r="CP553" t="str">
            <v/>
          </cell>
          <cell r="CQ553" t="str">
            <v/>
          </cell>
          <cell r="CR553" t="str">
            <v/>
          </cell>
          <cell r="CS553" t="str">
            <v/>
          </cell>
          <cell r="CT553" t="str">
            <v/>
          </cell>
          <cell r="CU553" t="str">
            <v/>
          </cell>
          <cell r="CV553" t="str">
            <v/>
          </cell>
          <cell r="CW553" t="str">
            <v/>
          </cell>
          <cell r="CX553" t="str">
            <v/>
          </cell>
          <cell r="CY553" t="str">
            <v/>
          </cell>
          <cell r="CZ553" t="str">
            <v/>
          </cell>
          <cell r="DA553" t="str">
            <v/>
          </cell>
          <cell r="DB553" t="str">
            <v/>
          </cell>
          <cell r="DC553" t="str">
            <v/>
          </cell>
          <cell r="DD553" t="str">
            <v/>
          </cell>
          <cell r="DE553" t="str">
            <v/>
          </cell>
          <cell r="DF553" t="str">
            <v/>
          </cell>
          <cell r="DG553" t="str">
            <v/>
          </cell>
          <cell r="DH553" t="str">
            <v/>
          </cell>
          <cell r="DI553" t="str">
            <v/>
          </cell>
          <cell r="DJ553" t="str">
            <v/>
          </cell>
          <cell r="DK553" t="str">
            <v/>
          </cell>
          <cell r="DL553" t="str">
            <v/>
          </cell>
          <cell r="DM553" t="str">
            <v/>
          </cell>
          <cell r="DN553" t="str">
            <v/>
          </cell>
          <cell r="DO553" t="str">
            <v/>
          </cell>
          <cell r="DP553" t="str">
            <v/>
          </cell>
          <cell r="DQ553" t="str">
            <v/>
          </cell>
          <cell r="DR553" t="str">
            <v/>
          </cell>
          <cell r="DS553" t="str">
            <v/>
          </cell>
          <cell r="DT553" t="str">
            <v/>
          </cell>
          <cell r="DU553" t="str">
            <v/>
          </cell>
          <cell r="DV553" t="str">
            <v/>
          </cell>
          <cell r="DW553" t="str">
            <v/>
          </cell>
          <cell r="DX553" t="str">
            <v/>
          </cell>
          <cell r="DY553" t="str">
            <v/>
          </cell>
          <cell r="DZ553" t="str">
            <v/>
          </cell>
          <cell r="EA553" t="str">
            <v/>
          </cell>
          <cell r="EB553" t="str">
            <v/>
          </cell>
          <cell r="EC553" t="str">
            <v/>
          </cell>
          <cell r="ED553" t="str">
            <v/>
          </cell>
          <cell r="EE553" t="str">
            <v/>
          </cell>
          <cell r="EF553" t="str">
            <v/>
          </cell>
          <cell r="EG553" t="str">
            <v/>
          </cell>
          <cell r="EH553" t="str">
            <v/>
          </cell>
          <cell r="EI553" t="str">
            <v/>
          </cell>
          <cell r="EJ553" t="str">
            <v/>
          </cell>
          <cell r="EK553" t="str">
            <v/>
          </cell>
          <cell r="EL553" t="str">
            <v/>
          </cell>
          <cell r="EM553" t="str">
            <v/>
          </cell>
          <cell r="EN553" t="str">
            <v/>
          </cell>
          <cell r="EO553" t="str">
            <v/>
          </cell>
          <cell r="EP553" t="str">
            <v/>
          </cell>
          <cell r="EQ553" t="str">
            <v/>
          </cell>
          <cell r="ER553" t="str">
            <v/>
          </cell>
          <cell r="ES553" t="str">
            <v/>
          </cell>
          <cell r="ET553" t="str">
            <v/>
          </cell>
          <cell r="EU553" t="str">
            <v/>
          </cell>
          <cell r="EV553" t="str">
            <v/>
          </cell>
          <cell r="EW553" t="str">
            <v/>
          </cell>
          <cell r="EX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  <cell r="BI554" t="str">
            <v/>
          </cell>
          <cell r="BJ554" t="str">
            <v/>
          </cell>
          <cell r="BK554" t="str">
            <v/>
          </cell>
          <cell r="BL554" t="str">
            <v/>
          </cell>
          <cell r="BM554" t="str">
            <v/>
          </cell>
          <cell r="BN554" t="str">
            <v/>
          </cell>
          <cell r="BO554" t="str">
            <v/>
          </cell>
          <cell r="BP554" t="str">
            <v/>
          </cell>
          <cell r="BQ554" t="str">
            <v/>
          </cell>
          <cell r="BR554" t="str">
            <v/>
          </cell>
          <cell r="BS554" t="str">
            <v/>
          </cell>
          <cell r="BT554" t="str">
            <v/>
          </cell>
          <cell r="BU554" t="str">
            <v/>
          </cell>
          <cell r="BV554" t="str">
            <v/>
          </cell>
          <cell r="BW554" t="str">
            <v/>
          </cell>
          <cell r="BX554" t="str">
            <v/>
          </cell>
          <cell r="BY554" t="str">
            <v/>
          </cell>
          <cell r="CA554" t="str">
            <v/>
          </cell>
          <cell r="CB554" t="str">
            <v/>
          </cell>
          <cell r="CC554" t="str">
            <v/>
          </cell>
          <cell r="CD554" t="str">
            <v/>
          </cell>
          <cell r="CE554" t="str">
            <v/>
          </cell>
          <cell r="CF554" t="str">
            <v/>
          </cell>
          <cell r="CG554" t="str">
            <v/>
          </cell>
          <cell r="CH554" t="str">
            <v/>
          </cell>
          <cell r="CI554" t="str">
            <v/>
          </cell>
          <cell r="CJ554" t="str">
            <v/>
          </cell>
          <cell r="CK554" t="str">
            <v/>
          </cell>
          <cell r="CL554" t="str">
            <v/>
          </cell>
          <cell r="CM554" t="str">
            <v/>
          </cell>
          <cell r="CN554" t="str">
            <v/>
          </cell>
          <cell r="CO554" t="str">
            <v/>
          </cell>
          <cell r="CP554" t="str">
            <v/>
          </cell>
          <cell r="CQ554" t="str">
            <v/>
          </cell>
          <cell r="CR554" t="str">
            <v/>
          </cell>
          <cell r="CS554" t="str">
            <v/>
          </cell>
          <cell r="CT554" t="str">
            <v/>
          </cell>
          <cell r="CU554" t="str">
            <v/>
          </cell>
          <cell r="CV554" t="str">
            <v/>
          </cell>
          <cell r="CW554" t="str">
            <v/>
          </cell>
          <cell r="CX554" t="str">
            <v/>
          </cell>
          <cell r="CY554" t="str">
            <v/>
          </cell>
          <cell r="CZ554" t="str">
            <v/>
          </cell>
          <cell r="DA554" t="str">
            <v/>
          </cell>
          <cell r="DB554" t="str">
            <v/>
          </cell>
          <cell r="DC554" t="str">
            <v/>
          </cell>
          <cell r="DD554" t="str">
            <v/>
          </cell>
          <cell r="DE554" t="str">
            <v/>
          </cell>
          <cell r="DF554" t="str">
            <v/>
          </cell>
          <cell r="DG554" t="str">
            <v/>
          </cell>
          <cell r="DH554" t="str">
            <v/>
          </cell>
          <cell r="DI554" t="str">
            <v/>
          </cell>
          <cell r="DJ554" t="str">
            <v/>
          </cell>
          <cell r="DK554" t="str">
            <v/>
          </cell>
          <cell r="DL554" t="str">
            <v/>
          </cell>
          <cell r="DM554" t="str">
            <v/>
          </cell>
          <cell r="DN554" t="str">
            <v/>
          </cell>
          <cell r="DO554" t="str">
            <v/>
          </cell>
          <cell r="DP554" t="str">
            <v/>
          </cell>
          <cell r="DQ554" t="str">
            <v/>
          </cell>
          <cell r="DR554" t="str">
            <v/>
          </cell>
          <cell r="DS554" t="str">
            <v/>
          </cell>
          <cell r="DT554" t="str">
            <v/>
          </cell>
          <cell r="DU554" t="str">
            <v/>
          </cell>
          <cell r="DV554" t="str">
            <v/>
          </cell>
          <cell r="DW554" t="str">
            <v/>
          </cell>
          <cell r="DX554" t="str">
            <v/>
          </cell>
          <cell r="DY554" t="str">
            <v/>
          </cell>
          <cell r="DZ554" t="str">
            <v/>
          </cell>
          <cell r="EA554" t="str">
            <v/>
          </cell>
          <cell r="EB554" t="str">
            <v/>
          </cell>
          <cell r="EC554" t="str">
            <v/>
          </cell>
          <cell r="ED554" t="str">
            <v/>
          </cell>
          <cell r="EE554" t="str">
            <v/>
          </cell>
          <cell r="EF554" t="str">
            <v/>
          </cell>
          <cell r="EG554" t="str">
            <v/>
          </cell>
          <cell r="EH554" t="str">
            <v/>
          </cell>
          <cell r="EI554" t="str">
            <v/>
          </cell>
          <cell r="EJ554" t="str">
            <v/>
          </cell>
          <cell r="EK554" t="str">
            <v/>
          </cell>
          <cell r="EL554" t="str">
            <v/>
          </cell>
          <cell r="EM554" t="str">
            <v/>
          </cell>
          <cell r="EN554" t="str">
            <v/>
          </cell>
          <cell r="EO554" t="str">
            <v/>
          </cell>
          <cell r="EP554" t="str">
            <v/>
          </cell>
          <cell r="EQ554" t="str">
            <v/>
          </cell>
          <cell r="ER554" t="str">
            <v/>
          </cell>
          <cell r="ES554" t="str">
            <v/>
          </cell>
          <cell r="ET554" t="str">
            <v/>
          </cell>
          <cell r="EU554" t="str">
            <v/>
          </cell>
          <cell r="EV554" t="str">
            <v/>
          </cell>
          <cell r="EW554" t="str">
            <v/>
          </cell>
          <cell r="EX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  <cell r="BI555" t="str">
            <v/>
          </cell>
          <cell r="BJ555" t="str">
            <v/>
          </cell>
          <cell r="BK555" t="str">
            <v/>
          </cell>
          <cell r="BL555" t="str">
            <v/>
          </cell>
          <cell r="BM555" t="str">
            <v/>
          </cell>
          <cell r="BN555" t="str">
            <v/>
          </cell>
          <cell r="BO555" t="str">
            <v/>
          </cell>
          <cell r="BP555" t="str">
            <v/>
          </cell>
          <cell r="BQ555" t="str">
            <v/>
          </cell>
          <cell r="BR555" t="str">
            <v/>
          </cell>
          <cell r="BS555" t="str">
            <v/>
          </cell>
          <cell r="BT555" t="str">
            <v/>
          </cell>
          <cell r="BU555" t="str">
            <v/>
          </cell>
          <cell r="BV555" t="str">
            <v/>
          </cell>
          <cell r="BW555" t="str">
            <v/>
          </cell>
          <cell r="BX555" t="str">
            <v/>
          </cell>
          <cell r="BY555" t="str">
            <v/>
          </cell>
          <cell r="CA555" t="str">
            <v/>
          </cell>
          <cell r="CB555" t="str">
            <v/>
          </cell>
          <cell r="CC555" t="str">
            <v/>
          </cell>
          <cell r="CD555" t="str">
            <v/>
          </cell>
          <cell r="CE555" t="str">
            <v/>
          </cell>
          <cell r="CF555" t="str">
            <v/>
          </cell>
          <cell r="CG555" t="str">
            <v/>
          </cell>
          <cell r="CH555" t="str">
            <v/>
          </cell>
          <cell r="CI555" t="str">
            <v/>
          </cell>
          <cell r="CJ555" t="str">
            <v/>
          </cell>
          <cell r="CK555" t="str">
            <v/>
          </cell>
          <cell r="CL555" t="str">
            <v/>
          </cell>
          <cell r="CM555" t="str">
            <v/>
          </cell>
          <cell r="CN555" t="str">
            <v/>
          </cell>
          <cell r="CO555" t="str">
            <v/>
          </cell>
          <cell r="CP555" t="str">
            <v/>
          </cell>
          <cell r="CQ555" t="str">
            <v/>
          </cell>
          <cell r="CR555" t="str">
            <v/>
          </cell>
          <cell r="CS555" t="str">
            <v/>
          </cell>
          <cell r="CT555" t="str">
            <v/>
          </cell>
          <cell r="CU555" t="str">
            <v/>
          </cell>
          <cell r="CV555" t="str">
            <v/>
          </cell>
          <cell r="CW555" t="str">
            <v/>
          </cell>
          <cell r="CX555" t="str">
            <v/>
          </cell>
          <cell r="CY555" t="str">
            <v/>
          </cell>
          <cell r="CZ555" t="str">
            <v/>
          </cell>
          <cell r="DA555" t="str">
            <v/>
          </cell>
          <cell r="DB555" t="str">
            <v/>
          </cell>
          <cell r="DC555" t="str">
            <v/>
          </cell>
          <cell r="DD555" t="str">
            <v/>
          </cell>
          <cell r="DE555" t="str">
            <v/>
          </cell>
          <cell r="DF555" t="str">
            <v/>
          </cell>
          <cell r="DG555" t="str">
            <v/>
          </cell>
          <cell r="DH555" t="str">
            <v/>
          </cell>
          <cell r="DI555" t="str">
            <v/>
          </cell>
          <cell r="DJ555" t="str">
            <v/>
          </cell>
          <cell r="DK555" t="str">
            <v/>
          </cell>
          <cell r="DL555" t="str">
            <v/>
          </cell>
          <cell r="DM555" t="str">
            <v/>
          </cell>
          <cell r="DN555" t="str">
            <v/>
          </cell>
          <cell r="DO555" t="str">
            <v/>
          </cell>
          <cell r="DP555" t="str">
            <v/>
          </cell>
          <cell r="DQ555" t="str">
            <v/>
          </cell>
          <cell r="DR555" t="str">
            <v/>
          </cell>
          <cell r="DS555" t="str">
            <v/>
          </cell>
          <cell r="DT555" t="str">
            <v/>
          </cell>
          <cell r="DU555" t="str">
            <v/>
          </cell>
          <cell r="DV555" t="str">
            <v/>
          </cell>
          <cell r="DW555" t="str">
            <v/>
          </cell>
          <cell r="DX555" t="str">
            <v/>
          </cell>
          <cell r="DY555" t="str">
            <v/>
          </cell>
          <cell r="DZ555" t="str">
            <v/>
          </cell>
          <cell r="EA555" t="str">
            <v/>
          </cell>
          <cell r="EB555" t="str">
            <v/>
          </cell>
          <cell r="EC555" t="str">
            <v/>
          </cell>
          <cell r="ED555" t="str">
            <v/>
          </cell>
          <cell r="EE555" t="str">
            <v/>
          </cell>
          <cell r="EF555" t="str">
            <v/>
          </cell>
          <cell r="EG555" t="str">
            <v/>
          </cell>
          <cell r="EH555" t="str">
            <v/>
          </cell>
          <cell r="EI555" t="str">
            <v/>
          </cell>
          <cell r="EJ555" t="str">
            <v/>
          </cell>
          <cell r="EK555" t="str">
            <v/>
          </cell>
          <cell r="EL555" t="str">
            <v/>
          </cell>
          <cell r="EM555" t="str">
            <v/>
          </cell>
          <cell r="EN555" t="str">
            <v/>
          </cell>
          <cell r="EO555" t="str">
            <v/>
          </cell>
          <cell r="EP555" t="str">
            <v/>
          </cell>
          <cell r="EQ555" t="str">
            <v/>
          </cell>
          <cell r="ER555" t="str">
            <v/>
          </cell>
          <cell r="ES555" t="str">
            <v/>
          </cell>
          <cell r="ET555" t="str">
            <v/>
          </cell>
          <cell r="EU555" t="str">
            <v/>
          </cell>
          <cell r="EV555" t="str">
            <v/>
          </cell>
          <cell r="EW555" t="str">
            <v/>
          </cell>
          <cell r="EX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  <cell r="BI556" t="str">
            <v/>
          </cell>
          <cell r="BJ556" t="str">
            <v/>
          </cell>
          <cell r="BK556" t="str">
            <v/>
          </cell>
          <cell r="BL556" t="str">
            <v/>
          </cell>
          <cell r="BM556" t="str">
            <v/>
          </cell>
          <cell r="BN556" t="str">
            <v/>
          </cell>
          <cell r="BO556" t="str">
            <v/>
          </cell>
          <cell r="BP556" t="str">
            <v/>
          </cell>
          <cell r="BQ556" t="str">
            <v/>
          </cell>
          <cell r="BR556" t="str">
            <v/>
          </cell>
          <cell r="BS556" t="str">
            <v/>
          </cell>
          <cell r="BT556" t="str">
            <v/>
          </cell>
          <cell r="BU556" t="str">
            <v/>
          </cell>
          <cell r="BV556" t="str">
            <v/>
          </cell>
          <cell r="BW556" t="str">
            <v/>
          </cell>
          <cell r="BX556" t="str">
            <v/>
          </cell>
          <cell r="BY556" t="str">
            <v/>
          </cell>
          <cell r="CA556" t="str">
            <v/>
          </cell>
          <cell r="CB556" t="str">
            <v/>
          </cell>
          <cell r="CC556" t="str">
            <v/>
          </cell>
          <cell r="CD556" t="str">
            <v/>
          </cell>
          <cell r="CE556" t="str">
            <v/>
          </cell>
          <cell r="CF556" t="str">
            <v/>
          </cell>
          <cell r="CG556" t="str">
            <v/>
          </cell>
          <cell r="CH556" t="str">
            <v/>
          </cell>
          <cell r="CI556" t="str">
            <v/>
          </cell>
          <cell r="CJ556" t="str">
            <v/>
          </cell>
          <cell r="CK556" t="str">
            <v/>
          </cell>
          <cell r="CL556" t="str">
            <v/>
          </cell>
          <cell r="CM556" t="str">
            <v/>
          </cell>
          <cell r="CN556" t="str">
            <v/>
          </cell>
          <cell r="CO556" t="str">
            <v/>
          </cell>
          <cell r="CP556" t="str">
            <v/>
          </cell>
          <cell r="CQ556" t="str">
            <v/>
          </cell>
          <cell r="CR556" t="str">
            <v/>
          </cell>
          <cell r="CS556" t="str">
            <v/>
          </cell>
          <cell r="CT556" t="str">
            <v/>
          </cell>
          <cell r="CU556" t="str">
            <v/>
          </cell>
          <cell r="CV556" t="str">
            <v/>
          </cell>
          <cell r="CW556" t="str">
            <v/>
          </cell>
          <cell r="CX556" t="str">
            <v/>
          </cell>
          <cell r="CY556" t="str">
            <v/>
          </cell>
          <cell r="CZ556" t="str">
            <v/>
          </cell>
          <cell r="DA556" t="str">
            <v/>
          </cell>
          <cell r="DB556" t="str">
            <v/>
          </cell>
          <cell r="DC556" t="str">
            <v/>
          </cell>
          <cell r="DD556" t="str">
            <v/>
          </cell>
          <cell r="DE556" t="str">
            <v/>
          </cell>
          <cell r="DF556" t="str">
            <v/>
          </cell>
          <cell r="DG556" t="str">
            <v/>
          </cell>
          <cell r="DH556" t="str">
            <v/>
          </cell>
          <cell r="DI556" t="str">
            <v/>
          </cell>
          <cell r="DJ556" t="str">
            <v/>
          </cell>
          <cell r="DK556" t="str">
            <v/>
          </cell>
          <cell r="DL556" t="str">
            <v/>
          </cell>
          <cell r="DM556" t="str">
            <v/>
          </cell>
          <cell r="DN556" t="str">
            <v/>
          </cell>
          <cell r="DO556" t="str">
            <v/>
          </cell>
          <cell r="DP556" t="str">
            <v/>
          </cell>
          <cell r="DQ556" t="str">
            <v/>
          </cell>
          <cell r="DR556" t="str">
            <v/>
          </cell>
          <cell r="DS556" t="str">
            <v/>
          </cell>
          <cell r="DT556" t="str">
            <v/>
          </cell>
          <cell r="DU556" t="str">
            <v/>
          </cell>
          <cell r="DV556" t="str">
            <v/>
          </cell>
          <cell r="DW556" t="str">
            <v/>
          </cell>
          <cell r="DX556" t="str">
            <v/>
          </cell>
          <cell r="DY556" t="str">
            <v/>
          </cell>
          <cell r="DZ556" t="str">
            <v/>
          </cell>
          <cell r="EA556" t="str">
            <v/>
          </cell>
          <cell r="EB556" t="str">
            <v/>
          </cell>
          <cell r="EC556" t="str">
            <v/>
          </cell>
          <cell r="ED556" t="str">
            <v/>
          </cell>
          <cell r="EE556" t="str">
            <v/>
          </cell>
          <cell r="EF556" t="str">
            <v/>
          </cell>
          <cell r="EG556" t="str">
            <v/>
          </cell>
          <cell r="EH556" t="str">
            <v/>
          </cell>
          <cell r="EI556" t="str">
            <v/>
          </cell>
          <cell r="EJ556" t="str">
            <v/>
          </cell>
          <cell r="EK556" t="str">
            <v/>
          </cell>
          <cell r="EL556" t="str">
            <v/>
          </cell>
          <cell r="EM556" t="str">
            <v/>
          </cell>
          <cell r="EN556" t="str">
            <v/>
          </cell>
          <cell r="EO556" t="str">
            <v/>
          </cell>
          <cell r="EP556" t="str">
            <v/>
          </cell>
          <cell r="EQ556" t="str">
            <v/>
          </cell>
          <cell r="ER556" t="str">
            <v/>
          </cell>
          <cell r="ES556" t="str">
            <v/>
          </cell>
          <cell r="ET556" t="str">
            <v/>
          </cell>
          <cell r="EU556" t="str">
            <v/>
          </cell>
          <cell r="EV556" t="str">
            <v/>
          </cell>
          <cell r="EW556" t="str">
            <v/>
          </cell>
          <cell r="EX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  <cell r="BI557" t="str">
            <v/>
          </cell>
          <cell r="BJ557" t="str">
            <v/>
          </cell>
          <cell r="BK557" t="str">
            <v/>
          </cell>
          <cell r="BL557" t="str">
            <v/>
          </cell>
          <cell r="BM557" t="str">
            <v/>
          </cell>
          <cell r="BN557" t="str">
            <v/>
          </cell>
          <cell r="BO557" t="str">
            <v/>
          </cell>
          <cell r="BP557" t="str">
            <v/>
          </cell>
          <cell r="BQ557" t="str">
            <v/>
          </cell>
          <cell r="BR557" t="str">
            <v/>
          </cell>
          <cell r="BS557" t="str">
            <v/>
          </cell>
          <cell r="BT557" t="str">
            <v/>
          </cell>
          <cell r="BU557" t="str">
            <v/>
          </cell>
          <cell r="BV557" t="str">
            <v/>
          </cell>
          <cell r="BW557" t="str">
            <v/>
          </cell>
          <cell r="BX557" t="str">
            <v/>
          </cell>
          <cell r="BY557" t="str">
            <v/>
          </cell>
          <cell r="CA557" t="str">
            <v/>
          </cell>
          <cell r="CB557" t="str">
            <v/>
          </cell>
          <cell r="CC557" t="str">
            <v/>
          </cell>
          <cell r="CD557" t="str">
            <v/>
          </cell>
          <cell r="CE557" t="str">
            <v/>
          </cell>
          <cell r="CF557" t="str">
            <v/>
          </cell>
          <cell r="CG557" t="str">
            <v/>
          </cell>
          <cell r="CH557" t="str">
            <v/>
          </cell>
          <cell r="CI557" t="str">
            <v/>
          </cell>
          <cell r="CJ557" t="str">
            <v/>
          </cell>
          <cell r="CK557" t="str">
            <v/>
          </cell>
          <cell r="CL557" t="str">
            <v/>
          </cell>
          <cell r="CM557" t="str">
            <v/>
          </cell>
          <cell r="CN557" t="str">
            <v/>
          </cell>
          <cell r="CO557" t="str">
            <v/>
          </cell>
          <cell r="CP557" t="str">
            <v/>
          </cell>
          <cell r="CQ557" t="str">
            <v/>
          </cell>
          <cell r="CR557" t="str">
            <v/>
          </cell>
          <cell r="CS557" t="str">
            <v/>
          </cell>
          <cell r="CT557" t="str">
            <v/>
          </cell>
          <cell r="CU557" t="str">
            <v/>
          </cell>
          <cell r="CV557" t="str">
            <v/>
          </cell>
          <cell r="CW557" t="str">
            <v/>
          </cell>
          <cell r="CX557" t="str">
            <v/>
          </cell>
          <cell r="CY557" t="str">
            <v/>
          </cell>
          <cell r="CZ557" t="str">
            <v/>
          </cell>
          <cell r="DA557" t="str">
            <v/>
          </cell>
          <cell r="DB557" t="str">
            <v/>
          </cell>
          <cell r="DC557" t="str">
            <v/>
          </cell>
          <cell r="DD557" t="str">
            <v/>
          </cell>
          <cell r="DE557" t="str">
            <v/>
          </cell>
          <cell r="DF557" t="str">
            <v/>
          </cell>
          <cell r="DG557" t="str">
            <v/>
          </cell>
          <cell r="DH557" t="str">
            <v/>
          </cell>
          <cell r="DI557" t="str">
            <v/>
          </cell>
          <cell r="DJ557" t="str">
            <v/>
          </cell>
          <cell r="DK557" t="str">
            <v/>
          </cell>
          <cell r="DL557" t="str">
            <v/>
          </cell>
          <cell r="DM557" t="str">
            <v/>
          </cell>
          <cell r="DN557" t="str">
            <v/>
          </cell>
          <cell r="DO557" t="str">
            <v/>
          </cell>
          <cell r="DP557" t="str">
            <v/>
          </cell>
          <cell r="DQ557" t="str">
            <v/>
          </cell>
          <cell r="DR557" t="str">
            <v/>
          </cell>
          <cell r="DS557" t="str">
            <v/>
          </cell>
          <cell r="DT557" t="str">
            <v/>
          </cell>
          <cell r="DU557" t="str">
            <v/>
          </cell>
          <cell r="DV557" t="str">
            <v/>
          </cell>
          <cell r="DW557" t="str">
            <v/>
          </cell>
          <cell r="DX557" t="str">
            <v/>
          </cell>
          <cell r="DY557" t="str">
            <v/>
          </cell>
          <cell r="DZ557" t="str">
            <v/>
          </cell>
          <cell r="EA557" t="str">
            <v/>
          </cell>
          <cell r="EB557" t="str">
            <v/>
          </cell>
          <cell r="EC557" t="str">
            <v/>
          </cell>
          <cell r="ED557" t="str">
            <v/>
          </cell>
          <cell r="EE557" t="str">
            <v/>
          </cell>
          <cell r="EF557" t="str">
            <v/>
          </cell>
          <cell r="EG557" t="str">
            <v/>
          </cell>
          <cell r="EH557" t="str">
            <v/>
          </cell>
          <cell r="EI557" t="str">
            <v/>
          </cell>
          <cell r="EJ557" t="str">
            <v/>
          </cell>
          <cell r="EK557" t="str">
            <v/>
          </cell>
          <cell r="EL557" t="str">
            <v/>
          </cell>
          <cell r="EM557" t="str">
            <v/>
          </cell>
          <cell r="EN557" t="str">
            <v/>
          </cell>
          <cell r="EO557" t="str">
            <v/>
          </cell>
          <cell r="EP557" t="str">
            <v/>
          </cell>
          <cell r="EQ557" t="str">
            <v/>
          </cell>
          <cell r="ER557" t="str">
            <v/>
          </cell>
          <cell r="ES557" t="str">
            <v/>
          </cell>
          <cell r="ET557" t="str">
            <v/>
          </cell>
          <cell r="EU557" t="str">
            <v/>
          </cell>
          <cell r="EV557" t="str">
            <v/>
          </cell>
          <cell r="EW557" t="str">
            <v/>
          </cell>
          <cell r="EX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  <cell r="BI558" t="str">
            <v/>
          </cell>
          <cell r="BJ558" t="str">
            <v/>
          </cell>
          <cell r="BK558" t="str">
            <v/>
          </cell>
          <cell r="BL558" t="str">
            <v/>
          </cell>
          <cell r="BM558" t="str">
            <v/>
          </cell>
          <cell r="BN558" t="str">
            <v/>
          </cell>
          <cell r="BO558" t="str">
            <v/>
          </cell>
          <cell r="BP558" t="str">
            <v/>
          </cell>
          <cell r="BQ558" t="str">
            <v/>
          </cell>
          <cell r="BR558" t="str">
            <v/>
          </cell>
          <cell r="BS558" t="str">
            <v/>
          </cell>
          <cell r="BT558" t="str">
            <v/>
          </cell>
          <cell r="BU558" t="str">
            <v/>
          </cell>
          <cell r="BV558" t="str">
            <v/>
          </cell>
          <cell r="BW558" t="str">
            <v/>
          </cell>
          <cell r="BX558" t="str">
            <v/>
          </cell>
          <cell r="BY558" t="str">
            <v/>
          </cell>
          <cell r="CA558" t="str">
            <v/>
          </cell>
          <cell r="CB558" t="str">
            <v/>
          </cell>
          <cell r="CC558" t="str">
            <v/>
          </cell>
          <cell r="CD558" t="str">
            <v/>
          </cell>
          <cell r="CE558" t="str">
            <v/>
          </cell>
          <cell r="CF558" t="str">
            <v/>
          </cell>
          <cell r="CG558" t="str">
            <v/>
          </cell>
          <cell r="CH558" t="str">
            <v/>
          </cell>
          <cell r="CI558" t="str">
            <v/>
          </cell>
          <cell r="CJ558" t="str">
            <v/>
          </cell>
          <cell r="CK558" t="str">
            <v/>
          </cell>
          <cell r="CL558" t="str">
            <v/>
          </cell>
          <cell r="CM558" t="str">
            <v/>
          </cell>
          <cell r="CN558" t="str">
            <v/>
          </cell>
          <cell r="CO558" t="str">
            <v/>
          </cell>
          <cell r="CP558" t="str">
            <v/>
          </cell>
          <cell r="CQ558" t="str">
            <v/>
          </cell>
          <cell r="CR558" t="str">
            <v/>
          </cell>
          <cell r="CS558" t="str">
            <v/>
          </cell>
          <cell r="CT558" t="str">
            <v/>
          </cell>
          <cell r="CU558" t="str">
            <v/>
          </cell>
          <cell r="CV558" t="str">
            <v/>
          </cell>
          <cell r="CW558" t="str">
            <v/>
          </cell>
          <cell r="CX558" t="str">
            <v/>
          </cell>
          <cell r="CY558" t="str">
            <v/>
          </cell>
          <cell r="CZ558" t="str">
            <v/>
          </cell>
          <cell r="DA558" t="str">
            <v/>
          </cell>
          <cell r="DB558" t="str">
            <v/>
          </cell>
          <cell r="DC558" t="str">
            <v/>
          </cell>
          <cell r="DD558" t="str">
            <v/>
          </cell>
          <cell r="DE558" t="str">
            <v/>
          </cell>
          <cell r="DF558" t="str">
            <v/>
          </cell>
          <cell r="DG558" t="str">
            <v/>
          </cell>
          <cell r="DH558" t="str">
            <v/>
          </cell>
          <cell r="DI558" t="str">
            <v/>
          </cell>
          <cell r="DJ558" t="str">
            <v/>
          </cell>
          <cell r="DK558" t="str">
            <v/>
          </cell>
          <cell r="DL558" t="str">
            <v/>
          </cell>
          <cell r="DM558" t="str">
            <v/>
          </cell>
          <cell r="DN558" t="str">
            <v/>
          </cell>
          <cell r="DO558" t="str">
            <v/>
          </cell>
          <cell r="DP558" t="str">
            <v/>
          </cell>
          <cell r="DQ558" t="str">
            <v/>
          </cell>
          <cell r="DR558" t="str">
            <v/>
          </cell>
          <cell r="DS558" t="str">
            <v/>
          </cell>
          <cell r="DT558" t="str">
            <v/>
          </cell>
          <cell r="DU558" t="str">
            <v/>
          </cell>
          <cell r="DV558" t="str">
            <v/>
          </cell>
          <cell r="DW558" t="str">
            <v/>
          </cell>
          <cell r="DX558" t="str">
            <v/>
          </cell>
          <cell r="DY558" t="str">
            <v/>
          </cell>
          <cell r="DZ558" t="str">
            <v/>
          </cell>
          <cell r="EA558" t="str">
            <v/>
          </cell>
          <cell r="EB558" t="str">
            <v/>
          </cell>
          <cell r="EC558" t="str">
            <v/>
          </cell>
          <cell r="ED558" t="str">
            <v/>
          </cell>
          <cell r="EE558" t="str">
            <v/>
          </cell>
          <cell r="EF558" t="str">
            <v/>
          </cell>
          <cell r="EG558" t="str">
            <v/>
          </cell>
          <cell r="EH558" t="str">
            <v/>
          </cell>
          <cell r="EI558" t="str">
            <v/>
          </cell>
          <cell r="EJ558" t="str">
            <v/>
          </cell>
          <cell r="EK558" t="str">
            <v/>
          </cell>
          <cell r="EL558" t="str">
            <v/>
          </cell>
          <cell r="EM558" t="str">
            <v/>
          </cell>
          <cell r="EN558" t="str">
            <v/>
          </cell>
          <cell r="EO558" t="str">
            <v/>
          </cell>
          <cell r="EP558" t="str">
            <v/>
          </cell>
          <cell r="EQ558" t="str">
            <v/>
          </cell>
          <cell r="ER558" t="str">
            <v/>
          </cell>
          <cell r="ES558" t="str">
            <v/>
          </cell>
          <cell r="ET558" t="str">
            <v/>
          </cell>
          <cell r="EU558" t="str">
            <v/>
          </cell>
          <cell r="EV558" t="str">
            <v/>
          </cell>
          <cell r="EW558" t="str">
            <v/>
          </cell>
          <cell r="EX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  <cell r="BI559" t="str">
            <v/>
          </cell>
          <cell r="BJ559" t="str">
            <v/>
          </cell>
          <cell r="BK559" t="str">
            <v/>
          </cell>
          <cell r="BL559" t="str">
            <v/>
          </cell>
          <cell r="BM559" t="str">
            <v/>
          </cell>
          <cell r="BN559" t="str">
            <v/>
          </cell>
          <cell r="BO559" t="str">
            <v/>
          </cell>
          <cell r="BP559" t="str">
            <v/>
          </cell>
          <cell r="BQ559" t="str">
            <v/>
          </cell>
          <cell r="BR559" t="str">
            <v/>
          </cell>
          <cell r="BS559" t="str">
            <v/>
          </cell>
          <cell r="BT559" t="str">
            <v/>
          </cell>
          <cell r="BU559" t="str">
            <v/>
          </cell>
          <cell r="BV559" t="str">
            <v/>
          </cell>
          <cell r="BW559" t="str">
            <v/>
          </cell>
          <cell r="BX559" t="str">
            <v/>
          </cell>
          <cell r="BY559" t="str">
            <v/>
          </cell>
          <cell r="CA559" t="str">
            <v/>
          </cell>
          <cell r="CB559" t="str">
            <v/>
          </cell>
          <cell r="CC559" t="str">
            <v/>
          </cell>
          <cell r="CD559" t="str">
            <v/>
          </cell>
          <cell r="CE559" t="str">
            <v/>
          </cell>
          <cell r="CF559" t="str">
            <v/>
          </cell>
          <cell r="CG559" t="str">
            <v/>
          </cell>
          <cell r="CH559" t="str">
            <v/>
          </cell>
          <cell r="CI559" t="str">
            <v/>
          </cell>
          <cell r="CJ559" t="str">
            <v/>
          </cell>
          <cell r="CK559" t="str">
            <v/>
          </cell>
          <cell r="CL559" t="str">
            <v/>
          </cell>
          <cell r="CM559" t="str">
            <v/>
          </cell>
          <cell r="CN559" t="str">
            <v/>
          </cell>
          <cell r="CO559" t="str">
            <v/>
          </cell>
          <cell r="CP559" t="str">
            <v/>
          </cell>
          <cell r="CQ559" t="str">
            <v/>
          </cell>
          <cell r="CR559" t="str">
            <v/>
          </cell>
          <cell r="CS559" t="str">
            <v/>
          </cell>
          <cell r="CT559" t="str">
            <v/>
          </cell>
          <cell r="CU559" t="str">
            <v/>
          </cell>
          <cell r="CV559" t="str">
            <v/>
          </cell>
          <cell r="CW559" t="str">
            <v/>
          </cell>
          <cell r="CX559" t="str">
            <v/>
          </cell>
          <cell r="CY559" t="str">
            <v/>
          </cell>
          <cell r="CZ559" t="str">
            <v/>
          </cell>
          <cell r="DA559" t="str">
            <v/>
          </cell>
          <cell r="DB559" t="str">
            <v/>
          </cell>
          <cell r="DC559" t="str">
            <v/>
          </cell>
          <cell r="DD559" t="str">
            <v/>
          </cell>
          <cell r="DE559" t="str">
            <v/>
          </cell>
          <cell r="DF559" t="str">
            <v/>
          </cell>
          <cell r="DG559" t="str">
            <v/>
          </cell>
          <cell r="DH559" t="str">
            <v/>
          </cell>
          <cell r="DI559" t="str">
            <v/>
          </cell>
          <cell r="DJ559" t="str">
            <v/>
          </cell>
          <cell r="DK559" t="str">
            <v/>
          </cell>
          <cell r="DL559" t="str">
            <v/>
          </cell>
          <cell r="DM559" t="str">
            <v/>
          </cell>
          <cell r="DN559" t="str">
            <v/>
          </cell>
          <cell r="DO559" t="str">
            <v/>
          </cell>
          <cell r="DP559" t="str">
            <v/>
          </cell>
          <cell r="DQ559" t="str">
            <v/>
          </cell>
          <cell r="DR559" t="str">
            <v/>
          </cell>
          <cell r="DS559" t="str">
            <v/>
          </cell>
          <cell r="DT559" t="str">
            <v/>
          </cell>
          <cell r="DU559" t="str">
            <v/>
          </cell>
          <cell r="DV559" t="str">
            <v/>
          </cell>
          <cell r="DW559" t="str">
            <v/>
          </cell>
          <cell r="DX559" t="str">
            <v/>
          </cell>
          <cell r="DY559" t="str">
            <v/>
          </cell>
          <cell r="DZ559" t="str">
            <v/>
          </cell>
          <cell r="EA559" t="str">
            <v/>
          </cell>
          <cell r="EB559" t="str">
            <v/>
          </cell>
          <cell r="EC559" t="str">
            <v/>
          </cell>
          <cell r="ED559" t="str">
            <v/>
          </cell>
          <cell r="EE559" t="str">
            <v/>
          </cell>
          <cell r="EF559" t="str">
            <v/>
          </cell>
          <cell r="EG559" t="str">
            <v/>
          </cell>
          <cell r="EH559" t="str">
            <v/>
          </cell>
          <cell r="EI559" t="str">
            <v/>
          </cell>
          <cell r="EJ559" t="str">
            <v/>
          </cell>
          <cell r="EK559" t="str">
            <v/>
          </cell>
          <cell r="EL559" t="str">
            <v/>
          </cell>
          <cell r="EM559" t="str">
            <v/>
          </cell>
          <cell r="EN559" t="str">
            <v/>
          </cell>
          <cell r="EO559" t="str">
            <v/>
          </cell>
          <cell r="EP559" t="str">
            <v/>
          </cell>
          <cell r="EQ559" t="str">
            <v/>
          </cell>
          <cell r="ER559" t="str">
            <v/>
          </cell>
          <cell r="ES559" t="str">
            <v/>
          </cell>
          <cell r="ET559" t="str">
            <v/>
          </cell>
          <cell r="EU559" t="str">
            <v/>
          </cell>
          <cell r="EV559" t="str">
            <v/>
          </cell>
          <cell r="EW559" t="str">
            <v/>
          </cell>
          <cell r="EX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  <cell r="BI560" t="str">
            <v/>
          </cell>
          <cell r="BJ560" t="str">
            <v/>
          </cell>
          <cell r="BK560" t="str">
            <v/>
          </cell>
          <cell r="BL560" t="str">
            <v/>
          </cell>
          <cell r="BM560" t="str">
            <v/>
          </cell>
          <cell r="BN560" t="str">
            <v/>
          </cell>
          <cell r="BO560" t="str">
            <v/>
          </cell>
          <cell r="BP560" t="str">
            <v/>
          </cell>
          <cell r="BQ560" t="str">
            <v/>
          </cell>
          <cell r="BR560" t="str">
            <v/>
          </cell>
          <cell r="BS560" t="str">
            <v/>
          </cell>
          <cell r="BT560" t="str">
            <v/>
          </cell>
          <cell r="BU560" t="str">
            <v/>
          </cell>
          <cell r="BV560" t="str">
            <v/>
          </cell>
          <cell r="BW560" t="str">
            <v/>
          </cell>
          <cell r="BX560" t="str">
            <v/>
          </cell>
          <cell r="BY560" t="str">
            <v/>
          </cell>
          <cell r="CA560" t="str">
            <v/>
          </cell>
          <cell r="CB560" t="str">
            <v/>
          </cell>
          <cell r="CC560" t="str">
            <v/>
          </cell>
          <cell r="CD560" t="str">
            <v/>
          </cell>
          <cell r="CE560" t="str">
            <v/>
          </cell>
          <cell r="CF560" t="str">
            <v/>
          </cell>
          <cell r="CG560" t="str">
            <v/>
          </cell>
          <cell r="CH560" t="str">
            <v/>
          </cell>
          <cell r="CI560" t="str">
            <v/>
          </cell>
          <cell r="CJ560" t="str">
            <v/>
          </cell>
          <cell r="CK560" t="str">
            <v/>
          </cell>
          <cell r="CL560" t="str">
            <v/>
          </cell>
          <cell r="CM560" t="str">
            <v/>
          </cell>
          <cell r="CN560" t="str">
            <v/>
          </cell>
          <cell r="CO560" t="str">
            <v/>
          </cell>
          <cell r="CP560" t="str">
            <v/>
          </cell>
          <cell r="CQ560" t="str">
            <v/>
          </cell>
          <cell r="CR560" t="str">
            <v/>
          </cell>
          <cell r="CS560" t="str">
            <v/>
          </cell>
          <cell r="CT560" t="str">
            <v/>
          </cell>
          <cell r="CU560" t="str">
            <v/>
          </cell>
          <cell r="CV560" t="str">
            <v/>
          </cell>
          <cell r="CW560" t="str">
            <v/>
          </cell>
          <cell r="CX560" t="str">
            <v/>
          </cell>
          <cell r="CY560" t="str">
            <v/>
          </cell>
          <cell r="CZ560" t="str">
            <v/>
          </cell>
          <cell r="DA560" t="str">
            <v/>
          </cell>
          <cell r="DB560" t="str">
            <v/>
          </cell>
          <cell r="DC560" t="str">
            <v/>
          </cell>
          <cell r="DD560" t="str">
            <v/>
          </cell>
          <cell r="DE560" t="str">
            <v/>
          </cell>
          <cell r="DF560" t="str">
            <v/>
          </cell>
          <cell r="DG560" t="str">
            <v/>
          </cell>
          <cell r="DH560" t="str">
            <v/>
          </cell>
          <cell r="DI560" t="str">
            <v/>
          </cell>
          <cell r="DJ560" t="str">
            <v/>
          </cell>
          <cell r="DK560" t="str">
            <v/>
          </cell>
          <cell r="DL560" t="str">
            <v/>
          </cell>
          <cell r="DM560" t="str">
            <v/>
          </cell>
          <cell r="DN560" t="str">
            <v/>
          </cell>
          <cell r="DO560" t="str">
            <v/>
          </cell>
          <cell r="DP560" t="str">
            <v/>
          </cell>
          <cell r="DQ560" t="str">
            <v/>
          </cell>
          <cell r="DR560" t="str">
            <v/>
          </cell>
          <cell r="DS560" t="str">
            <v/>
          </cell>
          <cell r="DT560" t="str">
            <v/>
          </cell>
          <cell r="DU560" t="str">
            <v/>
          </cell>
          <cell r="DV560" t="str">
            <v/>
          </cell>
          <cell r="DW560" t="str">
            <v/>
          </cell>
          <cell r="DX560" t="str">
            <v/>
          </cell>
          <cell r="DY560" t="str">
            <v/>
          </cell>
          <cell r="DZ560" t="str">
            <v/>
          </cell>
          <cell r="EA560" t="str">
            <v/>
          </cell>
          <cell r="EB560" t="str">
            <v/>
          </cell>
          <cell r="EC560" t="str">
            <v/>
          </cell>
          <cell r="ED560" t="str">
            <v/>
          </cell>
          <cell r="EE560" t="str">
            <v/>
          </cell>
          <cell r="EF560" t="str">
            <v/>
          </cell>
          <cell r="EG560" t="str">
            <v/>
          </cell>
          <cell r="EH560" t="str">
            <v/>
          </cell>
          <cell r="EI560" t="str">
            <v/>
          </cell>
          <cell r="EJ560" t="str">
            <v/>
          </cell>
          <cell r="EK560" t="str">
            <v/>
          </cell>
          <cell r="EL560" t="str">
            <v/>
          </cell>
          <cell r="EM560" t="str">
            <v/>
          </cell>
          <cell r="EN560" t="str">
            <v/>
          </cell>
          <cell r="EO560" t="str">
            <v/>
          </cell>
          <cell r="EP560" t="str">
            <v/>
          </cell>
          <cell r="EQ560" t="str">
            <v/>
          </cell>
          <cell r="ER560" t="str">
            <v/>
          </cell>
          <cell r="ES560" t="str">
            <v/>
          </cell>
          <cell r="ET560" t="str">
            <v/>
          </cell>
          <cell r="EU560" t="str">
            <v/>
          </cell>
          <cell r="EV560" t="str">
            <v/>
          </cell>
          <cell r="EW560" t="str">
            <v/>
          </cell>
          <cell r="EX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/>
          </cell>
          <cell r="AC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  <cell r="BI561" t="str">
            <v/>
          </cell>
          <cell r="BJ561" t="str">
            <v/>
          </cell>
          <cell r="BK561" t="str">
            <v/>
          </cell>
          <cell r="BL561" t="str">
            <v/>
          </cell>
          <cell r="BM561" t="str">
            <v/>
          </cell>
          <cell r="BN561" t="str">
            <v/>
          </cell>
          <cell r="BO561" t="str">
            <v/>
          </cell>
          <cell r="BP561" t="str">
            <v/>
          </cell>
          <cell r="BQ561" t="str">
            <v/>
          </cell>
          <cell r="BR561" t="str">
            <v/>
          </cell>
          <cell r="BS561" t="str">
            <v/>
          </cell>
          <cell r="BT561" t="str">
            <v/>
          </cell>
          <cell r="BU561" t="str">
            <v/>
          </cell>
          <cell r="BV561" t="str">
            <v/>
          </cell>
          <cell r="BW561" t="str">
            <v/>
          </cell>
          <cell r="BX561" t="str">
            <v/>
          </cell>
          <cell r="BY561" t="str">
            <v/>
          </cell>
          <cell r="CA561" t="str">
            <v/>
          </cell>
          <cell r="CB561" t="str">
            <v/>
          </cell>
          <cell r="CC561" t="str">
            <v/>
          </cell>
          <cell r="CD561" t="str">
            <v/>
          </cell>
          <cell r="CE561" t="str">
            <v/>
          </cell>
          <cell r="CF561" t="str">
            <v/>
          </cell>
          <cell r="CG561" t="str">
            <v/>
          </cell>
          <cell r="CH561" t="str">
            <v/>
          </cell>
          <cell r="CI561" t="str">
            <v/>
          </cell>
          <cell r="CJ561" t="str">
            <v/>
          </cell>
          <cell r="CK561" t="str">
            <v/>
          </cell>
          <cell r="CL561" t="str">
            <v/>
          </cell>
          <cell r="CM561" t="str">
            <v/>
          </cell>
          <cell r="CN561" t="str">
            <v/>
          </cell>
          <cell r="CO561" t="str">
            <v/>
          </cell>
          <cell r="CP561" t="str">
            <v/>
          </cell>
          <cell r="CQ561" t="str">
            <v/>
          </cell>
          <cell r="CR561" t="str">
            <v/>
          </cell>
          <cell r="CS561" t="str">
            <v/>
          </cell>
          <cell r="CT561" t="str">
            <v/>
          </cell>
          <cell r="CU561" t="str">
            <v/>
          </cell>
          <cell r="CV561" t="str">
            <v/>
          </cell>
          <cell r="CW561" t="str">
            <v/>
          </cell>
          <cell r="CX561" t="str">
            <v/>
          </cell>
          <cell r="CY561" t="str">
            <v/>
          </cell>
          <cell r="CZ561" t="str">
            <v/>
          </cell>
          <cell r="DA561" t="str">
            <v/>
          </cell>
          <cell r="DB561" t="str">
            <v/>
          </cell>
          <cell r="DC561" t="str">
            <v/>
          </cell>
          <cell r="DD561" t="str">
            <v/>
          </cell>
          <cell r="DE561" t="str">
            <v/>
          </cell>
          <cell r="DF561" t="str">
            <v/>
          </cell>
          <cell r="DG561" t="str">
            <v/>
          </cell>
          <cell r="DH561" t="str">
            <v/>
          </cell>
          <cell r="DI561" t="str">
            <v/>
          </cell>
          <cell r="DJ561" t="str">
            <v/>
          </cell>
          <cell r="DK561" t="str">
            <v/>
          </cell>
          <cell r="DL561" t="str">
            <v/>
          </cell>
          <cell r="DM561" t="str">
            <v/>
          </cell>
          <cell r="DN561" t="str">
            <v/>
          </cell>
          <cell r="DO561" t="str">
            <v/>
          </cell>
          <cell r="DP561" t="str">
            <v/>
          </cell>
          <cell r="DQ561" t="str">
            <v/>
          </cell>
          <cell r="DR561" t="str">
            <v/>
          </cell>
          <cell r="DS561" t="str">
            <v/>
          </cell>
          <cell r="DT561" t="str">
            <v/>
          </cell>
          <cell r="DU561" t="str">
            <v/>
          </cell>
          <cell r="DV561" t="str">
            <v/>
          </cell>
          <cell r="DW561" t="str">
            <v/>
          </cell>
          <cell r="DX561" t="str">
            <v/>
          </cell>
          <cell r="DY561" t="str">
            <v/>
          </cell>
          <cell r="DZ561" t="str">
            <v/>
          </cell>
          <cell r="EA561" t="str">
            <v/>
          </cell>
          <cell r="EB561" t="str">
            <v/>
          </cell>
          <cell r="EC561" t="str">
            <v/>
          </cell>
          <cell r="ED561" t="str">
            <v/>
          </cell>
          <cell r="EE561" t="str">
            <v/>
          </cell>
          <cell r="EF561" t="str">
            <v/>
          </cell>
          <cell r="EG561" t="str">
            <v/>
          </cell>
          <cell r="EH561" t="str">
            <v/>
          </cell>
          <cell r="EI561" t="str">
            <v/>
          </cell>
          <cell r="EJ561" t="str">
            <v/>
          </cell>
          <cell r="EK561" t="str">
            <v/>
          </cell>
          <cell r="EL561" t="str">
            <v/>
          </cell>
          <cell r="EM561" t="str">
            <v/>
          </cell>
          <cell r="EN561" t="str">
            <v/>
          </cell>
          <cell r="EO561" t="str">
            <v/>
          </cell>
          <cell r="EP561" t="str">
            <v/>
          </cell>
          <cell r="EQ561" t="str">
            <v/>
          </cell>
          <cell r="ER561" t="str">
            <v/>
          </cell>
          <cell r="ES561" t="str">
            <v/>
          </cell>
          <cell r="ET561" t="str">
            <v/>
          </cell>
          <cell r="EU561" t="str">
            <v/>
          </cell>
          <cell r="EV561" t="str">
            <v/>
          </cell>
          <cell r="EW561" t="str">
            <v/>
          </cell>
          <cell r="EX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  <cell r="BI562" t="str">
            <v/>
          </cell>
          <cell r="BJ562" t="str">
            <v/>
          </cell>
          <cell r="BK562" t="str">
            <v/>
          </cell>
          <cell r="BL562" t="str">
            <v/>
          </cell>
          <cell r="BM562" t="str">
            <v/>
          </cell>
          <cell r="BN562" t="str">
            <v/>
          </cell>
          <cell r="BO562" t="str">
            <v/>
          </cell>
          <cell r="BP562" t="str">
            <v/>
          </cell>
          <cell r="BQ562" t="str">
            <v/>
          </cell>
          <cell r="BR562" t="str">
            <v/>
          </cell>
          <cell r="BS562" t="str">
            <v/>
          </cell>
          <cell r="BT562" t="str">
            <v/>
          </cell>
          <cell r="BU562" t="str">
            <v/>
          </cell>
          <cell r="BV562" t="str">
            <v/>
          </cell>
          <cell r="BW562" t="str">
            <v/>
          </cell>
          <cell r="BX562" t="str">
            <v/>
          </cell>
          <cell r="BY562" t="str">
            <v/>
          </cell>
          <cell r="CA562" t="str">
            <v/>
          </cell>
          <cell r="CB562" t="str">
            <v/>
          </cell>
          <cell r="CC562" t="str">
            <v/>
          </cell>
          <cell r="CD562" t="str">
            <v/>
          </cell>
          <cell r="CE562" t="str">
            <v/>
          </cell>
          <cell r="CF562" t="str">
            <v/>
          </cell>
          <cell r="CG562" t="str">
            <v/>
          </cell>
          <cell r="CH562" t="str">
            <v/>
          </cell>
          <cell r="CI562" t="str">
            <v/>
          </cell>
          <cell r="CJ562" t="str">
            <v/>
          </cell>
          <cell r="CK562" t="str">
            <v/>
          </cell>
          <cell r="CL562" t="str">
            <v/>
          </cell>
          <cell r="CM562" t="str">
            <v/>
          </cell>
          <cell r="CN562" t="str">
            <v/>
          </cell>
          <cell r="CO562" t="str">
            <v/>
          </cell>
          <cell r="CP562" t="str">
            <v/>
          </cell>
          <cell r="CQ562" t="str">
            <v/>
          </cell>
          <cell r="CR562" t="str">
            <v/>
          </cell>
          <cell r="CS562" t="str">
            <v/>
          </cell>
          <cell r="CT562" t="str">
            <v/>
          </cell>
          <cell r="CU562" t="str">
            <v/>
          </cell>
          <cell r="CV562" t="str">
            <v/>
          </cell>
          <cell r="CW562" t="str">
            <v/>
          </cell>
          <cell r="CX562" t="str">
            <v/>
          </cell>
          <cell r="CY562" t="str">
            <v/>
          </cell>
          <cell r="CZ562" t="str">
            <v/>
          </cell>
          <cell r="DA562" t="str">
            <v/>
          </cell>
          <cell r="DB562" t="str">
            <v/>
          </cell>
          <cell r="DC562" t="str">
            <v/>
          </cell>
          <cell r="DD562" t="str">
            <v/>
          </cell>
          <cell r="DE562" t="str">
            <v/>
          </cell>
          <cell r="DF562" t="str">
            <v/>
          </cell>
          <cell r="DG562" t="str">
            <v/>
          </cell>
          <cell r="DH562" t="str">
            <v/>
          </cell>
          <cell r="DI562" t="str">
            <v/>
          </cell>
          <cell r="DJ562" t="str">
            <v/>
          </cell>
          <cell r="DK562" t="str">
            <v/>
          </cell>
          <cell r="DL562" t="str">
            <v/>
          </cell>
          <cell r="DM562" t="str">
            <v/>
          </cell>
          <cell r="DN562" t="str">
            <v/>
          </cell>
          <cell r="DO562" t="str">
            <v/>
          </cell>
          <cell r="DP562" t="str">
            <v/>
          </cell>
          <cell r="DQ562" t="str">
            <v/>
          </cell>
          <cell r="DR562" t="str">
            <v/>
          </cell>
          <cell r="DS562" t="str">
            <v/>
          </cell>
          <cell r="DT562" t="str">
            <v/>
          </cell>
          <cell r="DU562" t="str">
            <v/>
          </cell>
          <cell r="DV562" t="str">
            <v/>
          </cell>
          <cell r="DW562" t="str">
            <v/>
          </cell>
          <cell r="DX562" t="str">
            <v/>
          </cell>
          <cell r="DY562" t="str">
            <v/>
          </cell>
          <cell r="DZ562" t="str">
            <v/>
          </cell>
          <cell r="EA562" t="str">
            <v/>
          </cell>
          <cell r="EB562" t="str">
            <v/>
          </cell>
          <cell r="EC562" t="str">
            <v/>
          </cell>
          <cell r="ED562" t="str">
            <v/>
          </cell>
          <cell r="EE562" t="str">
            <v/>
          </cell>
          <cell r="EF562" t="str">
            <v/>
          </cell>
          <cell r="EG562" t="str">
            <v/>
          </cell>
          <cell r="EH562" t="str">
            <v/>
          </cell>
          <cell r="EI562" t="str">
            <v/>
          </cell>
          <cell r="EJ562" t="str">
            <v/>
          </cell>
          <cell r="EK562" t="str">
            <v/>
          </cell>
          <cell r="EL562" t="str">
            <v/>
          </cell>
          <cell r="EM562" t="str">
            <v/>
          </cell>
          <cell r="EN562" t="str">
            <v/>
          </cell>
          <cell r="EO562" t="str">
            <v/>
          </cell>
          <cell r="EP562" t="str">
            <v/>
          </cell>
          <cell r="EQ562" t="str">
            <v/>
          </cell>
          <cell r="ER562" t="str">
            <v/>
          </cell>
          <cell r="ES562" t="str">
            <v/>
          </cell>
          <cell r="ET562" t="str">
            <v/>
          </cell>
          <cell r="EU562" t="str">
            <v/>
          </cell>
          <cell r="EV562" t="str">
            <v/>
          </cell>
          <cell r="EW562" t="str">
            <v/>
          </cell>
          <cell r="EX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  <cell r="BI563" t="str">
            <v/>
          </cell>
          <cell r="BJ563" t="str">
            <v/>
          </cell>
          <cell r="BK563" t="str">
            <v/>
          </cell>
          <cell r="BL563" t="str">
            <v/>
          </cell>
          <cell r="BM563" t="str">
            <v/>
          </cell>
          <cell r="BN563" t="str">
            <v/>
          </cell>
          <cell r="BO563" t="str">
            <v/>
          </cell>
          <cell r="BP563" t="str">
            <v/>
          </cell>
          <cell r="BQ563" t="str">
            <v/>
          </cell>
          <cell r="BR563" t="str">
            <v/>
          </cell>
          <cell r="BS563" t="str">
            <v/>
          </cell>
          <cell r="BT563" t="str">
            <v/>
          </cell>
          <cell r="BU563" t="str">
            <v/>
          </cell>
          <cell r="BV563" t="str">
            <v/>
          </cell>
          <cell r="BW563" t="str">
            <v/>
          </cell>
          <cell r="BX563" t="str">
            <v/>
          </cell>
          <cell r="BY563" t="str">
            <v/>
          </cell>
          <cell r="CA563" t="str">
            <v/>
          </cell>
          <cell r="CB563" t="str">
            <v/>
          </cell>
          <cell r="CC563" t="str">
            <v/>
          </cell>
          <cell r="CD563" t="str">
            <v/>
          </cell>
          <cell r="CE563" t="str">
            <v/>
          </cell>
          <cell r="CF563" t="str">
            <v/>
          </cell>
          <cell r="CG563" t="str">
            <v/>
          </cell>
          <cell r="CH563" t="str">
            <v/>
          </cell>
          <cell r="CI563" t="str">
            <v/>
          </cell>
          <cell r="CJ563" t="str">
            <v/>
          </cell>
          <cell r="CK563" t="str">
            <v/>
          </cell>
          <cell r="CL563" t="str">
            <v/>
          </cell>
          <cell r="CM563" t="str">
            <v/>
          </cell>
          <cell r="CN563" t="str">
            <v/>
          </cell>
          <cell r="CO563" t="str">
            <v/>
          </cell>
          <cell r="CP563" t="str">
            <v/>
          </cell>
          <cell r="CQ563" t="str">
            <v/>
          </cell>
          <cell r="CR563" t="str">
            <v/>
          </cell>
          <cell r="CS563" t="str">
            <v/>
          </cell>
          <cell r="CT563" t="str">
            <v/>
          </cell>
          <cell r="CU563" t="str">
            <v/>
          </cell>
          <cell r="CV563" t="str">
            <v/>
          </cell>
          <cell r="CW563" t="str">
            <v/>
          </cell>
          <cell r="CX563" t="str">
            <v/>
          </cell>
          <cell r="CY563" t="str">
            <v/>
          </cell>
          <cell r="CZ563" t="str">
            <v/>
          </cell>
          <cell r="DA563" t="str">
            <v/>
          </cell>
          <cell r="DB563" t="str">
            <v/>
          </cell>
          <cell r="DC563" t="str">
            <v/>
          </cell>
          <cell r="DD563" t="str">
            <v/>
          </cell>
          <cell r="DE563" t="str">
            <v/>
          </cell>
          <cell r="DF563" t="str">
            <v/>
          </cell>
          <cell r="DG563" t="str">
            <v/>
          </cell>
          <cell r="DH563" t="str">
            <v/>
          </cell>
          <cell r="DI563" t="str">
            <v/>
          </cell>
          <cell r="DJ563" t="str">
            <v/>
          </cell>
          <cell r="DK563" t="str">
            <v/>
          </cell>
          <cell r="DL563" t="str">
            <v/>
          </cell>
          <cell r="DM563" t="str">
            <v/>
          </cell>
          <cell r="DN563" t="str">
            <v/>
          </cell>
          <cell r="DO563" t="str">
            <v/>
          </cell>
          <cell r="DP563" t="str">
            <v/>
          </cell>
          <cell r="DQ563" t="str">
            <v/>
          </cell>
          <cell r="DR563" t="str">
            <v/>
          </cell>
          <cell r="DS563" t="str">
            <v/>
          </cell>
          <cell r="DT563" t="str">
            <v/>
          </cell>
          <cell r="DU563" t="str">
            <v/>
          </cell>
          <cell r="DV563" t="str">
            <v/>
          </cell>
          <cell r="DW563" t="str">
            <v/>
          </cell>
          <cell r="DX563" t="str">
            <v/>
          </cell>
          <cell r="DY563" t="str">
            <v/>
          </cell>
          <cell r="DZ563" t="str">
            <v/>
          </cell>
          <cell r="EA563" t="str">
            <v/>
          </cell>
          <cell r="EB563" t="str">
            <v/>
          </cell>
          <cell r="EC563" t="str">
            <v/>
          </cell>
          <cell r="ED563" t="str">
            <v/>
          </cell>
          <cell r="EE563" t="str">
            <v/>
          </cell>
          <cell r="EF563" t="str">
            <v/>
          </cell>
          <cell r="EG563" t="str">
            <v/>
          </cell>
          <cell r="EH563" t="str">
            <v/>
          </cell>
          <cell r="EI563" t="str">
            <v/>
          </cell>
          <cell r="EJ563" t="str">
            <v/>
          </cell>
          <cell r="EK563" t="str">
            <v/>
          </cell>
          <cell r="EL563" t="str">
            <v/>
          </cell>
          <cell r="EM563" t="str">
            <v/>
          </cell>
          <cell r="EN563" t="str">
            <v/>
          </cell>
          <cell r="EO563" t="str">
            <v/>
          </cell>
          <cell r="EP563" t="str">
            <v/>
          </cell>
          <cell r="EQ563" t="str">
            <v/>
          </cell>
          <cell r="ER563" t="str">
            <v/>
          </cell>
          <cell r="ES563" t="str">
            <v/>
          </cell>
          <cell r="ET563" t="str">
            <v/>
          </cell>
          <cell r="EU563" t="str">
            <v/>
          </cell>
          <cell r="EV563" t="str">
            <v/>
          </cell>
          <cell r="EW563" t="str">
            <v/>
          </cell>
          <cell r="EX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  <cell r="BI564" t="str">
            <v/>
          </cell>
          <cell r="BJ564" t="str">
            <v/>
          </cell>
          <cell r="BK564" t="str">
            <v/>
          </cell>
          <cell r="BL564" t="str">
            <v/>
          </cell>
          <cell r="BM564" t="str">
            <v/>
          </cell>
          <cell r="BN564" t="str">
            <v/>
          </cell>
          <cell r="BO564" t="str">
            <v/>
          </cell>
          <cell r="BP564" t="str">
            <v/>
          </cell>
          <cell r="BQ564" t="str">
            <v/>
          </cell>
          <cell r="BR564" t="str">
            <v/>
          </cell>
          <cell r="BS564" t="str">
            <v/>
          </cell>
          <cell r="BT564" t="str">
            <v/>
          </cell>
          <cell r="BU564" t="str">
            <v/>
          </cell>
          <cell r="BV564" t="str">
            <v/>
          </cell>
          <cell r="BW564" t="str">
            <v/>
          </cell>
          <cell r="BX564" t="str">
            <v/>
          </cell>
          <cell r="BY564" t="str">
            <v/>
          </cell>
          <cell r="CA564" t="str">
            <v/>
          </cell>
          <cell r="CB564" t="str">
            <v/>
          </cell>
          <cell r="CC564" t="str">
            <v/>
          </cell>
          <cell r="CD564" t="str">
            <v/>
          </cell>
          <cell r="CE564" t="str">
            <v/>
          </cell>
          <cell r="CF564" t="str">
            <v/>
          </cell>
          <cell r="CG564" t="str">
            <v/>
          </cell>
          <cell r="CH564" t="str">
            <v/>
          </cell>
          <cell r="CI564" t="str">
            <v/>
          </cell>
          <cell r="CJ564" t="str">
            <v/>
          </cell>
          <cell r="CK564" t="str">
            <v/>
          </cell>
          <cell r="CL564" t="str">
            <v/>
          </cell>
          <cell r="CM564" t="str">
            <v/>
          </cell>
          <cell r="CN564" t="str">
            <v/>
          </cell>
          <cell r="CO564" t="str">
            <v/>
          </cell>
          <cell r="CP564" t="str">
            <v/>
          </cell>
          <cell r="CQ564" t="str">
            <v/>
          </cell>
          <cell r="CR564" t="str">
            <v/>
          </cell>
          <cell r="CS564" t="str">
            <v/>
          </cell>
          <cell r="CT564" t="str">
            <v/>
          </cell>
          <cell r="CU564" t="str">
            <v/>
          </cell>
          <cell r="CV564" t="str">
            <v/>
          </cell>
          <cell r="CW564" t="str">
            <v/>
          </cell>
          <cell r="CX564" t="str">
            <v/>
          </cell>
          <cell r="CY564" t="str">
            <v/>
          </cell>
          <cell r="CZ564" t="str">
            <v/>
          </cell>
          <cell r="DA564" t="str">
            <v/>
          </cell>
          <cell r="DB564" t="str">
            <v/>
          </cell>
          <cell r="DC564" t="str">
            <v/>
          </cell>
          <cell r="DD564" t="str">
            <v/>
          </cell>
          <cell r="DE564" t="str">
            <v/>
          </cell>
          <cell r="DF564" t="str">
            <v/>
          </cell>
          <cell r="DG564" t="str">
            <v/>
          </cell>
          <cell r="DH564" t="str">
            <v/>
          </cell>
          <cell r="DI564" t="str">
            <v/>
          </cell>
          <cell r="DJ564" t="str">
            <v/>
          </cell>
          <cell r="DK564" t="str">
            <v/>
          </cell>
          <cell r="DL564" t="str">
            <v/>
          </cell>
          <cell r="DM564" t="str">
            <v/>
          </cell>
          <cell r="DN564" t="str">
            <v/>
          </cell>
          <cell r="DO564" t="str">
            <v/>
          </cell>
          <cell r="DP564" t="str">
            <v/>
          </cell>
          <cell r="DQ564" t="str">
            <v/>
          </cell>
          <cell r="DR564" t="str">
            <v/>
          </cell>
          <cell r="DS564" t="str">
            <v/>
          </cell>
          <cell r="DT564" t="str">
            <v/>
          </cell>
          <cell r="DU564" t="str">
            <v/>
          </cell>
          <cell r="DV564" t="str">
            <v/>
          </cell>
          <cell r="DW564" t="str">
            <v/>
          </cell>
          <cell r="DX564" t="str">
            <v/>
          </cell>
          <cell r="DY564" t="str">
            <v/>
          </cell>
          <cell r="DZ564" t="str">
            <v/>
          </cell>
          <cell r="EA564" t="str">
            <v/>
          </cell>
          <cell r="EB564" t="str">
            <v/>
          </cell>
          <cell r="EC564" t="str">
            <v/>
          </cell>
          <cell r="ED564" t="str">
            <v/>
          </cell>
          <cell r="EE564" t="str">
            <v/>
          </cell>
          <cell r="EF564" t="str">
            <v/>
          </cell>
          <cell r="EG564" t="str">
            <v/>
          </cell>
          <cell r="EH564" t="str">
            <v/>
          </cell>
          <cell r="EI564" t="str">
            <v/>
          </cell>
          <cell r="EJ564" t="str">
            <v/>
          </cell>
          <cell r="EK564" t="str">
            <v/>
          </cell>
          <cell r="EL564" t="str">
            <v/>
          </cell>
          <cell r="EM564" t="str">
            <v/>
          </cell>
          <cell r="EN564" t="str">
            <v/>
          </cell>
          <cell r="EO564" t="str">
            <v/>
          </cell>
          <cell r="EP564" t="str">
            <v/>
          </cell>
          <cell r="EQ564" t="str">
            <v/>
          </cell>
          <cell r="ER564" t="str">
            <v/>
          </cell>
          <cell r="ES564" t="str">
            <v/>
          </cell>
          <cell r="ET564" t="str">
            <v/>
          </cell>
          <cell r="EU564" t="str">
            <v/>
          </cell>
          <cell r="EV564" t="str">
            <v/>
          </cell>
          <cell r="EW564" t="str">
            <v/>
          </cell>
          <cell r="EX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  <cell r="BI565" t="str">
            <v/>
          </cell>
          <cell r="BJ565" t="str">
            <v/>
          </cell>
          <cell r="BK565" t="str">
            <v/>
          </cell>
          <cell r="BL565" t="str">
            <v/>
          </cell>
          <cell r="BM565" t="str">
            <v/>
          </cell>
          <cell r="BN565" t="str">
            <v/>
          </cell>
          <cell r="BO565" t="str">
            <v/>
          </cell>
          <cell r="BP565" t="str">
            <v/>
          </cell>
          <cell r="BQ565" t="str">
            <v/>
          </cell>
          <cell r="BR565" t="str">
            <v/>
          </cell>
          <cell r="BS565" t="str">
            <v/>
          </cell>
          <cell r="BT565" t="str">
            <v/>
          </cell>
          <cell r="BU565" t="str">
            <v/>
          </cell>
          <cell r="BV565" t="str">
            <v/>
          </cell>
          <cell r="BW565" t="str">
            <v/>
          </cell>
          <cell r="BX565" t="str">
            <v/>
          </cell>
          <cell r="BY565" t="str">
            <v/>
          </cell>
          <cell r="CA565" t="str">
            <v/>
          </cell>
          <cell r="CB565" t="str">
            <v/>
          </cell>
          <cell r="CC565" t="str">
            <v/>
          </cell>
          <cell r="CD565" t="str">
            <v/>
          </cell>
          <cell r="CE565" t="str">
            <v/>
          </cell>
          <cell r="CF565" t="str">
            <v/>
          </cell>
          <cell r="CG565" t="str">
            <v/>
          </cell>
          <cell r="CH565" t="str">
            <v/>
          </cell>
          <cell r="CI565" t="str">
            <v/>
          </cell>
          <cell r="CJ565" t="str">
            <v/>
          </cell>
          <cell r="CK565" t="str">
            <v/>
          </cell>
          <cell r="CL565" t="str">
            <v/>
          </cell>
          <cell r="CM565" t="str">
            <v/>
          </cell>
          <cell r="CN565" t="str">
            <v/>
          </cell>
          <cell r="CO565" t="str">
            <v/>
          </cell>
          <cell r="CP565" t="str">
            <v/>
          </cell>
          <cell r="CQ565" t="str">
            <v/>
          </cell>
          <cell r="CR565" t="str">
            <v/>
          </cell>
          <cell r="CS565" t="str">
            <v/>
          </cell>
          <cell r="CT565" t="str">
            <v/>
          </cell>
          <cell r="CU565" t="str">
            <v/>
          </cell>
          <cell r="CV565" t="str">
            <v/>
          </cell>
          <cell r="CW565" t="str">
            <v/>
          </cell>
          <cell r="CX565" t="str">
            <v/>
          </cell>
          <cell r="CY565" t="str">
            <v/>
          </cell>
          <cell r="CZ565" t="str">
            <v/>
          </cell>
          <cell r="DA565" t="str">
            <v/>
          </cell>
          <cell r="DB565" t="str">
            <v/>
          </cell>
          <cell r="DC565" t="str">
            <v/>
          </cell>
          <cell r="DD565" t="str">
            <v/>
          </cell>
          <cell r="DE565" t="str">
            <v/>
          </cell>
          <cell r="DF565" t="str">
            <v/>
          </cell>
          <cell r="DG565" t="str">
            <v/>
          </cell>
          <cell r="DH565" t="str">
            <v/>
          </cell>
          <cell r="DI565" t="str">
            <v/>
          </cell>
          <cell r="DJ565" t="str">
            <v/>
          </cell>
          <cell r="DK565" t="str">
            <v/>
          </cell>
          <cell r="DL565" t="str">
            <v/>
          </cell>
          <cell r="DM565" t="str">
            <v/>
          </cell>
          <cell r="DN565" t="str">
            <v/>
          </cell>
          <cell r="DO565" t="str">
            <v/>
          </cell>
          <cell r="DP565" t="str">
            <v/>
          </cell>
          <cell r="DQ565" t="str">
            <v/>
          </cell>
          <cell r="DR565" t="str">
            <v/>
          </cell>
          <cell r="DS565" t="str">
            <v/>
          </cell>
          <cell r="DT565" t="str">
            <v/>
          </cell>
          <cell r="DU565" t="str">
            <v/>
          </cell>
          <cell r="DV565" t="str">
            <v/>
          </cell>
          <cell r="DW565" t="str">
            <v/>
          </cell>
          <cell r="DX565" t="str">
            <v/>
          </cell>
          <cell r="DY565" t="str">
            <v/>
          </cell>
          <cell r="DZ565" t="str">
            <v/>
          </cell>
          <cell r="EA565" t="str">
            <v/>
          </cell>
          <cell r="EB565" t="str">
            <v/>
          </cell>
          <cell r="EC565" t="str">
            <v/>
          </cell>
          <cell r="ED565" t="str">
            <v/>
          </cell>
          <cell r="EE565" t="str">
            <v/>
          </cell>
          <cell r="EF565" t="str">
            <v/>
          </cell>
          <cell r="EG565" t="str">
            <v/>
          </cell>
          <cell r="EH565" t="str">
            <v/>
          </cell>
          <cell r="EI565" t="str">
            <v/>
          </cell>
          <cell r="EJ565" t="str">
            <v/>
          </cell>
          <cell r="EK565" t="str">
            <v/>
          </cell>
          <cell r="EL565" t="str">
            <v/>
          </cell>
          <cell r="EM565" t="str">
            <v/>
          </cell>
          <cell r="EN565" t="str">
            <v/>
          </cell>
          <cell r="EO565" t="str">
            <v/>
          </cell>
          <cell r="EP565" t="str">
            <v/>
          </cell>
          <cell r="EQ565" t="str">
            <v/>
          </cell>
          <cell r="ER565" t="str">
            <v/>
          </cell>
          <cell r="ES565" t="str">
            <v/>
          </cell>
          <cell r="ET565" t="str">
            <v/>
          </cell>
          <cell r="EU565" t="str">
            <v/>
          </cell>
          <cell r="EV565" t="str">
            <v/>
          </cell>
          <cell r="EW565" t="str">
            <v/>
          </cell>
          <cell r="EX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  <cell r="BI566" t="str">
            <v/>
          </cell>
          <cell r="BJ566" t="str">
            <v/>
          </cell>
          <cell r="BK566" t="str">
            <v/>
          </cell>
          <cell r="BL566" t="str">
            <v/>
          </cell>
          <cell r="BM566" t="str">
            <v/>
          </cell>
          <cell r="BN566" t="str">
            <v/>
          </cell>
          <cell r="BO566" t="str">
            <v/>
          </cell>
          <cell r="BP566" t="str">
            <v/>
          </cell>
          <cell r="BQ566" t="str">
            <v/>
          </cell>
          <cell r="BR566" t="str">
            <v/>
          </cell>
          <cell r="BS566" t="str">
            <v/>
          </cell>
          <cell r="BT566" t="str">
            <v/>
          </cell>
          <cell r="BU566" t="str">
            <v/>
          </cell>
          <cell r="BV566" t="str">
            <v/>
          </cell>
          <cell r="BW566" t="str">
            <v/>
          </cell>
          <cell r="BX566" t="str">
            <v/>
          </cell>
          <cell r="BY566" t="str">
            <v/>
          </cell>
          <cell r="CA566" t="str">
            <v/>
          </cell>
          <cell r="CB566" t="str">
            <v/>
          </cell>
          <cell r="CC566" t="str">
            <v/>
          </cell>
          <cell r="CD566" t="str">
            <v/>
          </cell>
          <cell r="CE566" t="str">
            <v/>
          </cell>
          <cell r="CF566" t="str">
            <v/>
          </cell>
          <cell r="CG566" t="str">
            <v/>
          </cell>
          <cell r="CH566" t="str">
            <v/>
          </cell>
          <cell r="CI566" t="str">
            <v/>
          </cell>
          <cell r="CJ566" t="str">
            <v/>
          </cell>
          <cell r="CK566" t="str">
            <v/>
          </cell>
          <cell r="CL566" t="str">
            <v/>
          </cell>
          <cell r="CM566" t="str">
            <v/>
          </cell>
          <cell r="CN566" t="str">
            <v/>
          </cell>
          <cell r="CO566" t="str">
            <v/>
          </cell>
          <cell r="CP566" t="str">
            <v/>
          </cell>
          <cell r="CQ566" t="str">
            <v/>
          </cell>
          <cell r="CR566" t="str">
            <v/>
          </cell>
          <cell r="CS566" t="str">
            <v/>
          </cell>
          <cell r="CT566" t="str">
            <v/>
          </cell>
          <cell r="CU566" t="str">
            <v/>
          </cell>
          <cell r="CV566" t="str">
            <v/>
          </cell>
          <cell r="CW566" t="str">
            <v/>
          </cell>
          <cell r="CX566" t="str">
            <v/>
          </cell>
          <cell r="CY566" t="str">
            <v/>
          </cell>
          <cell r="CZ566" t="str">
            <v/>
          </cell>
          <cell r="DA566" t="str">
            <v/>
          </cell>
          <cell r="DB566" t="str">
            <v/>
          </cell>
          <cell r="DC566" t="str">
            <v/>
          </cell>
          <cell r="DD566" t="str">
            <v/>
          </cell>
          <cell r="DE566" t="str">
            <v/>
          </cell>
          <cell r="DF566" t="str">
            <v/>
          </cell>
          <cell r="DG566" t="str">
            <v/>
          </cell>
          <cell r="DH566" t="str">
            <v/>
          </cell>
          <cell r="DI566" t="str">
            <v/>
          </cell>
          <cell r="DJ566" t="str">
            <v/>
          </cell>
          <cell r="DK566" t="str">
            <v/>
          </cell>
          <cell r="DL566" t="str">
            <v/>
          </cell>
          <cell r="DM566" t="str">
            <v/>
          </cell>
          <cell r="DN566" t="str">
            <v/>
          </cell>
          <cell r="DO566" t="str">
            <v/>
          </cell>
          <cell r="DP566" t="str">
            <v/>
          </cell>
          <cell r="DQ566" t="str">
            <v/>
          </cell>
          <cell r="DR566" t="str">
            <v/>
          </cell>
          <cell r="DS566" t="str">
            <v/>
          </cell>
          <cell r="DT566" t="str">
            <v/>
          </cell>
          <cell r="DU566" t="str">
            <v/>
          </cell>
          <cell r="DV566" t="str">
            <v/>
          </cell>
          <cell r="DW566" t="str">
            <v/>
          </cell>
          <cell r="DX566" t="str">
            <v/>
          </cell>
          <cell r="DY566" t="str">
            <v/>
          </cell>
          <cell r="DZ566" t="str">
            <v/>
          </cell>
          <cell r="EA566" t="str">
            <v/>
          </cell>
          <cell r="EB566" t="str">
            <v/>
          </cell>
          <cell r="EC566" t="str">
            <v/>
          </cell>
          <cell r="ED566" t="str">
            <v/>
          </cell>
          <cell r="EE566" t="str">
            <v/>
          </cell>
          <cell r="EF566" t="str">
            <v/>
          </cell>
          <cell r="EG566" t="str">
            <v/>
          </cell>
          <cell r="EH566" t="str">
            <v/>
          </cell>
          <cell r="EI566" t="str">
            <v/>
          </cell>
          <cell r="EJ566" t="str">
            <v/>
          </cell>
          <cell r="EK566" t="str">
            <v/>
          </cell>
          <cell r="EL566" t="str">
            <v/>
          </cell>
          <cell r="EM566" t="str">
            <v/>
          </cell>
          <cell r="EN566" t="str">
            <v/>
          </cell>
          <cell r="EO566" t="str">
            <v/>
          </cell>
          <cell r="EP566" t="str">
            <v/>
          </cell>
          <cell r="EQ566" t="str">
            <v/>
          </cell>
          <cell r="ER566" t="str">
            <v/>
          </cell>
          <cell r="ES566" t="str">
            <v/>
          </cell>
          <cell r="ET566" t="str">
            <v/>
          </cell>
          <cell r="EU566" t="str">
            <v/>
          </cell>
          <cell r="EV566" t="str">
            <v/>
          </cell>
          <cell r="EW566" t="str">
            <v/>
          </cell>
          <cell r="EX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  <cell r="BI567" t="str">
            <v/>
          </cell>
          <cell r="BJ567" t="str">
            <v/>
          </cell>
          <cell r="BK567" t="str">
            <v/>
          </cell>
          <cell r="BL567" t="str">
            <v/>
          </cell>
          <cell r="BM567" t="str">
            <v/>
          </cell>
          <cell r="BN567" t="str">
            <v/>
          </cell>
          <cell r="BO567" t="str">
            <v/>
          </cell>
          <cell r="BP567" t="str">
            <v/>
          </cell>
          <cell r="BQ567" t="str">
            <v/>
          </cell>
          <cell r="BR567" t="str">
            <v/>
          </cell>
          <cell r="BS567" t="str">
            <v/>
          </cell>
          <cell r="BT567" t="str">
            <v/>
          </cell>
          <cell r="BU567" t="str">
            <v/>
          </cell>
          <cell r="BV567" t="str">
            <v/>
          </cell>
          <cell r="BW567" t="str">
            <v/>
          </cell>
          <cell r="BX567" t="str">
            <v/>
          </cell>
          <cell r="BY567" t="str">
            <v/>
          </cell>
          <cell r="CA567" t="str">
            <v/>
          </cell>
          <cell r="CB567" t="str">
            <v/>
          </cell>
          <cell r="CC567" t="str">
            <v/>
          </cell>
          <cell r="CD567" t="str">
            <v/>
          </cell>
          <cell r="CE567" t="str">
            <v/>
          </cell>
          <cell r="CF567" t="str">
            <v/>
          </cell>
          <cell r="CG567" t="str">
            <v/>
          </cell>
          <cell r="CH567" t="str">
            <v/>
          </cell>
          <cell r="CI567" t="str">
            <v/>
          </cell>
          <cell r="CJ567" t="str">
            <v/>
          </cell>
          <cell r="CK567" t="str">
            <v/>
          </cell>
          <cell r="CL567" t="str">
            <v/>
          </cell>
          <cell r="CM567" t="str">
            <v/>
          </cell>
          <cell r="CN567" t="str">
            <v/>
          </cell>
          <cell r="CO567" t="str">
            <v/>
          </cell>
          <cell r="CP567" t="str">
            <v/>
          </cell>
          <cell r="CQ567" t="str">
            <v/>
          </cell>
          <cell r="CR567" t="str">
            <v/>
          </cell>
          <cell r="CS567" t="str">
            <v/>
          </cell>
          <cell r="CT567" t="str">
            <v/>
          </cell>
          <cell r="CU567" t="str">
            <v/>
          </cell>
          <cell r="CV567" t="str">
            <v/>
          </cell>
          <cell r="CW567" t="str">
            <v/>
          </cell>
          <cell r="CX567" t="str">
            <v/>
          </cell>
          <cell r="CY567" t="str">
            <v/>
          </cell>
          <cell r="CZ567" t="str">
            <v/>
          </cell>
          <cell r="DA567" t="str">
            <v/>
          </cell>
          <cell r="DB567" t="str">
            <v/>
          </cell>
          <cell r="DC567" t="str">
            <v/>
          </cell>
          <cell r="DD567" t="str">
            <v/>
          </cell>
          <cell r="DE567" t="str">
            <v/>
          </cell>
          <cell r="DF567" t="str">
            <v/>
          </cell>
          <cell r="DG567" t="str">
            <v/>
          </cell>
          <cell r="DH567" t="str">
            <v/>
          </cell>
          <cell r="DI567" t="str">
            <v/>
          </cell>
          <cell r="DJ567" t="str">
            <v/>
          </cell>
          <cell r="DK567" t="str">
            <v/>
          </cell>
          <cell r="DL567" t="str">
            <v/>
          </cell>
          <cell r="DM567" t="str">
            <v/>
          </cell>
          <cell r="DN567" t="str">
            <v/>
          </cell>
          <cell r="DO567" t="str">
            <v/>
          </cell>
          <cell r="DP567" t="str">
            <v/>
          </cell>
          <cell r="DQ567" t="str">
            <v/>
          </cell>
          <cell r="DR567" t="str">
            <v/>
          </cell>
          <cell r="DS567" t="str">
            <v/>
          </cell>
          <cell r="DT567" t="str">
            <v/>
          </cell>
          <cell r="DU567" t="str">
            <v/>
          </cell>
          <cell r="DV567" t="str">
            <v/>
          </cell>
          <cell r="DW567" t="str">
            <v/>
          </cell>
          <cell r="DX567" t="str">
            <v/>
          </cell>
          <cell r="DY567" t="str">
            <v/>
          </cell>
          <cell r="DZ567" t="str">
            <v/>
          </cell>
          <cell r="EA567" t="str">
            <v/>
          </cell>
          <cell r="EB567" t="str">
            <v/>
          </cell>
          <cell r="EC567" t="str">
            <v/>
          </cell>
          <cell r="ED567" t="str">
            <v/>
          </cell>
          <cell r="EE567" t="str">
            <v/>
          </cell>
          <cell r="EF567" t="str">
            <v/>
          </cell>
          <cell r="EG567" t="str">
            <v/>
          </cell>
          <cell r="EH567" t="str">
            <v/>
          </cell>
          <cell r="EI567" t="str">
            <v/>
          </cell>
          <cell r="EJ567" t="str">
            <v/>
          </cell>
          <cell r="EK567" t="str">
            <v/>
          </cell>
          <cell r="EL567" t="str">
            <v/>
          </cell>
          <cell r="EM567" t="str">
            <v/>
          </cell>
          <cell r="EN567" t="str">
            <v/>
          </cell>
          <cell r="EO567" t="str">
            <v/>
          </cell>
          <cell r="EP567" t="str">
            <v/>
          </cell>
          <cell r="EQ567" t="str">
            <v/>
          </cell>
          <cell r="ER567" t="str">
            <v/>
          </cell>
          <cell r="ES567" t="str">
            <v/>
          </cell>
          <cell r="ET567" t="str">
            <v/>
          </cell>
          <cell r="EU567" t="str">
            <v/>
          </cell>
          <cell r="EV567" t="str">
            <v/>
          </cell>
          <cell r="EW567" t="str">
            <v/>
          </cell>
          <cell r="EX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  <cell r="BI568" t="str">
            <v/>
          </cell>
          <cell r="BJ568" t="str">
            <v/>
          </cell>
          <cell r="BK568" t="str">
            <v/>
          </cell>
          <cell r="BL568" t="str">
            <v/>
          </cell>
          <cell r="BM568" t="str">
            <v/>
          </cell>
          <cell r="BN568" t="str">
            <v/>
          </cell>
          <cell r="BO568" t="str">
            <v/>
          </cell>
          <cell r="BP568" t="str">
            <v/>
          </cell>
          <cell r="BQ568" t="str">
            <v/>
          </cell>
          <cell r="BR568" t="str">
            <v/>
          </cell>
          <cell r="BS568" t="str">
            <v/>
          </cell>
          <cell r="BT568" t="str">
            <v/>
          </cell>
          <cell r="BU568" t="str">
            <v/>
          </cell>
          <cell r="BV568" t="str">
            <v/>
          </cell>
          <cell r="BW568" t="str">
            <v/>
          </cell>
          <cell r="BX568" t="str">
            <v/>
          </cell>
          <cell r="BY568" t="str">
            <v/>
          </cell>
          <cell r="CA568" t="str">
            <v/>
          </cell>
          <cell r="CB568" t="str">
            <v/>
          </cell>
          <cell r="CC568" t="str">
            <v/>
          </cell>
          <cell r="CD568" t="str">
            <v/>
          </cell>
          <cell r="CE568" t="str">
            <v/>
          </cell>
          <cell r="CF568" t="str">
            <v/>
          </cell>
          <cell r="CG568" t="str">
            <v/>
          </cell>
          <cell r="CH568" t="str">
            <v/>
          </cell>
          <cell r="CI568" t="str">
            <v/>
          </cell>
          <cell r="CJ568" t="str">
            <v/>
          </cell>
          <cell r="CK568" t="str">
            <v/>
          </cell>
          <cell r="CL568" t="str">
            <v/>
          </cell>
          <cell r="CM568" t="str">
            <v/>
          </cell>
          <cell r="CN568" t="str">
            <v/>
          </cell>
          <cell r="CO568" t="str">
            <v/>
          </cell>
          <cell r="CP568" t="str">
            <v/>
          </cell>
          <cell r="CQ568" t="str">
            <v/>
          </cell>
          <cell r="CR568" t="str">
            <v/>
          </cell>
          <cell r="CS568" t="str">
            <v/>
          </cell>
          <cell r="CT568" t="str">
            <v/>
          </cell>
          <cell r="CU568" t="str">
            <v/>
          </cell>
          <cell r="CV568" t="str">
            <v/>
          </cell>
          <cell r="CW568" t="str">
            <v/>
          </cell>
          <cell r="CX568" t="str">
            <v/>
          </cell>
          <cell r="CY568" t="str">
            <v/>
          </cell>
          <cell r="CZ568" t="str">
            <v/>
          </cell>
          <cell r="DA568" t="str">
            <v/>
          </cell>
          <cell r="DB568" t="str">
            <v/>
          </cell>
          <cell r="DC568" t="str">
            <v/>
          </cell>
          <cell r="DD568" t="str">
            <v/>
          </cell>
          <cell r="DE568" t="str">
            <v/>
          </cell>
          <cell r="DF568" t="str">
            <v/>
          </cell>
          <cell r="DG568" t="str">
            <v/>
          </cell>
          <cell r="DH568" t="str">
            <v/>
          </cell>
          <cell r="DI568" t="str">
            <v/>
          </cell>
          <cell r="DJ568" t="str">
            <v/>
          </cell>
          <cell r="DK568" t="str">
            <v/>
          </cell>
          <cell r="DL568" t="str">
            <v/>
          </cell>
          <cell r="DM568" t="str">
            <v/>
          </cell>
          <cell r="DN568" t="str">
            <v/>
          </cell>
          <cell r="DO568" t="str">
            <v/>
          </cell>
          <cell r="DP568" t="str">
            <v/>
          </cell>
          <cell r="DQ568" t="str">
            <v/>
          </cell>
          <cell r="DR568" t="str">
            <v/>
          </cell>
          <cell r="DS568" t="str">
            <v/>
          </cell>
          <cell r="DT568" t="str">
            <v/>
          </cell>
          <cell r="DU568" t="str">
            <v/>
          </cell>
          <cell r="DV568" t="str">
            <v/>
          </cell>
          <cell r="DW568" t="str">
            <v/>
          </cell>
          <cell r="DX568" t="str">
            <v/>
          </cell>
          <cell r="DY568" t="str">
            <v/>
          </cell>
          <cell r="DZ568" t="str">
            <v/>
          </cell>
          <cell r="EA568" t="str">
            <v/>
          </cell>
          <cell r="EB568" t="str">
            <v/>
          </cell>
          <cell r="EC568" t="str">
            <v/>
          </cell>
          <cell r="ED568" t="str">
            <v/>
          </cell>
          <cell r="EE568" t="str">
            <v/>
          </cell>
          <cell r="EF568" t="str">
            <v/>
          </cell>
          <cell r="EG568" t="str">
            <v/>
          </cell>
          <cell r="EH568" t="str">
            <v/>
          </cell>
          <cell r="EI568" t="str">
            <v/>
          </cell>
          <cell r="EJ568" t="str">
            <v/>
          </cell>
          <cell r="EK568" t="str">
            <v/>
          </cell>
          <cell r="EL568" t="str">
            <v/>
          </cell>
          <cell r="EM568" t="str">
            <v/>
          </cell>
          <cell r="EN568" t="str">
            <v/>
          </cell>
          <cell r="EO568" t="str">
            <v/>
          </cell>
          <cell r="EP568" t="str">
            <v/>
          </cell>
          <cell r="EQ568" t="str">
            <v/>
          </cell>
          <cell r="ER568" t="str">
            <v/>
          </cell>
          <cell r="ES568" t="str">
            <v/>
          </cell>
          <cell r="ET568" t="str">
            <v/>
          </cell>
          <cell r="EU568" t="str">
            <v/>
          </cell>
          <cell r="EV568" t="str">
            <v/>
          </cell>
          <cell r="EW568" t="str">
            <v/>
          </cell>
          <cell r="EX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  <cell r="BI569" t="str">
            <v/>
          </cell>
          <cell r="BJ569" t="str">
            <v/>
          </cell>
          <cell r="BK569" t="str">
            <v/>
          </cell>
          <cell r="BL569" t="str">
            <v/>
          </cell>
          <cell r="BM569" t="str">
            <v/>
          </cell>
          <cell r="BN569" t="str">
            <v/>
          </cell>
          <cell r="BO569" t="str">
            <v/>
          </cell>
          <cell r="BP569" t="str">
            <v/>
          </cell>
          <cell r="BQ569" t="str">
            <v/>
          </cell>
          <cell r="BR569" t="str">
            <v/>
          </cell>
          <cell r="BS569" t="str">
            <v/>
          </cell>
          <cell r="BT569" t="str">
            <v/>
          </cell>
          <cell r="BU569" t="str">
            <v/>
          </cell>
          <cell r="BV569" t="str">
            <v/>
          </cell>
          <cell r="BW569" t="str">
            <v/>
          </cell>
          <cell r="BX569" t="str">
            <v/>
          </cell>
          <cell r="BY569" t="str">
            <v/>
          </cell>
          <cell r="CA569" t="str">
            <v/>
          </cell>
          <cell r="CB569" t="str">
            <v/>
          </cell>
          <cell r="CC569" t="str">
            <v/>
          </cell>
          <cell r="CD569" t="str">
            <v/>
          </cell>
          <cell r="CE569" t="str">
            <v/>
          </cell>
          <cell r="CF569" t="str">
            <v/>
          </cell>
          <cell r="CG569" t="str">
            <v/>
          </cell>
          <cell r="CH569" t="str">
            <v/>
          </cell>
          <cell r="CI569" t="str">
            <v/>
          </cell>
          <cell r="CJ569" t="str">
            <v/>
          </cell>
          <cell r="CK569" t="str">
            <v/>
          </cell>
          <cell r="CL569" t="str">
            <v/>
          </cell>
          <cell r="CM569" t="str">
            <v/>
          </cell>
          <cell r="CN569" t="str">
            <v/>
          </cell>
          <cell r="CO569" t="str">
            <v/>
          </cell>
          <cell r="CP569" t="str">
            <v/>
          </cell>
          <cell r="CQ569" t="str">
            <v/>
          </cell>
          <cell r="CR569" t="str">
            <v/>
          </cell>
          <cell r="CS569" t="str">
            <v/>
          </cell>
          <cell r="CT569" t="str">
            <v/>
          </cell>
          <cell r="CU569" t="str">
            <v/>
          </cell>
          <cell r="CV569" t="str">
            <v/>
          </cell>
          <cell r="CW569" t="str">
            <v/>
          </cell>
          <cell r="CX569" t="str">
            <v/>
          </cell>
          <cell r="CY569" t="str">
            <v/>
          </cell>
          <cell r="CZ569" t="str">
            <v/>
          </cell>
          <cell r="DA569" t="str">
            <v/>
          </cell>
          <cell r="DB569" t="str">
            <v/>
          </cell>
          <cell r="DC569" t="str">
            <v/>
          </cell>
          <cell r="DD569" t="str">
            <v/>
          </cell>
          <cell r="DE569" t="str">
            <v/>
          </cell>
          <cell r="DF569" t="str">
            <v/>
          </cell>
          <cell r="DG569" t="str">
            <v/>
          </cell>
          <cell r="DH569" t="str">
            <v/>
          </cell>
          <cell r="DI569" t="str">
            <v/>
          </cell>
          <cell r="DJ569" t="str">
            <v/>
          </cell>
          <cell r="DK569" t="str">
            <v/>
          </cell>
          <cell r="DL569" t="str">
            <v/>
          </cell>
          <cell r="DM569" t="str">
            <v/>
          </cell>
          <cell r="DN569" t="str">
            <v/>
          </cell>
          <cell r="DO569" t="str">
            <v/>
          </cell>
          <cell r="DP569" t="str">
            <v/>
          </cell>
          <cell r="DQ569" t="str">
            <v/>
          </cell>
          <cell r="DR569" t="str">
            <v/>
          </cell>
          <cell r="DS569" t="str">
            <v/>
          </cell>
          <cell r="DT569" t="str">
            <v/>
          </cell>
          <cell r="DU569" t="str">
            <v/>
          </cell>
          <cell r="DV569" t="str">
            <v/>
          </cell>
          <cell r="DW569" t="str">
            <v/>
          </cell>
          <cell r="DX569" t="str">
            <v/>
          </cell>
          <cell r="DY569" t="str">
            <v/>
          </cell>
          <cell r="DZ569" t="str">
            <v/>
          </cell>
          <cell r="EA569" t="str">
            <v/>
          </cell>
          <cell r="EB569" t="str">
            <v/>
          </cell>
          <cell r="EC569" t="str">
            <v/>
          </cell>
          <cell r="ED569" t="str">
            <v/>
          </cell>
          <cell r="EE569" t="str">
            <v/>
          </cell>
          <cell r="EF569" t="str">
            <v/>
          </cell>
          <cell r="EG569" t="str">
            <v/>
          </cell>
          <cell r="EH569" t="str">
            <v/>
          </cell>
          <cell r="EI569" t="str">
            <v/>
          </cell>
          <cell r="EJ569" t="str">
            <v/>
          </cell>
          <cell r="EK569" t="str">
            <v/>
          </cell>
          <cell r="EL569" t="str">
            <v/>
          </cell>
          <cell r="EM569" t="str">
            <v/>
          </cell>
          <cell r="EN569" t="str">
            <v/>
          </cell>
          <cell r="EO569" t="str">
            <v/>
          </cell>
          <cell r="EP569" t="str">
            <v/>
          </cell>
          <cell r="EQ569" t="str">
            <v/>
          </cell>
          <cell r="ER569" t="str">
            <v/>
          </cell>
          <cell r="ES569" t="str">
            <v/>
          </cell>
          <cell r="ET569" t="str">
            <v/>
          </cell>
          <cell r="EU569" t="str">
            <v/>
          </cell>
          <cell r="EV569" t="str">
            <v/>
          </cell>
          <cell r="EW569" t="str">
            <v/>
          </cell>
          <cell r="EX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  <cell r="BI570" t="str">
            <v/>
          </cell>
          <cell r="BJ570" t="str">
            <v/>
          </cell>
          <cell r="BK570" t="str">
            <v/>
          </cell>
          <cell r="BL570" t="str">
            <v/>
          </cell>
          <cell r="BM570" t="str">
            <v/>
          </cell>
          <cell r="BN570" t="str">
            <v/>
          </cell>
          <cell r="BO570" t="str">
            <v/>
          </cell>
          <cell r="BP570" t="str">
            <v/>
          </cell>
          <cell r="BQ570" t="str">
            <v/>
          </cell>
          <cell r="BR570" t="str">
            <v/>
          </cell>
          <cell r="BS570" t="str">
            <v/>
          </cell>
          <cell r="BT570" t="str">
            <v/>
          </cell>
          <cell r="BU570" t="str">
            <v/>
          </cell>
          <cell r="BV570" t="str">
            <v/>
          </cell>
          <cell r="BW570" t="str">
            <v/>
          </cell>
          <cell r="BX570" t="str">
            <v/>
          </cell>
          <cell r="BY570" t="str">
            <v/>
          </cell>
          <cell r="CA570" t="str">
            <v/>
          </cell>
          <cell r="CB570" t="str">
            <v/>
          </cell>
          <cell r="CC570" t="str">
            <v/>
          </cell>
          <cell r="CD570" t="str">
            <v/>
          </cell>
          <cell r="CE570" t="str">
            <v/>
          </cell>
          <cell r="CF570" t="str">
            <v/>
          </cell>
          <cell r="CG570" t="str">
            <v/>
          </cell>
          <cell r="CH570" t="str">
            <v/>
          </cell>
          <cell r="CI570" t="str">
            <v/>
          </cell>
          <cell r="CJ570" t="str">
            <v/>
          </cell>
          <cell r="CK570" t="str">
            <v/>
          </cell>
          <cell r="CL570" t="str">
            <v/>
          </cell>
          <cell r="CM570" t="str">
            <v/>
          </cell>
          <cell r="CN570" t="str">
            <v/>
          </cell>
          <cell r="CO570" t="str">
            <v/>
          </cell>
          <cell r="CP570" t="str">
            <v/>
          </cell>
          <cell r="CQ570" t="str">
            <v/>
          </cell>
          <cell r="CR570" t="str">
            <v/>
          </cell>
          <cell r="CS570" t="str">
            <v/>
          </cell>
          <cell r="CT570" t="str">
            <v/>
          </cell>
          <cell r="CU570" t="str">
            <v/>
          </cell>
          <cell r="CV570" t="str">
            <v/>
          </cell>
          <cell r="CW570" t="str">
            <v/>
          </cell>
          <cell r="CX570" t="str">
            <v/>
          </cell>
          <cell r="CY570" t="str">
            <v/>
          </cell>
          <cell r="CZ570" t="str">
            <v/>
          </cell>
          <cell r="DA570" t="str">
            <v/>
          </cell>
          <cell r="DB570" t="str">
            <v/>
          </cell>
          <cell r="DC570" t="str">
            <v/>
          </cell>
          <cell r="DD570" t="str">
            <v/>
          </cell>
          <cell r="DE570" t="str">
            <v/>
          </cell>
          <cell r="DF570" t="str">
            <v/>
          </cell>
          <cell r="DG570" t="str">
            <v/>
          </cell>
          <cell r="DH570" t="str">
            <v/>
          </cell>
          <cell r="DI570" t="str">
            <v/>
          </cell>
          <cell r="DJ570" t="str">
            <v/>
          </cell>
          <cell r="DK570" t="str">
            <v/>
          </cell>
          <cell r="DL570" t="str">
            <v/>
          </cell>
          <cell r="DM570" t="str">
            <v/>
          </cell>
          <cell r="DN570" t="str">
            <v/>
          </cell>
          <cell r="DO570" t="str">
            <v/>
          </cell>
          <cell r="DP570" t="str">
            <v/>
          </cell>
          <cell r="DQ570" t="str">
            <v/>
          </cell>
          <cell r="DR570" t="str">
            <v/>
          </cell>
          <cell r="DS570" t="str">
            <v/>
          </cell>
          <cell r="DT570" t="str">
            <v/>
          </cell>
          <cell r="DU570" t="str">
            <v/>
          </cell>
          <cell r="DV570" t="str">
            <v/>
          </cell>
          <cell r="DW570" t="str">
            <v/>
          </cell>
          <cell r="DX570" t="str">
            <v/>
          </cell>
          <cell r="DY570" t="str">
            <v/>
          </cell>
          <cell r="DZ570" t="str">
            <v/>
          </cell>
          <cell r="EA570" t="str">
            <v/>
          </cell>
          <cell r="EB570" t="str">
            <v/>
          </cell>
          <cell r="EC570" t="str">
            <v/>
          </cell>
          <cell r="ED570" t="str">
            <v/>
          </cell>
          <cell r="EE570" t="str">
            <v/>
          </cell>
          <cell r="EF570" t="str">
            <v/>
          </cell>
          <cell r="EG570" t="str">
            <v/>
          </cell>
          <cell r="EH570" t="str">
            <v/>
          </cell>
          <cell r="EI570" t="str">
            <v/>
          </cell>
          <cell r="EJ570" t="str">
            <v/>
          </cell>
          <cell r="EK570" t="str">
            <v/>
          </cell>
          <cell r="EL570" t="str">
            <v/>
          </cell>
          <cell r="EM570" t="str">
            <v/>
          </cell>
          <cell r="EN570" t="str">
            <v/>
          </cell>
          <cell r="EO570" t="str">
            <v/>
          </cell>
          <cell r="EP570" t="str">
            <v/>
          </cell>
          <cell r="EQ570" t="str">
            <v/>
          </cell>
          <cell r="ER570" t="str">
            <v/>
          </cell>
          <cell r="ES570" t="str">
            <v/>
          </cell>
          <cell r="ET570" t="str">
            <v/>
          </cell>
          <cell r="EU570" t="str">
            <v/>
          </cell>
          <cell r="EV570" t="str">
            <v/>
          </cell>
          <cell r="EW570" t="str">
            <v/>
          </cell>
          <cell r="EX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  <cell r="BI571" t="str">
            <v/>
          </cell>
          <cell r="BJ571" t="str">
            <v/>
          </cell>
          <cell r="BK571" t="str">
            <v/>
          </cell>
          <cell r="BL571" t="str">
            <v/>
          </cell>
          <cell r="BM571" t="str">
            <v/>
          </cell>
          <cell r="BN571" t="str">
            <v/>
          </cell>
          <cell r="BO571" t="str">
            <v/>
          </cell>
          <cell r="BP571" t="str">
            <v/>
          </cell>
          <cell r="BQ571" t="str">
            <v/>
          </cell>
          <cell r="BR571" t="str">
            <v/>
          </cell>
          <cell r="BS571" t="str">
            <v/>
          </cell>
          <cell r="BT571" t="str">
            <v/>
          </cell>
          <cell r="BU571" t="str">
            <v/>
          </cell>
          <cell r="BV571" t="str">
            <v/>
          </cell>
          <cell r="BW571" t="str">
            <v/>
          </cell>
          <cell r="BX571" t="str">
            <v/>
          </cell>
          <cell r="BY571" t="str">
            <v/>
          </cell>
          <cell r="CA571" t="str">
            <v/>
          </cell>
          <cell r="CB571" t="str">
            <v/>
          </cell>
          <cell r="CC571" t="str">
            <v/>
          </cell>
          <cell r="CD571" t="str">
            <v/>
          </cell>
          <cell r="CE571" t="str">
            <v/>
          </cell>
          <cell r="CF571" t="str">
            <v/>
          </cell>
          <cell r="CG571" t="str">
            <v/>
          </cell>
          <cell r="CH571" t="str">
            <v/>
          </cell>
          <cell r="CI571" t="str">
            <v/>
          </cell>
          <cell r="CJ571" t="str">
            <v/>
          </cell>
          <cell r="CK571" t="str">
            <v/>
          </cell>
          <cell r="CL571" t="str">
            <v/>
          </cell>
          <cell r="CM571" t="str">
            <v/>
          </cell>
          <cell r="CN571" t="str">
            <v/>
          </cell>
          <cell r="CO571" t="str">
            <v/>
          </cell>
          <cell r="CP571" t="str">
            <v/>
          </cell>
          <cell r="CQ571" t="str">
            <v/>
          </cell>
          <cell r="CR571" t="str">
            <v/>
          </cell>
          <cell r="CS571" t="str">
            <v/>
          </cell>
          <cell r="CT571" t="str">
            <v/>
          </cell>
          <cell r="CU571" t="str">
            <v/>
          </cell>
          <cell r="CV571" t="str">
            <v/>
          </cell>
          <cell r="CW571" t="str">
            <v/>
          </cell>
          <cell r="CX571" t="str">
            <v/>
          </cell>
          <cell r="CY571" t="str">
            <v/>
          </cell>
          <cell r="CZ571" t="str">
            <v/>
          </cell>
          <cell r="DA571" t="str">
            <v/>
          </cell>
          <cell r="DB571" t="str">
            <v/>
          </cell>
          <cell r="DC571" t="str">
            <v/>
          </cell>
          <cell r="DD571" t="str">
            <v/>
          </cell>
          <cell r="DE571" t="str">
            <v/>
          </cell>
          <cell r="DF571" t="str">
            <v/>
          </cell>
          <cell r="DG571" t="str">
            <v/>
          </cell>
          <cell r="DH571" t="str">
            <v/>
          </cell>
          <cell r="DI571" t="str">
            <v/>
          </cell>
          <cell r="DJ571" t="str">
            <v/>
          </cell>
          <cell r="DK571" t="str">
            <v/>
          </cell>
          <cell r="DL571" t="str">
            <v/>
          </cell>
          <cell r="DM571" t="str">
            <v/>
          </cell>
          <cell r="DN571" t="str">
            <v/>
          </cell>
          <cell r="DO571" t="str">
            <v/>
          </cell>
          <cell r="DP571" t="str">
            <v/>
          </cell>
          <cell r="DQ571" t="str">
            <v/>
          </cell>
          <cell r="DR571" t="str">
            <v/>
          </cell>
          <cell r="DS571" t="str">
            <v/>
          </cell>
          <cell r="DT571" t="str">
            <v/>
          </cell>
          <cell r="DU571" t="str">
            <v/>
          </cell>
          <cell r="DV571" t="str">
            <v/>
          </cell>
          <cell r="DW571" t="str">
            <v/>
          </cell>
          <cell r="DX571" t="str">
            <v/>
          </cell>
          <cell r="DY571" t="str">
            <v/>
          </cell>
          <cell r="DZ571" t="str">
            <v/>
          </cell>
          <cell r="EA571" t="str">
            <v/>
          </cell>
          <cell r="EB571" t="str">
            <v/>
          </cell>
          <cell r="EC571" t="str">
            <v/>
          </cell>
          <cell r="ED571" t="str">
            <v/>
          </cell>
          <cell r="EE571" t="str">
            <v/>
          </cell>
          <cell r="EF571" t="str">
            <v/>
          </cell>
          <cell r="EG571" t="str">
            <v/>
          </cell>
          <cell r="EH571" t="str">
            <v/>
          </cell>
          <cell r="EI571" t="str">
            <v/>
          </cell>
          <cell r="EJ571" t="str">
            <v/>
          </cell>
          <cell r="EK571" t="str">
            <v/>
          </cell>
          <cell r="EL571" t="str">
            <v/>
          </cell>
          <cell r="EM571" t="str">
            <v/>
          </cell>
          <cell r="EN571" t="str">
            <v/>
          </cell>
          <cell r="EO571" t="str">
            <v/>
          </cell>
          <cell r="EP571" t="str">
            <v/>
          </cell>
          <cell r="EQ571" t="str">
            <v/>
          </cell>
          <cell r="ER571" t="str">
            <v/>
          </cell>
          <cell r="ES571" t="str">
            <v/>
          </cell>
          <cell r="ET571" t="str">
            <v/>
          </cell>
          <cell r="EU571" t="str">
            <v/>
          </cell>
          <cell r="EV571" t="str">
            <v/>
          </cell>
          <cell r="EW571" t="str">
            <v/>
          </cell>
          <cell r="EX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  <cell r="BI572" t="str">
            <v/>
          </cell>
          <cell r="BJ572" t="str">
            <v/>
          </cell>
          <cell r="BK572" t="str">
            <v/>
          </cell>
          <cell r="BL572" t="str">
            <v/>
          </cell>
          <cell r="BM572" t="str">
            <v/>
          </cell>
          <cell r="BN572" t="str">
            <v/>
          </cell>
          <cell r="BO572" t="str">
            <v/>
          </cell>
          <cell r="BP572" t="str">
            <v/>
          </cell>
          <cell r="BQ572" t="str">
            <v/>
          </cell>
          <cell r="BR572" t="str">
            <v/>
          </cell>
          <cell r="BS572" t="str">
            <v/>
          </cell>
          <cell r="BT572" t="str">
            <v/>
          </cell>
          <cell r="BU572" t="str">
            <v/>
          </cell>
          <cell r="BV572" t="str">
            <v/>
          </cell>
          <cell r="BW572" t="str">
            <v/>
          </cell>
          <cell r="BX572" t="str">
            <v/>
          </cell>
          <cell r="BY572" t="str">
            <v/>
          </cell>
          <cell r="CA572" t="str">
            <v/>
          </cell>
          <cell r="CB572" t="str">
            <v/>
          </cell>
          <cell r="CC572" t="str">
            <v/>
          </cell>
          <cell r="CD572" t="str">
            <v/>
          </cell>
          <cell r="CE572" t="str">
            <v/>
          </cell>
          <cell r="CF572" t="str">
            <v/>
          </cell>
          <cell r="CG572" t="str">
            <v/>
          </cell>
          <cell r="CH572" t="str">
            <v/>
          </cell>
          <cell r="CI572" t="str">
            <v/>
          </cell>
          <cell r="CJ572" t="str">
            <v/>
          </cell>
          <cell r="CK572" t="str">
            <v/>
          </cell>
          <cell r="CL572" t="str">
            <v/>
          </cell>
          <cell r="CM572" t="str">
            <v/>
          </cell>
          <cell r="CN572" t="str">
            <v/>
          </cell>
          <cell r="CO572" t="str">
            <v/>
          </cell>
          <cell r="CP572" t="str">
            <v/>
          </cell>
          <cell r="CQ572" t="str">
            <v/>
          </cell>
          <cell r="CR572" t="str">
            <v/>
          </cell>
          <cell r="CS572" t="str">
            <v/>
          </cell>
          <cell r="CT572" t="str">
            <v/>
          </cell>
          <cell r="CU572" t="str">
            <v/>
          </cell>
          <cell r="CV572" t="str">
            <v/>
          </cell>
          <cell r="CW572" t="str">
            <v/>
          </cell>
          <cell r="CX572" t="str">
            <v/>
          </cell>
          <cell r="CY572" t="str">
            <v/>
          </cell>
          <cell r="CZ572" t="str">
            <v/>
          </cell>
          <cell r="DA572" t="str">
            <v/>
          </cell>
          <cell r="DB572" t="str">
            <v/>
          </cell>
          <cell r="DC572" t="str">
            <v/>
          </cell>
          <cell r="DD572" t="str">
            <v/>
          </cell>
          <cell r="DE572" t="str">
            <v/>
          </cell>
          <cell r="DF572" t="str">
            <v/>
          </cell>
          <cell r="DG572" t="str">
            <v/>
          </cell>
          <cell r="DH572" t="str">
            <v/>
          </cell>
          <cell r="DI572" t="str">
            <v/>
          </cell>
          <cell r="DJ572" t="str">
            <v/>
          </cell>
          <cell r="DK572" t="str">
            <v/>
          </cell>
          <cell r="DL572" t="str">
            <v/>
          </cell>
          <cell r="DM572" t="str">
            <v/>
          </cell>
          <cell r="DN572" t="str">
            <v/>
          </cell>
          <cell r="DO572" t="str">
            <v/>
          </cell>
          <cell r="DP572" t="str">
            <v/>
          </cell>
          <cell r="DQ572" t="str">
            <v/>
          </cell>
          <cell r="DR572" t="str">
            <v/>
          </cell>
          <cell r="DS572" t="str">
            <v/>
          </cell>
          <cell r="DT572" t="str">
            <v/>
          </cell>
          <cell r="DU572" t="str">
            <v/>
          </cell>
          <cell r="DV572" t="str">
            <v/>
          </cell>
          <cell r="DW572" t="str">
            <v/>
          </cell>
          <cell r="DX572" t="str">
            <v/>
          </cell>
          <cell r="DY572" t="str">
            <v/>
          </cell>
          <cell r="DZ572" t="str">
            <v/>
          </cell>
          <cell r="EA572" t="str">
            <v/>
          </cell>
          <cell r="EB572" t="str">
            <v/>
          </cell>
          <cell r="EC572" t="str">
            <v/>
          </cell>
          <cell r="ED572" t="str">
            <v/>
          </cell>
          <cell r="EE572" t="str">
            <v/>
          </cell>
          <cell r="EF572" t="str">
            <v/>
          </cell>
          <cell r="EG572" t="str">
            <v/>
          </cell>
          <cell r="EH572" t="str">
            <v/>
          </cell>
          <cell r="EI572" t="str">
            <v/>
          </cell>
          <cell r="EJ572" t="str">
            <v/>
          </cell>
          <cell r="EK572" t="str">
            <v/>
          </cell>
          <cell r="EL572" t="str">
            <v/>
          </cell>
          <cell r="EM572" t="str">
            <v/>
          </cell>
          <cell r="EN572" t="str">
            <v/>
          </cell>
          <cell r="EO572" t="str">
            <v/>
          </cell>
          <cell r="EP572" t="str">
            <v/>
          </cell>
          <cell r="EQ572" t="str">
            <v/>
          </cell>
          <cell r="ER572" t="str">
            <v/>
          </cell>
          <cell r="ES572" t="str">
            <v/>
          </cell>
          <cell r="ET572" t="str">
            <v/>
          </cell>
          <cell r="EU572" t="str">
            <v/>
          </cell>
          <cell r="EV572" t="str">
            <v/>
          </cell>
          <cell r="EW572" t="str">
            <v/>
          </cell>
          <cell r="EX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X573" t="str">
            <v/>
          </cell>
          <cell r="Y573" t="str">
            <v/>
          </cell>
          <cell r="Z573" t="str">
            <v/>
          </cell>
          <cell r="AA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  <cell r="BJ573" t="str">
            <v/>
          </cell>
          <cell r="BK573" t="str">
            <v/>
          </cell>
          <cell r="BL573" t="str">
            <v/>
          </cell>
          <cell r="BM573" t="str">
            <v/>
          </cell>
          <cell r="BN573" t="str">
            <v/>
          </cell>
          <cell r="BO573" t="str">
            <v/>
          </cell>
          <cell r="BP573" t="str">
            <v/>
          </cell>
          <cell r="BQ573" t="str">
            <v/>
          </cell>
          <cell r="BR573" t="str">
            <v/>
          </cell>
          <cell r="BS573" t="str">
            <v/>
          </cell>
          <cell r="BT573" t="str">
            <v/>
          </cell>
          <cell r="BU573" t="str">
            <v/>
          </cell>
          <cell r="BV573" t="str">
            <v/>
          </cell>
          <cell r="BW573" t="str">
            <v/>
          </cell>
          <cell r="BX573" t="str">
            <v/>
          </cell>
          <cell r="BY573" t="str">
            <v/>
          </cell>
          <cell r="CA573" t="str">
            <v/>
          </cell>
          <cell r="CB573" t="str">
            <v/>
          </cell>
          <cell r="CC573" t="str">
            <v/>
          </cell>
          <cell r="CD573" t="str">
            <v/>
          </cell>
          <cell r="CE573" t="str">
            <v/>
          </cell>
          <cell r="CF573" t="str">
            <v/>
          </cell>
          <cell r="CG573" t="str">
            <v/>
          </cell>
          <cell r="CH573" t="str">
            <v/>
          </cell>
          <cell r="CI573" t="str">
            <v/>
          </cell>
          <cell r="CJ573" t="str">
            <v/>
          </cell>
          <cell r="CK573" t="str">
            <v/>
          </cell>
          <cell r="CL573" t="str">
            <v/>
          </cell>
          <cell r="CM573" t="str">
            <v/>
          </cell>
          <cell r="CN573" t="str">
            <v/>
          </cell>
          <cell r="CO573" t="str">
            <v/>
          </cell>
          <cell r="CP573" t="str">
            <v/>
          </cell>
          <cell r="CQ573" t="str">
            <v/>
          </cell>
          <cell r="CR573" t="str">
            <v/>
          </cell>
          <cell r="CS573" t="str">
            <v/>
          </cell>
          <cell r="CT573" t="str">
            <v/>
          </cell>
          <cell r="CU573" t="str">
            <v/>
          </cell>
          <cell r="CV573" t="str">
            <v/>
          </cell>
          <cell r="CW573" t="str">
            <v/>
          </cell>
          <cell r="CX573" t="str">
            <v/>
          </cell>
          <cell r="CY573" t="str">
            <v/>
          </cell>
          <cell r="CZ573" t="str">
            <v/>
          </cell>
          <cell r="DA573" t="str">
            <v/>
          </cell>
          <cell r="DB573" t="str">
            <v/>
          </cell>
          <cell r="DC573" t="str">
            <v/>
          </cell>
          <cell r="DD573" t="str">
            <v/>
          </cell>
          <cell r="DE573" t="str">
            <v/>
          </cell>
          <cell r="DF573" t="str">
            <v/>
          </cell>
          <cell r="DG573" t="str">
            <v/>
          </cell>
          <cell r="DH573" t="str">
            <v/>
          </cell>
          <cell r="DI573" t="str">
            <v/>
          </cell>
          <cell r="DJ573" t="str">
            <v/>
          </cell>
          <cell r="DK573" t="str">
            <v/>
          </cell>
          <cell r="DL573" t="str">
            <v/>
          </cell>
          <cell r="DM573" t="str">
            <v/>
          </cell>
          <cell r="DN573" t="str">
            <v/>
          </cell>
          <cell r="DO573" t="str">
            <v/>
          </cell>
          <cell r="DP573" t="str">
            <v/>
          </cell>
          <cell r="DQ573" t="str">
            <v/>
          </cell>
          <cell r="DR573" t="str">
            <v/>
          </cell>
          <cell r="DS573" t="str">
            <v/>
          </cell>
          <cell r="DT573" t="str">
            <v/>
          </cell>
          <cell r="DU573" t="str">
            <v/>
          </cell>
          <cell r="DV573" t="str">
            <v/>
          </cell>
          <cell r="DW573" t="str">
            <v/>
          </cell>
          <cell r="DX573" t="str">
            <v/>
          </cell>
          <cell r="DY573" t="str">
            <v/>
          </cell>
          <cell r="DZ573" t="str">
            <v/>
          </cell>
          <cell r="EA573" t="str">
            <v/>
          </cell>
          <cell r="EB573" t="str">
            <v/>
          </cell>
          <cell r="EC573" t="str">
            <v/>
          </cell>
          <cell r="ED573" t="str">
            <v/>
          </cell>
          <cell r="EE573" t="str">
            <v/>
          </cell>
          <cell r="EF573" t="str">
            <v/>
          </cell>
          <cell r="EG573" t="str">
            <v/>
          </cell>
          <cell r="EH573" t="str">
            <v/>
          </cell>
          <cell r="EI573" t="str">
            <v/>
          </cell>
          <cell r="EJ573" t="str">
            <v/>
          </cell>
          <cell r="EK573" t="str">
            <v/>
          </cell>
          <cell r="EL573" t="str">
            <v/>
          </cell>
          <cell r="EM573" t="str">
            <v/>
          </cell>
          <cell r="EN573" t="str">
            <v/>
          </cell>
          <cell r="EO573" t="str">
            <v/>
          </cell>
          <cell r="EP573" t="str">
            <v/>
          </cell>
          <cell r="EQ573" t="str">
            <v/>
          </cell>
          <cell r="ER573" t="str">
            <v/>
          </cell>
          <cell r="ES573" t="str">
            <v/>
          </cell>
          <cell r="ET573" t="str">
            <v/>
          </cell>
          <cell r="EU573" t="str">
            <v/>
          </cell>
          <cell r="EV573" t="str">
            <v/>
          </cell>
          <cell r="EW573" t="str">
            <v/>
          </cell>
          <cell r="EX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  <cell r="BJ574" t="str">
            <v/>
          </cell>
          <cell r="BK574" t="str">
            <v/>
          </cell>
          <cell r="BL574" t="str">
            <v/>
          </cell>
          <cell r="BM574" t="str">
            <v/>
          </cell>
          <cell r="BN574" t="str">
            <v/>
          </cell>
          <cell r="BO574" t="str">
            <v/>
          </cell>
          <cell r="BP574" t="str">
            <v/>
          </cell>
          <cell r="BQ574" t="str">
            <v/>
          </cell>
          <cell r="BR574" t="str">
            <v/>
          </cell>
          <cell r="BS574" t="str">
            <v/>
          </cell>
          <cell r="BT574" t="str">
            <v/>
          </cell>
          <cell r="BU574" t="str">
            <v/>
          </cell>
          <cell r="BV574" t="str">
            <v/>
          </cell>
          <cell r="BW574" t="str">
            <v/>
          </cell>
          <cell r="BX574" t="str">
            <v/>
          </cell>
          <cell r="BY574" t="str">
            <v/>
          </cell>
          <cell r="CA574" t="str">
            <v/>
          </cell>
          <cell r="CB574" t="str">
            <v/>
          </cell>
          <cell r="CC574" t="str">
            <v/>
          </cell>
          <cell r="CD574" t="str">
            <v/>
          </cell>
          <cell r="CE574" t="str">
            <v/>
          </cell>
          <cell r="CF574" t="str">
            <v/>
          </cell>
          <cell r="CG574" t="str">
            <v/>
          </cell>
          <cell r="CH574" t="str">
            <v/>
          </cell>
          <cell r="CI574" t="str">
            <v/>
          </cell>
          <cell r="CJ574" t="str">
            <v/>
          </cell>
          <cell r="CK574" t="str">
            <v/>
          </cell>
          <cell r="CL574" t="str">
            <v/>
          </cell>
          <cell r="CM574" t="str">
            <v/>
          </cell>
          <cell r="CN574" t="str">
            <v/>
          </cell>
          <cell r="CO574" t="str">
            <v/>
          </cell>
          <cell r="CP574" t="str">
            <v/>
          </cell>
          <cell r="CQ574" t="str">
            <v/>
          </cell>
          <cell r="CR574" t="str">
            <v/>
          </cell>
          <cell r="CS574" t="str">
            <v/>
          </cell>
          <cell r="CT574" t="str">
            <v/>
          </cell>
          <cell r="CU574" t="str">
            <v/>
          </cell>
          <cell r="CV574" t="str">
            <v/>
          </cell>
          <cell r="CW574" t="str">
            <v/>
          </cell>
          <cell r="CX574" t="str">
            <v/>
          </cell>
          <cell r="CY574" t="str">
            <v/>
          </cell>
          <cell r="CZ574" t="str">
            <v/>
          </cell>
          <cell r="DA574" t="str">
            <v/>
          </cell>
          <cell r="DB574" t="str">
            <v/>
          </cell>
          <cell r="DC574" t="str">
            <v/>
          </cell>
          <cell r="DD574" t="str">
            <v/>
          </cell>
          <cell r="DE574" t="str">
            <v/>
          </cell>
          <cell r="DF574" t="str">
            <v/>
          </cell>
          <cell r="DG574" t="str">
            <v/>
          </cell>
          <cell r="DH574" t="str">
            <v/>
          </cell>
          <cell r="DI574" t="str">
            <v/>
          </cell>
          <cell r="DJ574" t="str">
            <v/>
          </cell>
          <cell r="DK574" t="str">
            <v/>
          </cell>
          <cell r="DL574" t="str">
            <v/>
          </cell>
          <cell r="DM574" t="str">
            <v/>
          </cell>
          <cell r="DN574" t="str">
            <v/>
          </cell>
          <cell r="DO574" t="str">
            <v/>
          </cell>
          <cell r="DP574" t="str">
            <v/>
          </cell>
          <cell r="DQ574" t="str">
            <v/>
          </cell>
          <cell r="DR574" t="str">
            <v/>
          </cell>
          <cell r="DS574" t="str">
            <v/>
          </cell>
          <cell r="DT574" t="str">
            <v/>
          </cell>
          <cell r="DU574" t="str">
            <v/>
          </cell>
          <cell r="DV574" t="str">
            <v/>
          </cell>
          <cell r="DW574" t="str">
            <v/>
          </cell>
          <cell r="DX574" t="str">
            <v/>
          </cell>
          <cell r="DY574" t="str">
            <v/>
          </cell>
          <cell r="DZ574" t="str">
            <v/>
          </cell>
          <cell r="EA574" t="str">
            <v/>
          </cell>
          <cell r="EB574" t="str">
            <v/>
          </cell>
          <cell r="EC574" t="str">
            <v/>
          </cell>
          <cell r="ED574" t="str">
            <v/>
          </cell>
          <cell r="EE574" t="str">
            <v/>
          </cell>
          <cell r="EF574" t="str">
            <v/>
          </cell>
          <cell r="EG574" t="str">
            <v/>
          </cell>
          <cell r="EH574" t="str">
            <v/>
          </cell>
          <cell r="EI574" t="str">
            <v/>
          </cell>
          <cell r="EJ574" t="str">
            <v/>
          </cell>
          <cell r="EK574" t="str">
            <v/>
          </cell>
          <cell r="EL574" t="str">
            <v/>
          </cell>
          <cell r="EM574" t="str">
            <v/>
          </cell>
          <cell r="EN574" t="str">
            <v/>
          </cell>
          <cell r="EO574" t="str">
            <v/>
          </cell>
          <cell r="EP574" t="str">
            <v/>
          </cell>
          <cell r="EQ574" t="str">
            <v/>
          </cell>
          <cell r="ER574" t="str">
            <v/>
          </cell>
          <cell r="ES574" t="str">
            <v/>
          </cell>
          <cell r="ET574" t="str">
            <v/>
          </cell>
          <cell r="EU574" t="str">
            <v/>
          </cell>
          <cell r="EV574" t="str">
            <v/>
          </cell>
          <cell r="EW574" t="str">
            <v/>
          </cell>
          <cell r="EX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  <cell r="BJ575" t="str">
            <v/>
          </cell>
          <cell r="BK575" t="str">
            <v/>
          </cell>
          <cell r="BL575" t="str">
            <v/>
          </cell>
          <cell r="BM575" t="str">
            <v/>
          </cell>
          <cell r="BN575" t="str">
            <v/>
          </cell>
          <cell r="BO575" t="str">
            <v/>
          </cell>
          <cell r="BP575" t="str">
            <v/>
          </cell>
          <cell r="BQ575" t="str">
            <v/>
          </cell>
          <cell r="BR575" t="str">
            <v/>
          </cell>
          <cell r="BS575" t="str">
            <v/>
          </cell>
          <cell r="BT575" t="str">
            <v/>
          </cell>
          <cell r="BU575" t="str">
            <v/>
          </cell>
          <cell r="BV575" t="str">
            <v/>
          </cell>
          <cell r="BW575" t="str">
            <v/>
          </cell>
          <cell r="BX575" t="str">
            <v/>
          </cell>
          <cell r="BY575" t="str">
            <v/>
          </cell>
          <cell r="CA575" t="str">
            <v/>
          </cell>
          <cell r="CB575" t="str">
            <v/>
          </cell>
          <cell r="CC575" t="str">
            <v/>
          </cell>
          <cell r="CD575" t="str">
            <v/>
          </cell>
          <cell r="CE575" t="str">
            <v/>
          </cell>
          <cell r="CF575" t="str">
            <v/>
          </cell>
          <cell r="CG575" t="str">
            <v/>
          </cell>
          <cell r="CH575" t="str">
            <v/>
          </cell>
          <cell r="CI575" t="str">
            <v/>
          </cell>
          <cell r="CJ575" t="str">
            <v/>
          </cell>
          <cell r="CK575" t="str">
            <v/>
          </cell>
          <cell r="CL575" t="str">
            <v/>
          </cell>
          <cell r="CM575" t="str">
            <v/>
          </cell>
          <cell r="CN575" t="str">
            <v/>
          </cell>
          <cell r="CO575" t="str">
            <v/>
          </cell>
          <cell r="CP575" t="str">
            <v/>
          </cell>
          <cell r="CQ575" t="str">
            <v/>
          </cell>
          <cell r="CR575" t="str">
            <v/>
          </cell>
          <cell r="CS575" t="str">
            <v/>
          </cell>
          <cell r="CT575" t="str">
            <v/>
          </cell>
          <cell r="CU575" t="str">
            <v/>
          </cell>
          <cell r="CV575" t="str">
            <v/>
          </cell>
          <cell r="CW575" t="str">
            <v/>
          </cell>
          <cell r="CX575" t="str">
            <v/>
          </cell>
          <cell r="CY575" t="str">
            <v/>
          </cell>
          <cell r="CZ575" t="str">
            <v/>
          </cell>
          <cell r="DA575" t="str">
            <v/>
          </cell>
          <cell r="DB575" t="str">
            <v/>
          </cell>
          <cell r="DC575" t="str">
            <v/>
          </cell>
          <cell r="DD575" t="str">
            <v/>
          </cell>
          <cell r="DE575" t="str">
            <v/>
          </cell>
          <cell r="DF575" t="str">
            <v/>
          </cell>
          <cell r="DG575" t="str">
            <v/>
          </cell>
          <cell r="DH575" t="str">
            <v/>
          </cell>
          <cell r="DI575" t="str">
            <v/>
          </cell>
          <cell r="DJ575" t="str">
            <v/>
          </cell>
          <cell r="DK575" t="str">
            <v/>
          </cell>
          <cell r="DL575" t="str">
            <v/>
          </cell>
          <cell r="DM575" t="str">
            <v/>
          </cell>
          <cell r="DN575" t="str">
            <v/>
          </cell>
          <cell r="DO575" t="str">
            <v/>
          </cell>
          <cell r="DP575" t="str">
            <v/>
          </cell>
          <cell r="DQ575" t="str">
            <v/>
          </cell>
          <cell r="DR575" t="str">
            <v/>
          </cell>
          <cell r="DS575" t="str">
            <v/>
          </cell>
          <cell r="DT575" t="str">
            <v/>
          </cell>
          <cell r="DU575" t="str">
            <v/>
          </cell>
          <cell r="DV575" t="str">
            <v/>
          </cell>
          <cell r="DW575" t="str">
            <v/>
          </cell>
          <cell r="DX575" t="str">
            <v/>
          </cell>
          <cell r="DY575" t="str">
            <v/>
          </cell>
          <cell r="DZ575" t="str">
            <v/>
          </cell>
          <cell r="EA575" t="str">
            <v/>
          </cell>
          <cell r="EB575" t="str">
            <v/>
          </cell>
          <cell r="EC575" t="str">
            <v/>
          </cell>
          <cell r="ED575" t="str">
            <v/>
          </cell>
          <cell r="EE575" t="str">
            <v/>
          </cell>
          <cell r="EF575" t="str">
            <v/>
          </cell>
          <cell r="EG575" t="str">
            <v/>
          </cell>
          <cell r="EH575" t="str">
            <v/>
          </cell>
          <cell r="EI575" t="str">
            <v/>
          </cell>
          <cell r="EJ575" t="str">
            <v/>
          </cell>
          <cell r="EK575" t="str">
            <v/>
          </cell>
          <cell r="EL575" t="str">
            <v/>
          </cell>
          <cell r="EM575" t="str">
            <v/>
          </cell>
          <cell r="EN575" t="str">
            <v/>
          </cell>
          <cell r="EO575" t="str">
            <v/>
          </cell>
          <cell r="EP575" t="str">
            <v/>
          </cell>
          <cell r="EQ575" t="str">
            <v/>
          </cell>
          <cell r="ER575" t="str">
            <v/>
          </cell>
          <cell r="ES575" t="str">
            <v/>
          </cell>
          <cell r="ET575" t="str">
            <v/>
          </cell>
          <cell r="EU575" t="str">
            <v/>
          </cell>
          <cell r="EV575" t="str">
            <v/>
          </cell>
          <cell r="EW575" t="str">
            <v/>
          </cell>
          <cell r="EX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  <cell r="BJ576" t="str">
            <v/>
          </cell>
          <cell r="BK576" t="str">
            <v/>
          </cell>
          <cell r="BL576" t="str">
            <v/>
          </cell>
          <cell r="BM576" t="str">
            <v/>
          </cell>
          <cell r="BN576" t="str">
            <v/>
          </cell>
          <cell r="BO576" t="str">
            <v/>
          </cell>
          <cell r="BP576" t="str">
            <v/>
          </cell>
          <cell r="BQ576" t="str">
            <v/>
          </cell>
          <cell r="BR576" t="str">
            <v/>
          </cell>
          <cell r="BS576" t="str">
            <v/>
          </cell>
          <cell r="BT576" t="str">
            <v/>
          </cell>
          <cell r="BU576" t="str">
            <v/>
          </cell>
          <cell r="BV576" t="str">
            <v/>
          </cell>
          <cell r="BW576" t="str">
            <v/>
          </cell>
          <cell r="BX576" t="str">
            <v/>
          </cell>
          <cell r="BY576" t="str">
            <v/>
          </cell>
          <cell r="CA576" t="str">
            <v/>
          </cell>
          <cell r="CB576" t="str">
            <v/>
          </cell>
          <cell r="CC576" t="str">
            <v/>
          </cell>
          <cell r="CD576" t="str">
            <v/>
          </cell>
          <cell r="CE576" t="str">
            <v/>
          </cell>
          <cell r="CF576" t="str">
            <v/>
          </cell>
          <cell r="CG576" t="str">
            <v/>
          </cell>
          <cell r="CH576" t="str">
            <v/>
          </cell>
          <cell r="CI576" t="str">
            <v/>
          </cell>
          <cell r="CJ576" t="str">
            <v/>
          </cell>
          <cell r="CK576" t="str">
            <v/>
          </cell>
          <cell r="CL576" t="str">
            <v/>
          </cell>
          <cell r="CM576" t="str">
            <v/>
          </cell>
          <cell r="CN576" t="str">
            <v/>
          </cell>
          <cell r="CO576" t="str">
            <v/>
          </cell>
          <cell r="CP576" t="str">
            <v/>
          </cell>
          <cell r="CQ576" t="str">
            <v/>
          </cell>
          <cell r="CR576" t="str">
            <v/>
          </cell>
          <cell r="CS576" t="str">
            <v/>
          </cell>
          <cell r="CT576" t="str">
            <v/>
          </cell>
          <cell r="CU576" t="str">
            <v/>
          </cell>
          <cell r="CV576" t="str">
            <v/>
          </cell>
          <cell r="CW576" t="str">
            <v/>
          </cell>
          <cell r="CX576" t="str">
            <v/>
          </cell>
          <cell r="CY576" t="str">
            <v/>
          </cell>
          <cell r="CZ576" t="str">
            <v/>
          </cell>
          <cell r="DA576" t="str">
            <v/>
          </cell>
          <cell r="DB576" t="str">
            <v/>
          </cell>
          <cell r="DC576" t="str">
            <v/>
          </cell>
          <cell r="DD576" t="str">
            <v/>
          </cell>
          <cell r="DE576" t="str">
            <v/>
          </cell>
          <cell r="DF576" t="str">
            <v/>
          </cell>
          <cell r="DG576" t="str">
            <v/>
          </cell>
          <cell r="DH576" t="str">
            <v/>
          </cell>
          <cell r="DI576" t="str">
            <v/>
          </cell>
          <cell r="DJ576" t="str">
            <v/>
          </cell>
          <cell r="DK576" t="str">
            <v/>
          </cell>
          <cell r="DL576" t="str">
            <v/>
          </cell>
          <cell r="DM576" t="str">
            <v/>
          </cell>
          <cell r="DN576" t="str">
            <v/>
          </cell>
          <cell r="DO576" t="str">
            <v/>
          </cell>
          <cell r="DP576" t="str">
            <v/>
          </cell>
          <cell r="DQ576" t="str">
            <v/>
          </cell>
          <cell r="DR576" t="str">
            <v/>
          </cell>
          <cell r="DS576" t="str">
            <v/>
          </cell>
          <cell r="DT576" t="str">
            <v/>
          </cell>
          <cell r="DU576" t="str">
            <v/>
          </cell>
          <cell r="DV576" t="str">
            <v/>
          </cell>
          <cell r="DW576" t="str">
            <v/>
          </cell>
          <cell r="DX576" t="str">
            <v/>
          </cell>
          <cell r="DY576" t="str">
            <v/>
          </cell>
          <cell r="DZ576" t="str">
            <v/>
          </cell>
          <cell r="EA576" t="str">
            <v/>
          </cell>
          <cell r="EB576" t="str">
            <v/>
          </cell>
          <cell r="EC576" t="str">
            <v/>
          </cell>
          <cell r="ED576" t="str">
            <v/>
          </cell>
          <cell r="EE576" t="str">
            <v/>
          </cell>
          <cell r="EF576" t="str">
            <v/>
          </cell>
          <cell r="EG576" t="str">
            <v/>
          </cell>
          <cell r="EH576" t="str">
            <v/>
          </cell>
          <cell r="EI576" t="str">
            <v/>
          </cell>
          <cell r="EJ576" t="str">
            <v/>
          </cell>
          <cell r="EK576" t="str">
            <v/>
          </cell>
          <cell r="EL576" t="str">
            <v/>
          </cell>
          <cell r="EM576" t="str">
            <v/>
          </cell>
          <cell r="EN576" t="str">
            <v/>
          </cell>
          <cell r="EO576" t="str">
            <v/>
          </cell>
          <cell r="EP576" t="str">
            <v/>
          </cell>
          <cell r="EQ576" t="str">
            <v/>
          </cell>
          <cell r="ER576" t="str">
            <v/>
          </cell>
          <cell r="ES576" t="str">
            <v/>
          </cell>
          <cell r="ET576" t="str">
            <v/>
          </cell>
          <cell r="EU576" t="str">
            <v/>
          </cell>
          <cell r="EV576" t="str">
            <v/>
          </cell>
          <cell r="EW576" t="str">
            <v/>
          </cell>
          <cell r="EX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  <cell r="BI577" t="str">
            <v/>
          </cell>
          <cell r="BJ577" t="str">
            <v/>
          </cell>
          <cell r="BK577" t="str">
            <v/>
          </cell>
          <cell r="BL577" t="str">
            <v/>
          </cell>
          <cell r="BM577" t="str">
            <v/>
          </cell>
          <cell r="BN577" t="str">
            <v/>
          </cell>
          <cell r="BO577" t="str">
            <v/>
          </cell>
          <cell r="BP577" t="str">
            <v/>
          </cell>
          <cell r="BQ577" t="str">
            <v/>
          </cell>
          <cell r="BR577" t="str">
            <v/>
          </cell>
          <cell r="BS577" t="str">
            <v/>
          </cell>
          <cell r="BT577" t="str">
            <v/>
          </cell>
          <cell r="BU577" t="str">
            <v/>
          </cell>
          <cell r="BV577" t="str">
            <v/>
          </cell>
          <cell r="BW577" t="str">
            <v/>
          </cell>
          <cell r="BX577" t="str">
            <v/>
          </cell>
          <cell r="BY577" t="str">
            <v/>
          </cell>
          <cell r="CA577" t="str">
            <v/>
          </cell>
          <cell r="CB577" t="str">
            <v/>
          </cell>
          <cell r="CC577" t="str">
            <v/>
          </cell>
          <cell r="CD577" t="str">
            <v/>
          </cell>
          <cell r="CE577" t="str">
            <v/>
          </cell>
          <cell r="CF577" t="str">
            <v/>
          </cell>
          <cell r="CG577" t="str">
            <v/>
          </cell>
          <cell r="CH577" t="str">
            <v/>
          </cell>
          <cell r="CI577" t="str">
            <v/>
          </cell>
          <cell r="CJ577" t="str">
            <v/>
          </cell>
          <cell r="CK577" t="str">
            <v/>
          </cell>
          <cell r="CL577" t="str">
            <v/>
          </cell>
          <cell r="CM577" t="str">
            <v/>
          </cell>
          <cell r="CN577" t="str">
            <v/>
          </cell>
          <cell r="CO577" t="str">
            <v/>
          </cell>
          <cell r="CP577" t="str">
            <v/>
          </cell>
          <cell r="CQ577" t="str">
            <v/>
          </cell>
          <cell r="CR577" t="str">
            <v/>
          </cell>
          <cell r="CS577" t="str">
            <v/>
          </cell>
          <cell r="CT577" t="str">
            <v/>
          </cell>
          <cell r="CU577" t="str">
            <v/>
          </cell>
          <cell r="CV577" t="str">
            <v/>
          </cell>
          <cell r="CW577" t="str">
            <v/>
          </cell>
          <cell r="CX577" t="str">
            <v/>
          </cell>
          <cell r="CY577" t="str">
            <v/>
          </cell>
          <cell r="CZ577" t="str">
            <v/>
          </cell>
          <cell r="DA577" t="str">
            <v/>
          </cell>
          <cell r="DB577" t="str">
            <v/>
          </cell>
          <cell r="DC577" t="str">
            <v/>
          </cell>
          <cell r="DD577" t="str">
            <v/>
          </cell>
          <cell r="DE577" t="str">
            <v/>
          </cell>
          <cell r="DF577" t="str">
            <v/>
          </cell>
          <cell r="DG577" t="str">
            <v/>
          </cell>
          <cell r="DH577" t="str">
            <v/>
          </cell>
          <cell r="DI577" t="str">
            <v/>
          </cell>
          <cell r="DJ577" t="str">
            <v/>
          </cell>
          <cell r="DK577" t="str">
            <v/>
          </cell>
          <cell r="DL577" t="str">
            <v/>
          </cell>
          <cell r="DM577" t="str">
            <v/>
          </cell>
          <cell r="DN577" t="str">
            <v/>
          </cell>
          <cell r="DO577" t="str">
            <v/>
          </cell>
          <cell r="DP577" t="str">
            <v/>
          </cell>
          <cell r="DQ577" t="str">
            <v/>
          </cell>
          <cell r="DR577" t="str">
            <v/>
          </cell>
          <cell r="DS577" t="str">
            <v/>
          </cell>
          <cell r="DT577" t="str">
            <v/>
          </cell>
          <cell r="DU577" t="str">
            <v/>
          </cell>
          <cell r="DV577" t="str">
            <v/>
          </cell>
          <cell r="DW577" t="str">
            <v/>
          </cell>
          <cell r="DX577" t="str">
            <v/>
          </cell>
          <cell r="DY577" t="str">
            <v/>
          </cell>
          <cell r="DZ577" t="str">
            <v/>
          </cell>
          <cell r="EA577" t="str">
            <v/>
          </cell>
          <cell r="EB577" t="str">
            <v/>
          </cell>
          <cell r="EC577" t="str">
            <v/>
          </cell>
          <cell r="ED577" t="str">
            <v/>
          </cell>
          <cell r="EE577" t="str">
            <v/>
          </cell>
          <cell r="EF577" t="str">
            <v/>
          </cell>
          <cell r="EG577" t="str">
            <v/>
          </cell>
          <cell r="EH577" t="str">
            <v/>
          </cell>
          <cell r="EI577" t="str">
            <v/>
          </cell>
          <cell r="EJ577" t="str">
            <v/>
          </cell>
          <cell r="EK577" t="str">
            <v/>
          </cell>
          <cell r="EL577" t="str">
            <v/>
          </cell>
          <cell r="EM577" t="str">
            <v/>
          </cell>
          <cell r="EN577" t="str">
            <v/>
          </cell>
          <cell r="EO577" t="str">
            <v/>
          </cell>
          <cell r="EP577" t="str">
            <v/>
          </cell>
          <cell r="EQ577" t="str">
            <v/>
          </cell>
          <cell r="ER577" t="str">
            <v/>
          </cell>
          <cell r="ES577" t="str">
            <v/>
          </cell>
          <cell r="ET577" t="str">
            <v/>
          </cell>
          <cell r="EU577" t="str">
            <v/>
          </cell>
          <cell r="EV577" t="str">
            <v/>
          </cell>
          <cell r="EW577" t="str">
            <v/>
          </cell>
          <cell r="EX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  <cell r="BI578" t="str">
            <v/>
          </cell>
          <cell r="BJ578" t="str">
            <v/>
          </cell>
          <cell r="BK578" t="str">
            <v/>
          </cell>
          <cell r="BL578" t="str">
            <v/>
          </cell>
          <cell r="BM578" t="str">
            <v/>
          </cell>
          <cell r="BN578" t="str">
            <v/>
          </cell>
          <cell r="BO578" t="str">
            <v/>
          </cell>
          <cell r="BP578" t="str">
            <v/>
          </cell>
          <cell r="BQ578" t="str">
            <v/>
          </cell>
          <cell r="BR578" t="str">
            <v/>
          </cell>
          <cell r="BS578" t="str">
            <v/>
          </cell>
          <cell r="BT578" t="str">
            <v/>
          </cell>
          <cell r="BU578" t="str">
            <v/>
          </cell>
          <cell r="BV578" t="str">
            <v/>
          </cell>
          <cell r="BW578" t="str">
            <v/>
          </cell>
          <cell r="BX578" t="str">
            <v/>
          </cell>
          <cell r="BY578" t="str">
            <v/>
          </cell>
          <cell r="CA578" t="str">
            <v/>
          </cell>
          <cell r="CB578" t="str">
            <v/>
          </cell>
          <cell r="CC578" t="str">
            <v/>
          </cell>
          <cell r="CD578" t="str">
            <v/>
          </cell>
          <cell r="CE578" t="str">
            <v/>
          </cell>
          <cell r="CF578" t="str">
            <v/>
          </cell>
          <cell r="CG578" t="str">
            <v/>
          </cell>
          <cell r="CH578" t="str">
            <v/>
          </cell>
          <cell r="CI578" t="str">
            <v/>
          </cell>
          <cell r="CJ578" t="str">
            <v/>
          </cell>
          <cell r="CK578" t="str">
            <v/>
          </cell>
          <cell r="CL578" t="str">
            <v/>
          </cell>
          <cell r="CM578" t="str">
            <v/>
          </cell>
          <cell r="CN578" t="str">
            <v/>
          </cell>
          <cell r="CO578" t="str">
            <v/>
          </cell>
          <cell r="CP578" t="str">
            <v/>
          </cell>
          <cell r="CQ578" t="str">
            <v/>
          </cell>
          <cell r="CR578" t="str">
            <v/>
          </cell>
          <cell r="CS578" t="str">
            <v/>
          </cell>
          <cell r="CT578" t="str">
            <v/>
          </cell>
          <cell r="CU578" t="str">
            <v/>
          </cell>
          <cell r="CV578" t="str">
            <v/>
          </cell>
          <cell r="CW578" t="str">
            <v/>
          </cell>
          <cell r="CX578" t="str">
            <v/>
          </cell>
          <cell r="CY578" t="str">
            <v/>
          </cell>
          <cell r="CZ578" t="str">
            <v/>
          </cell>
          <cell r="DA578" t="str">
            <v/>
          </cell>
          <cell r="DB578" t="str">
            <v/>
          </cell>
          <cell r="DC578" t="str">
            <v/>
          </cell>
          <cell r="DD578" t="str">
            <v/>
          </cell>
          <cell r="DE578" t="str">
            <v/>
          </cell>
          <cell r="DF578" t="str">
            <v/>
          </cell>
          <cell r="DG578" t="str">
            <v/>
          </cell>
          <cell r="DH578" t="str">
            <v/>
          </cell>
          <cell r="DI578" t="str">
            <v/>
          </cell>
          <cell r="DJ578" t="str">
            <v/>
          </cell>
          <cell r="DK578" t="str">
            <v/>
          </cell>
          <cell r="DL578" t="str">
            <v/>
          </cell>
          <cell r="DM578" t="str">
            <v/>
          </cell>
          <cell r="DN578" t="str">
            <v/>
          </cell>
          <cell r="DO578" t="str">
            <v/>
          </cell>
          <cell r="DP578" t="str">
            <v/>
          </cell>
          <cell r="DQ578" t="str">
            <v/>
          </cell>
          <cell r="DR578" t="str">
            <v/>
          </cell>
          <cell r="DS578" t="str">
            <v/>
          </cell>
          <cell r="DT578" t="str">
            <v/>
          </cell>
          <cell r="DU578" t="str">
            <v/>
          </cell>
          <cell r="DV578" t="str">
            <v/>
          </cell>
          <cell r="DW578" t="str">
            <v/>
          </cell>
          <cell r="DX578" t="str">
            <v/>
          </cell>
          <cell r="DY578" t="str">
            <v/>
          </cell>
          <cell r="DZ578" t="str">
            <v/>
          </cell>
          <cell r="EA578" t="str">
            <v/>
          </cell>
          <cell r="EB578" t="str">
            <v/>
          </cell>
          <cell r="EC578" t="str">
            <v/>
          </cell>
          <cell r="ED578" t="str">
            <v/>
          </cell>
          <cell r="EE578" t="str">
            <v/>
          </cell>
          <cell r="EF578" t="str">
            <v/>
          </cell>
          <cell r="EG578" t="str">
            <v/>
          </cell>
          <cell r="EH578" t="str">
            <v/>
          </cell>
          <cell r="EI578" t="str">
            <v/>
          </cell>
          <cell r="EJ578" t="str">
            <v/>
          </cell>
          <cell r="EK578" t="str">
            <v/>
          </cell>
          <cell r="EL578" t="str">
            <v/>
          </cell>
          <cell r="EM578" t="str">
            <v/>
          </cell>
          <cell r="EN578" t="str">
            <v/>
          </cell>
          <cell r="EO578" t="str">
            <v/>
          </cell>
          <cell r="EP578" t="str">
            <v/>
          </cell>
          <cell r="EQ578" t="str">
            <v/>
          </cell>
          <cell r="ER578" t="str">
            <v/>
          </cell>
          <cell r="ES578" t="str">
            <v/>
          </cell>
          <cell r="ET578" t="str">
            <v/>
          </cell>
          <cell r="EU578" t="str">
            <v/>
          </cell>
          <cell r="EV578" t="str">
            <v/>
          </cell>
          <cell r="EW578" t="str">
            <v/>
          </cell>
          <cell r="EX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  <cell r="BI579" t="str">
            <v/>
          </cell>
          <cell r="BJ579" t="str">
            <v/>
          </cell>
          <cell r="BK579" t="str">
            <v/>
          </cell>
          <cell r="BL579" t="str">
            <v/>
          </cell>
          <cell r="BM579" t="str">
            <v/>
          </cell>
          <cell r="BN579" t="str">
            <v/>
          </cell>
          <cell r="BO579" t="str">
            <v/>
          </cell>
          <cell r="BP579" t="str">
            <v/>
          </cell>
          <cell r="BQ579" t="str">
            <v/>
          </cell>
          <cell r="BR579" t="str">
            <v/>
          </cell>
          <cell r="BS579" t="str">
            <v/>
          </cell>
          <cell r="BT579" t="str">
            <v/>
          </cell>
          <cell r="BU579" t="str">
            <v/>
          </cell>
          <cell r="BV579" t="str">
            <v/>
          </cell>
          <cell r="BW579" t="str">
            <v/>
          </cell>
          <cell r="BX579" t="str">
            <v/>
          </cell>
          <cell r="BY579" t="str">
            <v/>
          </cell>
          <cell r="CA579" t="str">
            <v/>
          </cell>
          <cell r="CB579" t="str">
            <v/>
          </cell>
          <cell r="CC579" t="str">
            <v/>
          </cell>
          <cell r="CD579" t="str">
            <v/>
          </cell>
          <cell r="CE579" t="str">
            <v/>
          </cell>
          <cell r="CF579" t="str">
            <v/>
          </cell>
          <cell r="CG579" t="str">
            <v/>
          </cell>
          <cell r="CH579" t="str">
            <v/>
          </cell>
          <cell r="CI579" t="str">
            <v/>
          </cell>
          <cell r="CJ579" t="str">
            <v/>
          </cell>
          <cell r="CK579" t="str">
            <v/>
          </cell>
          <cell r="CL579" t="str">
            <v/>
          </cell>
          <cell r="CM579" t="str">
            <v/>
          </cell>
          <cell r="CN579" t="str">
            <v/>
          </cell>
          <cell r="CO579" t="str">
            <v/>
          </cell>
          <cell r="CP579" t="str">
            <v/>
          </cell>
          <cell r="CQ579" t="str">
            <v/>
          </cell>
          <cell r="CR579" t="str">
            <v/>
          </cell>
          <cell r="CS579" t="str">
            <v/>
          </cell>
          <cell r="CT579" t="str">
            <v/>
          </cell>
          <cell r="CU579" t="str">
            <v/>
          </cell>
          <cell r="CV579" t="str">
            <v/>
          </cell>
          <cell r="CW579" t="str">
            <v/>
          </cell>
          <cell r="CX579" t="str">
            <v/>
          </cell>
          <cell r="CY579" t="str">
            <v/>
          </cell>
          <cell r="CZ579" t="str">
            <v/>
          </cell>
          <cell r="DA579" t="str">
            <v/>
          </cell>
          <cell r="DB579" t="str">
            <v/>
          </cell>
          <cell r="DC579" t="str">
            <v/>
          </cell>
          <cell r="DD579" t="str">
            <v/>
          </cell>
          <cell r="DE579" t="str">
            <v/>
          </cell>
          <cell r="DF579" t="str">
            <v/>
          </cell>
          <cell r="DG579" t="str">
            <v/>
          </cell>
          <cell r="DH579" t="str">
            <v/>
          </cell>
          <cell r="DI579" t="str">
            <v/>
          </cell>
          <cell r="DJ579" t="str">
            <v/>
          </cell>
          <cell r="DK579" t="str">
            <v/>
          </cell>
          <cell r="DL579" t="str">
            <v/>
          </cell>
          <cell r="DM579" t="str">
            <v/>
          </cell>
          <cell r="DN579" t="str">
            <v/>
          </cell>
          <cell r="DO579" t="str">
            <v/>
          </cell>
          <cell r="DP579" t="str">
            <v/>
          </cell>
          <cell r="DQ579" t="str">
            <v/>
          </cell>
          <cell r="DR579" t="str">
            <v/>
          </cell>
          <cell r="DS579" t="str">
            <v/>
          </cell>
          <cell r="DT579" t="str">
            <v/>
          </cell>
          <cell r="DU579" t="str">
            <v/>
          </cell>
          <cell r="DV579" t="str">
            <v/>
          </cell>
          <cell r="DW579" t="str">
            <v/>
          </cell>
          <cell r="DX579" t="str">
            <v/>
          </cell>
          <cell r="DY579" t="str">
            <v/>
          </cell>
          <cell r="DZ579" t="str">
            <v/>
          </cell>
          <cell r="EA579" t="str">
            <v/>
          </cell>
          <cell r="EB579" t="str">
            <v/>
          </cell>
          <cell r="EC579" t="str">
            <v/>
          </cell>
          <cell r="ED579" t="str">
            <v/>
          </cell>
          <cell r="EE579" t="str">
            <v/>
          </cell>
          <cell r="EF579" t="str">
            <v/>
          </cell>
          <cell r="EG579" t="str">
            <v/>
          </cell>
          <cell r="EH579" t="str">
            <v/>
          </cell>
          <cell r="EI579" t="str">
            <v/>
          </cell>
          <cell r="EJ579" t="str">
            <v/>
          </cell>
          <cell r="EK579" t="str">
            <v/>
          </cell>
          <cell r="EL579" t="str">
            <v/>
          </cell>
          <cell r="EM579" t="str">
            <v/>
          </cell>
          <cell r="EN579" t="str">
            <v/>
          </cell>
          <cell r="EO579" t="str">
            <v/>
          </cell>
          <cell r="EP579" t="str">
            <v/>
          </cell>
          <cell r="EQ579" t="str">
            <v/>
          </cell>
          <cell r="ER579" t="str">
            <v/>
          </cell>
          <cell r="ES579" t="str">
            <v/>
          </cell>
          <cell r="ET579" t="str">
            <v/>
          </cell>
          <cell r="EU579" t="str">
            <v/>
          </cell>
          <cell r="EV579" t="str">
            <v/>
          </cell>
          <cell r="EW579" t="str">
            <v/>
          </cell>
          <cell r="EX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  <cell r="BI580" t="str">
            <v/>
          </cell>
          <cell r="BJ580" t="str">
            <v/>
          </cell>
          <cell r="BK580" t="str">
            <v/>
          </cell>
          <cell r="BL580" t="str">
            <v/>
          </cell>
          <cell r="BM580" t="str">
            <v/>
          </cell>
          <cell r="BN580" t="str">
            <v/>
          </cell>
          <cell r="BO580" t="str">
            <v/>
          </cell>
          <cell r="BP580" t="str">
            <v/>
          </cell>
          <cell r="BQ580" t="str">
            <v/>
          </cell>
          <cell r="BR580" t="str">
            <v/>
          </cell>
          <cell r="BS580" t="str">
            <v/>
          </cell>
          <cell r="BT580" t="str">
            <v/>
          </cell>
          <cell r="BU580" t="str">
            <v/>
          </cell>
          <cell r="BV580" t="str">
            <v/>
          </cell>
          <cell r="BW580" t="str">
            <v/>
          </cell>
          <cell r="BX580" t="str">
            <v/>
          </cell>
          <cell r="BY580" t="str">
            <v/>
          </cell>
          <cell r="CA580" t="str">
            <v/>
          </cell>
          <cell r="CB580" t="str">
            <v/>
          </cell>
          <cell r="CC580" t="str">
            <v/>
          </cell>
          <cell r="CD580" t="str">
            <v/>
          </cell>
          <cell r="CE580" t="str">
            <v/>
          </cell>
          <cell r="CF580" t="str">
            <v/>
          </cell>
          <cell r="CG580" t="str">
            <v/>
          </cell>
          <cell r="CH580" t="str">
            <v/>
          </cell>
          <cell r="CI580" t="str">
            <v/>
          </cell>
          <cell r="CJ580" t="str">
            <v/>
          </cell>
          <cell r="CK580" t="str">
            <v/>
          </cell>
          <cell r="CL580" t="str">
            <v/>
          </cell>
          <cell r="CM580" t="str">
            <v/>
          </cell>
          <cell r="CN580" t="str">
            <v/>
          </cell>
          <cell r="CO580" t="str">
            <v/>
          </cell>
          <cell r="CP580" t="str">
            <v/>
          </cell>
          <cell r="CQ580" t="str">
            <v/>
          </cell>
          <cell r="CR580" t="str">
            <v/>
          </cell>
          <cell r="CS580" t="str">
            <v/>
          </cell>
          <cell r="CT580" t="str">
            <v/>
          </cell>
          <cell r="CU580" t="str">
            <v/>
          </cell>
          <cell r="CV580" t="str">
            <v/>
          </cell>
          <cell r="CW580" t="str">
            <v/>
          </cell>
          <cell r="CX580" t="str">
            <v/>
          </cell>
          <cell r="CY580" t="str">
            <v/>
          </cell>
          <cell r="CZ580" t="str">
            <v/>
          </cell>
          <cell r="DA580" t="str">
            <v/>
          </cell>
          <cell r="DB580" t="str">
            <v/>
          </cell>
          <cell r="DC580" t="str">
            <v/>
          </cell>
          <cell r="DD580" t="str">
            <v/>
          </cell>
          <cell r="DE580" t="str">
            <v/>
          </cell>
          <cell r="DF580" t="str">
            <v/>
          </cell>
          <cell r="DG580" t="str">
            <v/>
          </cell>
          <cell r="DH580" t="str">
            <v/>
          </cell>
          <cell r="DI580" t="str">
            <v/>
          </cell>
          <cell r="DJ580" t="str">
            <v/>
          </cell>
          <cell r="DK580" t="str">
            <v/>
          </cell>
          <cell r="DL580" t="str">
            <v/>
          </cell>
          <cell r="DM580" t="str">
            <v/>
          </cell>
          <cell r="DN580" t="str">
            <v/>
          </cell>
          <cell r="DO580" t="str">
            <v/>
          </cell>
          <cell r="DP580" t="str">
            <v/>
          </cell>
          <cell r="DQ580" t="str">
            <v/>
          </cell>
          <cell r="DR580" t="str">
            <v/>
          </cell>
          <cell r="DS580" t="str">
            <v/>
          </cell>
          <cell r="DT580" t="str">
            <v/>
          </cell>
          <cell r="DU580" t="str">
            <v/>
          </cell>
          <cell r="DV580" t="str">
            <v/>
          </cell>
          <cell r="DW580" t="str">
            <v/>
          </cell>
          <cell r="DX580" t="str">
            <v/>
          </cell>
          <cell r="DY580" t="str">
            <v/>
          </cell>
          <cell r="DZ580" t="str">
            <v/>
          </cell>
          <cell r="EA580" t="str">
            <v/>
          </cell>
          <cell r="EB580" t="str">
            <v/>
          </cell>
          <cell r="EC580" t="str">
            <v/>
          </cell>
          <cell r="ED580" t="str">
            <v/>
          </cell>
          <cell r="EE580" t="str">
            <v/>
          </cell>
          <cell r="EF580" t="str">
            <v/>
          </cell>
          <cell r="EG580" t="str">
            <v/>
          </cell>
          <cell r="EH580" t="str">
            <v/>
          </cell>
          <cell r="EI580" t="str">
            <v/>
          </cell>
          <cell r="EJ580" t="str">
            <v/>
          </cell>
          <cell r="EK580" t="str">
            <v/>
          </cell>
          <cell r="EL580" t="str">
            <v/>
          </cell>
          <cell r="EM580" t="str">
            <v/>
          </cell>
          <cell r="EN580" t="str">
            <v/>
          </cell>
          <cell r="EO580" t="str">
            <v/>
          </cell>
          <cell r="EP580" t="str">
            <v/>
          </cell>
          <cell r="EQ580" t="str">
            <v/>
          </cell>
          <cell r="ER580" t="str">
            <v/>
          </cell>
          <cell r="ES580" t="str">
            <v/>
          </cell>
          <cell r="ET580" t="str">
            <v/>
          </cell>
          <cell r="EU580" t="str">
            <v/>
          </cell>
          <cell r="EV580" t="str">
            <v/>
          </cell>
          <cell r="EW580" t="str">
            <v/>
          </cell>
          <cell r="EX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/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  <cell r="BI581" t="str">
            <v/>
          </cell>
          <cell r="BJ581" t="str">
            <v/>
          </cell>
          <cell r="BK581" t="str">
            <v/>
          </cell>
          <cell r="BL581" t="str">
            <v/>
          </cell>
          <cell r="BM581" t="str">
            <v/>
          </cell>
          <cell r="BN581" t="str">
            <v/>
          </cell>
          <cell r="BO581" t="str">
            <v/>
          </cell>
          <cell r="BP581" t="str">
            <v/>
          </cell>
          <cell r="BQ581" t="str">
            <v/>
          </cell>
          <cell r="BR581" t="str">
            <v/>
          </cell>
          <cell r="BS581" t="str">
            <v/>
          </cell>
          <cell r="BT581" t="str">
            <v/>
          </cell>
          <cell r="BU581" t="str">
            <v/>
          </cell>
          <cell r="BV581" t="str">
            <v/>
          </cell>
          <cell r="BW581" t="str">
            <v/>
          </cell>
          <cell r="BX581" t="str">
            <v/>
          </cell>
          <cell r="BY581" t="str">
            <v/>
          </cell>
          <cell r="CA581" t="str">
            <v/>
          </cell>
          <cell r="CB581" t="str">
            <v/>
          </cell>
          <cell r="CC581" t="str">
            <v/>
          </cell>
          <cell r="CD581" t="str">
            <v/>
          </cell>
          <cell r="CE581" t="str">
            <v/>
          </cell>
          <cell r="CF581" t="str">
            <v/>
          </cell>
          <cell r="CG581" t="str">
            <v/>
          </cell>
          <cell r="CH581" t="str">
            <v/>
          </cell>
          <cell r="CI581" t="str">
            <v/>
          </cell>
          <cell r="CJ581" t="str">
            <v/>
          </cell>
          <cell r="CK581" t="str">
            <v/>
          </cell>
          <cell r="CL581" t="str">
            <v/>
          </cell>
          <cell r="CM581" t="str">
            <v/>
          </cell>
          <cell r="CN581" t="str">
            <v/>
          </cell>
          <cell r="CO581" t="str">
            <v/>
          </cell>
          <cell r="CP581" t="str">
            <v/>
          </cell>
          <cell r="CQ581" t="str">
            <v/>
          </cell>
          <cell r="CR581" t="str">
            <v/>
          </cell>
          <cell r="CS581" t="str">
            <v/>
          </cell>
          <cell r="CT581" t="str">
            <v/>
          </cell>
          <cell r="CU581" t="str">
            <v/>
          </cell>
          <cell r="CV581" t="str">
            <v/>
          </cell>
          <cell r="CW581" t="str">
            <v/>
          </cell>
          <cell r="CX581" t="str">
            <v/>
          </cell>
          <cell r="CY581" t="str">
            <v/>
          </cell>
          <cell r="CZ581" t="str">
            <v/>
          </cell>
          <cell r="DA581" t="str">
            <v/>
          </cell>
          <cell r="DB581" t="str">
            <v/>
          </cell>
          <cell r="DC581" t="str">
            <v/>
          </cell>
          <cell r="DD581" t="str">
            <v/>
          </cell>
          <cell r="DE581" t="str">
            <v/>
          </cell>
          <cell r="DF581" t="str">
            <v/>
          </cell>
          <cell r="DG581" t="str">
            <v/>
          </cell>
          <cell r="DH581" t="str">
            <v/>
          </cell>
          <cell r="DI581" t="str">
            <v/>
          </cell>
          <cell r="DJ581" t="str">
            <v/>
          </cell>
          <cell r="DK581" t="str">
            <v/>
          </cell>
          <cell r="DL581" t="str">
            <v/>
          </cell>
          <cell r="DM581" t="str">
            <v/>
          </cell>
          <cell r="DN581" t="str">
            <v/>
          </cell>
          <cell r="DO581" t="str">
            <v/>
          </cell>
          <cell r="DP581" t="str">
            <v/>
          </cell>
          <cell r="DQ581" t="str">
            <v/>
          </cell>
          <cell r="DR581" t="str">
            <v/>
          </cell>
          <cell r="DS581" t="str">
            <v/>
          </cell>
          <cell r="DT581" t="str">
            <v/>
          </cell>
          <cell r="DU581" t="str">
            <v/>
          </cell>
          <cell r="DV581" t="str">
            <v/>
          </cell>
          <cell r="DW581" t="str">
            <v/>
          </cell>
          <cell r="DX581" t="str">
            <v/>
          </cell>
          <cell r="DY581" t="str">
            <v/>
          </cell>
          <cell r="DZ581" t="str">
            <v/>
          </cell>
          <cell r="EA581" t="str">
            <v/>
          </cell>
          <cell r="EB581" t="str">
            <v/>
          </cell>
          <cell r="EC581" t="str">
            <v/>
          </cell>
          <cell r="ED581" t="str">
            <v/>
          </cell>
          <cell r="EE581" t="str">
            <v/>
          </cell>
          <cell r="EF581" t="str">
            <v/>
          </cell>
          <cell r="EG581" t="str">
            <v/>
          </cell>
          <cell r="EH581" t="str">
            <v/>
          </cell>
          <cell r="EI581" t="str">
            <v/>
          </cell>
          <cell r="EJ581" t="str">
            <v/>
          </cell>
          <cell r="EK581" t="str">
            <v/>
          </cell>
          <cell r="EL581" t="str">
            <v/>
          </cell>
          <cell r="EM581" t="str">
            <v/>
          </cell>
          <cell r="EN581" t="str">
            <v/>
          </cell>
          <cell r="EO581" t="str">
            <v/>
          </cell>
          <cell r="EP581" t="str">
            <v/>
          </cell>
          <cell r="EQ581" t="str">
            <v/>
          </cell>
          <cell r="ER581" t="str">
            <v/>
          </cell>
          <cell r="ES581" t="str">
            <v/>
          </cell>
          <cell r="ET581" t="str">
            <v/>
          </cell>
          <cell r="EU581" t="str">
            <v/>
          </cell>
          <cell r="EV581" t="str">
            <v/>
          </cell>
          <cell r="EW581" t="str">
            <v/>
          </cell>
          <cell r="EX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  <cell r="BI582" t="str">
            <v/>
          </cell>
          <cell r="BJ582" t="str">
            <v/>
          </cell>
          <cell r="BK582" t="str">
            <v/>
          </cell>
          <cell r="BL582" t="str">
            <v/>
          </cell>
          <cell r="BM582" t="str">
            <v/>
          </cell>
          <cell r="BN582" t="str">
            <v/>
          </cell>
          <cell r="BO582" t="str">
            <v/>
          </cell>
          <cell r="BP582" t="str">
            <v/>
          </cell>
          <cell r="BQ582" t="str">
            <v/>
          </cell>
          <cell r="BR582" t="str">
            <v/>
          </cell>
          <cell r="BS582" t="str">
            <v/>
          </cell>
          <cell r="BT582" t="str">
            <v/>
          </cell>
          <cell r="BU582" t="str">
            <v/>
          </cell>
          <cell r="BV582" t="str">
            <v/>
          </cell>
          <cell r="BW582" t="str">
            <v/>
          </cell>
          <cell r="BX582" t="str">
            <v/>
          </cell>
          <cell r="BY582" t="str">
            <v/>
          </cell>
          <cell r="CA582" t="str">
            <v/>
          </cell>
          <cell r="CB582" t="str">
            <v/>
          </cell>
          <cell r="CC582" t="str">
            <v/>
          </cell>
          <cell r="CD582" t="str">
            <v/>
          </cell>
          <cell r="CE582" t="str">
            <v/>
          </cell>
          <cell r="CF582" t="str">
            <v/>
          </cell>
          <cell r="CG582" t="str">
            <v/>
          </cell>
          <cell r="CH582" t="str">
            <v/>
          </cell>
          <cell r="CI582" t="str">
            <v/>
          </cell>
          <cell r="CJ582" t="str">
            <v/>
          </cell>
          <cell r="CK582" t="str">
            <v/>
          </cell>
          <cell r="CL582" t="str">
            <v/>
          </cell>
          <cell r="CM582" t="str">
            <v/>
          </cell>
          <cell r="CN582" t="str">
            <v/>
          </cell>
          <cell r="CO582" t="str">
            <v/>
          </cell>
          <cell r="CP582" t="str">
            <v/>
          </cell>
          <cell r="CQ582" t="str">
            <v/>
          </cell>
          <cell r="CR582" t="str">
            <v/>
          </cell>
          <cell r="CS582" t="str">
            <v/>
          </cell>
          <cell r="CT582" t="str">
            <v/>
          </cell>
          <cell r="CU582" t="str">
            <v/>
          </cell>
          <cell r="CV582" t="str">
            <v/>
          </cell>
          <cell r="CW582" t="str">
            <v/>
          </cell>
          <cell r="CX582" t="str">
            <v/>
          </cell>
          <cell r="CY582" t="str">
            <v/>
          </cell>
          <cell r="CZ582" t="str">
            <v/>
          </cell>
          <cell r="DA582" t="str">
            <v/>
          </cell>
          <cell r="DB582" t="str">
            <v/>
          </cell>
          <cell r="DC582" t="str">
            <v/>
          </cell>
          <cell r="DD582" t="str">
            <v/>
          </cell>
          <cell r="DE582" t="str">
            <v/>
          </cell>
          <cell r="DF582" t="str">
            <v/>
          </cell>
          <cell r="DG582" t="str">
            <v/>
          </cell>
          <cell r="DH582" t="str">
            <v/>
          </cell>
          <cell r="DI582" t="str">
            <v/>
          </cell>
          <cell r="DJ582" t="str">
            <v/>
          </cell>
          <cell r="DK582" t="str">
            <v/>
          </cell>
          <cell r="DL582" t="str">
            <v/>
          </cell>
          <cell r="DM582" t="str">
            <v/>
          </cell>
          <cell r="DN582" t="str">
            <v/>
          </cell>
          <cell r="DO582" t="str">
            <v/>
          </cell>
          <cell r="DP582" t="str">
            <v/>
          </cell>
          <cell r="DQ582" t="str">
            <v/>
          </cell>
          <cell r="DR582" t="str">
            <v/>
          </cell>
          <cell r="DS582" t="str">
            <v/>
          </cell>
          <cell r="DT582" t="str">
            <v/>
          </cell>
          <cell r="DU582" t="str">
            <v/>
          </cell>
          <cell r="DV582" t="str">
            <v/>
          </cell>
          <cell r="DW582" t="str">
            <v/>
          </cell>
          <cell r="DX582" t="str">
            <v/>
          </cell>
          <cell r="DY582" t="str">
            <v/>
          </cell>
          <cell r="DZ582" t="str">
            <v/>
          </cell>
          <cell r="EA582" t="str">
            <v/>
          </cell>
          <cell r="EB582" t="str">
            <v/>
          </cell>
          <cell r="EC582" t="str">
            <v/>
          </cell>
          <cell r="ED582" t="str">
            <v/>
          </cell>
          <cell r="EE582" t="str">
            <v/>
          </cell>
          <cell r="EF582" t="str">
            <v/>
          </cell>
          <cell r="EG582" t="str">
            <v/>
          </cell>
          <cell r="EH582" t="str">
            <v/>
          </cell>
          <cell r="EI582" t="str">
            <v/>
          </cell>
          <cell r="EJ582" t="str">
            <v/>
          </cell>
          <cell r="EK582" t="str">
            <v/>
          </cell>
          <cell r="EL582" t="str">
            <v/>
          </cell>
          <cell r="EM582" t="str">
            <v/>
          </cell>
          <cell r="EN582" t="str">
            <v/>
          </cell>
          <cell r="EO582" t="str">
            <v/>
          </cell>
          <cell r="EP582" t="str">
            <v/>
          </cell>
          <cell r="EQ582" t="str">
            <v/>
          </cell>
          <cell r="ER582" t="str">
            <v/>
          </cell>
          <cell r="ES582" t="str">
            <v/>
          </cell>
          <cell r="ET582" t="str">
            <v/>
          </cell>
          <cell r="EU582" t="str">
            <v/>
          </cell>
          <cell r="EV582" t="str">
            <v/>
          </cell>
          <cell r="EW582" t="str">
            <v/>
          </cell>
          <cell r="EX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  <cell r="BI583" t="str">
            <v/>
          </cell>
          <cell r="BJ583" t="str">
            <v/>
          </cell>
          <cell r="BK583" t="str">
            <v/>
          </cell>
          <cell r="BL583" t="str">
            <v/>
          </cell>
          <cell r="BM583" t="str">
            <v/>
          </cell>
          <cell r="BN583" t="str">
            <v/>
          </cell>
          <cell r="BO583" t="str">
            <v/>
          </cell>
          <cell r="BP583" t="str">
            <v/>
          </cell>
          <cell r="BQ583" t="str">
            <v/>
          </cell>
          <cell r="BR583" t="str">
            <v/>
          </cell>
          <cell r="BS583" t="str">
            <v/>
          </cell>
          <cell r="BT583" t="str">
            <v/>
          </cell>
          <cell r="BU583" t="str">
            <v/>
          </cell>
          <cell r="BV583" t="str">
            <v/>
          </cell>
          <cell r="BW583" t="str">
            <v/>
          </cell>
          <cell r="BX583" t="str">
            <v/>
          </cell>
          <cell r="BY583" t="str">
            <v/>
          </cell>
          <cell r="CA583" t="str">
            <v/>
          </cell>
          <cell r="CB583" t="str">
            <v/>
          </cell>
          <cell r="CC583" t="str">
            <v/>
          </cell>
          <cell r="CD583" t="str">
            <v/>
          </cell>
          <cell r="CE583" t="str">
            <v/>
          </cell>
          <cell r="CF583" t="str">
            <v/>
          </cell>
          <cell r="CG583" t="str">
            <v/>
          </cell>
          <cell r="CH583" t="str">
            <v/>
          </cell>
          <cell r="CI583" t="str">
            <v/>
          </cell>
          <cell r="CJ583" t="str">
            <v/>
          </cell>
          <cell r="CK583" t="str">
            <v/>
          </cell>
          <cell r="CL583" t="str">
            <v/>
          </cell>
          <cell r="CM583" t="str">
            <v/>
          </cell>
          <cell r="CN583" t="str">
            <v/>
          </cell>
          <cell r="CO583" t="str">
            <v/>
          </cell>
          <cell r="CP583" t="str">
            <v/>
          </cell>
          <cell r="CQ583" t="str">
            <v/>
          </cell>
          <cell r="CR583" t="str">
            <v/>
          </cell>
          <cell r="CS583" t="str">
            <v/>
          </cell>
          <cell r="CT583" t="str">
            <v/>
          </cell>
          <cell r="CU583" t="str">
            <v/>
          </cell>
          <cell r="CV583" t="str">
            <v/>
          </cell>
          <cell r="CW583" t="str">
            <v/>
          </cell>
          <cell r="CX583" t="str">
            <v/>
          </cell>
          <cell r="CY583" t="str">
            <v/>
          </cell>
          <cell r="CZ583" t="str">
            <v/>
          </cell>
          <cell r="DA583" t="str">
            <v/>
          </cell>
          <cell r="DB583" t="str">
            <v/>
          </cell>
          <cell r="DC583" t="str">
            <v/>
          </cell>
          <cell r="DD583" t="str">
            <v/>
          </cell>
          <cell r="DE583" t="str">
            <v/>
          </cell>
          <cell r="DF583" t="str">
            <v/>
          </cell>
          <cell r="DG583" t="str">
            <v/>
          </cell>
          <cell r="DH583" t="str">
            <v/>
          </cell>
          <cell r="DI583" t="str">
            <v/>
          </cell>
          <cell r="DJ583" t="str">
            <v/>
          </cell>
          <cell r="DK583" t="str">
            <v/>
          </cell>
          <cell r="DL583" t="str">
            <v/>
          </cell>
          <cell r="DM583" t="str">
            <v/>
          </cell>
          <cell r="DN583" t="str">
            <v/>
          </cell>
          <cell r="DO583" t="str">
            <v/>
          </cell>
          <cell r="DP583" t="str">
            <v/>
          </cell>
          <cell r="DQ583" t="str">
            <v/>
          </cell>
          <cell r="DR583" t="str">
            <v/>
          </cell>
          <cell r="DS583" t="str">
            <v/>
          </cell>
          <cell r="DT583" t="str">
            <v/>
          </cell>
          <cell r="DU583" t="str">
            <v/>
          </cell>
          <cell r="DV583" t="str">
            <v/>
          </cell>
          <cell r="DW583" t="str">
            <v/>
          </cell>
          <cell r="DX583" t="str">
            <v/>
          </cell>
          <cell r="DY583" t="str">
            <v/>
          </cell>
          <cell r="DZ583" t="str">
            <v/>
          </cell>
          <cell r="EA583" t="str">
            <v/>
          </cell>
          <cell r="EB583" t="str">
            <v/>
          </cell>
          <cell r="EC583" t="str">
            <v/>
          </cell>
          <cell r="ED583" t="str">
            <v/>
          </cell>
          <cell r="EE583" t="str">
            <v/>
          </cell>
          <cell r="EF583" t="str">
            <v/>
          </cell>
          <cell r="EG583" t="str">
            <v/>
          </cell>
          <cell r="EH583" t="str">
            <v/>
          </cell>
          <cell r="EI583" t="str">
            <v/>
          </cell>
          <cell r="EJ583" t="str">
            <v/>
          </cell>
          <cell r="EK583" t="str">
            <v/>
          </cell>
          <cell r="EL583" t="str">
            <v/>
          </cell>
          <cell r="EM583" t="str">
            <v/>
          </cell>
          <cell r="EN583" t="str">
            <v/>
          </cell>
          <cell r="EO583" t="str">
            <v/>
          </cell>
          <cell r="EP583" t="str">
            <v/>
          </cell>
          <cell r="EQ583" t="str">
            <v/>
          </cell>
          <cell r="ER583" t="str">
            <v/>
          </cell>
          <cell r="ES583" t="str">
            <v/>
          </cell>
          <cell r="ET583" t="str">
            <v/>
          </cell>
          <cell r="EU583" t="str">
            <v/>
          </cell>
          <cell r="EV583" t="str">
            <v/>
          </cell>
          <cell r="EW583" t="str">
            <v/>
          </cell>
          <cell r="EX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  <cell r="BI584" t="str">
            <v/>
          </cell>
          <cell r="BJ584" t="str">
            <v/>
          </cell>
          <cell r="BK584" t="str">
            <v/>
          </cell>
          <cell r="BL584" t="str">
            <v/>
          </cell>
          <cell r="BM584" t="str">
            <v/>
          </cell>
          <cell r="BN584" t="str">
            <v/>
          </cell>
          <cell r="BO584" t="str">
            <v/>
          </cell>
          <cell r="BP584" t="str">
            <v/>
          </cell>
          <cell r="BQ584" t="str">
            <v/>
          </cell>
          <cell r="BR584" t="str">
            <v/>
          </cell>
          <cell r="BS584" t="str">
            <v/>
          </cell>
          <cell r="BT584" t="str">
            <v/>
          </cell>
          <cell r="BU584" t="str">
            <v/>
          </cell>
          <cell r="BV584" t="str">
            <v/>
          </cell>
          <cell r="BW584" t="str">
            <v/>
          </cell>
          <cell r="BX584" t="str">
            <v/>
          </cell>
          <cell r="BY584" t="str">
            <v/>
          </cell>
          <cell r="CA584" t="str">
            <v/>
          </cell>
          <cell r="CB584" t="str">
            <v/>
          </cell>
          <cell r="CC584" t="str">
            <v/>
          </cell>
          <cell r="CD584" t="str">
            <v/>
          </cell>
          <cell r="CE584" t="str">
            <v/>
          </cell>
          <cell r="CF584" t="str">
            <v/>
          </cell>
          <cell r="CG584" t="str">
            <v/>
          </cell>
          <cell r="CH584" t="str">
            <v/>
          </cell>
          <cell r="CI584" t="str">
            <v/>
          </cell>
          <cell r="CJ584" t="str">
            <v/>
          </cell>
          <cell r="CK584" t="str">
            <v/>
          </cell>
          <cell r="CL584" t="str">
            <v/>
          </cell>
          <cell r="CM584" t="str">
            <v/>
          </cell>
          <cell r="CN584" t="str">
            <v/>
          </cell>
          <cell r="CO584" t="str">
            <v/>
          </cell>
          <cell r="CP584" t="str">
            <v/>
          </cell>
          <cell r="CQ584" t="str">
            <v/>
          </cell>
          <cell r="CR584" t="str">
            <v/>
          </cell>
          <cell r="CS584" t="str">
            <v/>
          </cell>
          <cell r="CT584" t="str">
            <v/>
          </cell>
          <cell r="CU584" t="str">
            <v/>
          </cell>
          <cell r="CV584" t="str">
            <v/>
          </cell>
          <cell r="CW584" t="str">
            <v/>
          </cell>
          <cell r="CX584" t="str">
            <v/>
          </cell>
          <cell r="CY584" t="str">
            <v/>
          </cell>
          <cell r="CZ584" t="str">
            <v/>
          </cell>
          <cell r="DA584" t="str">
            <v/>
          </cell>
          <cell r="DB584" t="str">
            <v/>
          </cell>
          <cell r="DC584" t="str">
            <v/>
          </cell>
          <cell r="DD584" t="str">
            <v/>
          </cell>
          <cell r="DE584" t="str">
            <v/>
          </cell>
          <cell r="DF584" t="str">
            <v/>
          </cell>
          <cell r="DG584" t="str">
            <v/>
          </cell>
          <cell r="DH584" t="str">
            <v/>
          </cell>
          <cell r="DI584" t="str">
            <v/>
          </cell>
          <cell r="DJ584" t="str">
            <v/>
          </cell>
          <cell r="DK584" t="str">
            <v/>
          </cell>
          <cell r="DL584" t="str">
            <v/>
          </cell>
          <cell r="DM584" t="str">
            <v/>
          </cell>
          <cell r="DN584" t="str">
            <v/>
          </cell>
          <cell r="DO584" t="str">
            <v/>
          </cell>
          <cell r="DP584" t="str">
            <v/>
          </cell>
          <cell r="DQ584" t="str">
            <v/>
          </cell>
          <cell r="DR584" t="str">
            <v/>
          </cell>
          <cell r="DS584" t="str">
            <v/>
          </cell>
          <cell r="DT584" t="str">
            <v/>
          </cell>
          <cell r="DU584" t="str">
            <v/>
          </cell>
          <cell r="DV584" t="str">
            <v/>
          </cell>
          <cell r="DW584" t="str">
            <v/>
          </cell>
          <cell r="DX584" t="str">
            <v/>
          </cell>
          <cell r="DY584" t="str">
            <v/>
          </cell>
          <cell r="DZ584" t="str">
            <v/>
          </cell>
          <cell r="EA584" t="str">
            <v/>
          </cell>
          <cell r="EB584" t="str">
            <v/>
          </cell>
          <cell r="EC584" t="str">
            <v/>
          </cell>
          <cell r="ED584" t="str">
            <v/>
          </cell>
          <cell r="EE584" t="str">
            <v/>
          </cell>
          <cell r="EF584" t="str">
            <v/>
          </cell>
          <cell r="EG584" t="str">
            <v/>
          </cell>
          <cell r="EH584" t="str">
            <v/>
          </cell>
          <cell r="EI584" t="str">
            <v/>
          </cell>
          <cell r="EJ584" t="str">
            <v/>
          </cell>
          <cell r="EK584" t="str">
            <v/>
          </cell>
          <cell r="EL584" t="str">
            <v/>
          </cell>
          <cell r="EM584" t="str">
            <v/>
          </cell>
          <cell r="EN584" t="str">
            <v/>
          </cell>
          <cell r="EO584" t="str">
            <v/>
          </cell>
          <cell r="EP584" t="str">
            <v/>
          </cell>
          <cell r="EQ584" t="str">
            <v/>
          </cell>
          <cell r="ER584" t="str">
            <v/>
          </cell>
          <cell r="ES584" t="str">
            <v/>
          </cell>
          <cell r="ET584" t="str">
            <v/>
          </cell>
          <cell r="EU584" t="str">
            <v/>
          </cell>
          <cell r="EV584" t="str">
            <v/>
          </cell>
          <cell r="EW584" t="str">
            <v/>
          </cell>
          <cell r="EX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  <cell r="BI585" t="str">
            <v/>
          </cell>
          <cell r="BJ585" t="str">
            <v/>
          </cell>
          <cell r="BK585" t="str">
            <v/>
          </cell>
          <cell r="BL585" t="str">
            <v/>
          </cell>
          <cell r="BM585" t="str">
            <v/>
          </cell>
          <cell r="BN585" t="str">
            <v/>
          </cell>
          <cell r="BO585" t="str">
            <v/>
          </cell>
          <cell r="BP585" t="str">
            <v/>
          </cell>
          <cell r="BQ585" t="str">
            <v/>
          </cell>
          <cell r="BR585" t="str">
            <v/>
          </cell>
          <cell r="BS585" t="str">
            <v/>
          </cell>
          <cell r="BT585" t="str">
            <v/>
          </cell>
          <cell r="BU585" t="str">
            <v/>
          </cell>
          <cell r="BV585" t="str">
            <v/>
          </cell>
          <cell r="BW585" t="str">
            <v/>
          </cell>
          <cell r="BX585" t="str">
            <v/>
          </cell>
          <cell r="BY585" t="str">
            <v/>
          </cell>
          <cell r="CA585" t="str">
            <v/>
          </cell>
          <cell r="CB585" t="str">
            <v/>
          </cell>
          <cell r="CC585" t="str">
            <v/>
          </cell>
          <cell r="CD585" t="str">
            <v/>
          </cell>
          <cell r="CE585" t="str">
            <v/>
          </cell>
          <cell r="CF585" t="str">
            <v/>
          </cell>
          <cell r="CG585" t="str">
            <v/>
          </cell>
          <cell r="CH585" t="str">
            <v/>
          </cell>
          <cell r="CI585" t="str">
            <v/>
          </cell>
          <cell r="CJ585" t="str">
            <v/>
          </cell>
          <cell r="CK585" t="str">
            <v/>
          </cell>
          <cell r="CL585" t="str">
            <v/>
          </cell>
          <cell r="CM585" t="str">
            <v/>
          </cell>
          <cell r="CN585" t="str">
            <v/>
          </cell>
          <cell r="CO585" t="str">
            <v/>
          </cell>
          <cell r="CP585" t="str">
            <v/>
          </cell>
          <cell r="CQ585" t="str">
            <v/>
          </cell>
          <cell r="CR585" t="str">
            <v/>
          </cell>
          <cell r="CS585" t="str">
            <v/>
          </cell>
          <cell r="CT585" t="str">
            <v/>
          </cell>
          <cell r="CU585" t="str">
            <v/>
          </cell>
          <cell r="CV585" t="str">
            <v/>
          </cell>
          <cell r="CW585" t="str">
            <v/>
          </cell>
          <cell r="CX585" t="str">
            <v/>
          </cell>
          <cell r="CY585" t="str">
            <v/>
          </cell>
          <cell r="CZ585" t="str">
            <v/>
          </cell>
          <cell r="DA585" t="str">
            <v/>
          </cell>
          <cell r="DB585" t="str">
            <v/>
          </cell>
          <cell r="DC585" t="str">
            <v/>
          </cell>
          <cell r="DD585" t="str">
            <v/>
          </cell>
          <cell r="DE585" t="str">
            <v/>
          </cell>
          <cell r="DF585" t="str">
            <v/>
          </cell>
          <cell r="DG585" t="str">
            <v/>
          </cell>
          <cell r="DH585" t="str">
            <v/>
          </cell>
          <cell r="DI585" t="str">
            <v/>
          </cell>
          <cell r="DJ585" t="str">
            <v/>
          </cell>
          <cell r="DK585" t="str">
            <v/>
          </cell>
          <cell r="DL585" t="str">
            <v/>
          </cell>
          <cell r="DM585" t="str">
            <v/>
          </cell>
          <cell r="DN585" t="str">
            <v/>
          </cell>
          <cell r="DO585" t="str">
            <v/>
          </cell>
          <cell r="DP585" t="str">
            <v/>
          </cell>
          <cell r="DQ585" t="str">
            <v/>
          </cell>
          <cell r="DR585" t="str">
            <v/>
          </cell>
          <cell r="DS585" t="str">
            <v/>
          </cell>
          <cell r="DT585" t="str">
            <v/>
          </cell>
          <cell r="DU585" t="str">
            <v/>
          </cell>
          <cell r="DV585" t="str">
            <v/>
          </cell>
          <cell r="DW585" t="str">
            <v/>
          </cell>
          <cell r="DX585" t="str">
            <v/>
          </cell>
          <cell r="DY585" t="str">
            <v/>
          </cell>
          <cell r="DZ585" t="str">
            <v/>
          </cell>
          <cell r="EA585" t="str">
            <v/>
          </cell>
          <cell r="EB585" t="str">
            <v/>
          </cell>
          <cell r="EC585" t="str">
            <v/>
          </cell>
          <cell r="ED585" t="str">
            <v/>
          </cell>
          <cell r="EE585" t="str">
            <v/>
          </cell>
          <cell r="EF585" t="str">
            <v/>
          </cell>
          <cell r="EG585" t="str">
            <v/>
          </cell>
          <cell r="EH585" t="str">
            <v/>
          </cell>
          <cell r="EI585" t="str">
            <v/>
          </cell>
          <cell r="EJ585" t="str">
            <v/>
          </cell>
          <cell r="EK585" t="str">
            <v/>
          </cell>
          <cell r="EL585" t="str">
            <v/>
          </cell>
          <cell r="EM585" t="str">
            <v/>
          </cell>
          <cell r="EN585" t="str">
            <v/>
          </cell>
          <cell r="EO585" t="str">
            <v/>
          </cell>
          <cell r="EP585" t="str">
            <v/>
          </cell>
          <cell r="EQ585" t="str">
            <v/>
          </cell>
          <cell r="ER585" t="str">
            <v/>
          </cell>
          <cell r="ES585" t="str">
            <v/>
          </cell>
          <cell r="ET585" t="str">
            <v/>
          </cell>
          <cell r="EU585" t="str">
            <v/>
          </cell>
          <cell r="EV585" t="str">
            <v/>
          </cell>
          <cell r="EW585" t="str">
            <v/>
          </cell>
          <cell r="EX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/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  <cell r="BI586" t="str">
            <v/>
          </cell>
          <cell r="BJ586" t="str">
            <v/>
          </cell>
          <cell r="BK586" t="str">
            <v/>
          </cell>
          <cell r="BL586" t="str">
            <v/>
          </cell>
          <cell r="BM586" t="str">
            <v/>
          </cell>
          <cell r="BN586" t="str">
            <v/>
          </cell>
          <cell r="BO586" t="str">
            <v/>
          </cell>
          <cell r="BP586" t="str">
            <v/>
          </cell>
          <cell r="BQ586" t="str">
            <v/>
          </cell>
          <cell r="BR586" t="str">
            <v/>
          </cell>
          <cell r="BS586" t="str">
            <v/>
          </cell>
          <cell r="BT586" t="str">
            <v/>
          </cell>
          <cell r="BU586" t="str">
            <v/>
          </cell>
          <cell r="BV586" t="str">
            <v/>
          </cell>
          <cell r="BW586" t="str">
            <v/>
          </cell>
          <cell r="BX586" t="str">
            <v/>
          </cell>
          <cell r="BY586" t="str">
            <v/>
          </cell>
          <cell r="CA586" t="str">
            <v/>
          </cell>
          <cell r="CB586" t="str">
            <v/>
          </cell>
          <cell r="CC586" t="str">
            <v/>
          </cell>
          <cell r="CD586" t="str">
            <v/>
          </cell>
          <cell r="CE586" t="str">
            <v/>
          </cell>
          <cell r="CF586" t="str">
            <v/>
          </cell>
          <cell r="CG586" t="str">
            <v/>
          </cell>
          <cell r="CH586" t="str">
            <v/>
          </cell>
          <cell r="CI586" t="str">
            <v/>
          </cell>
          <cell r="CJ586" t="str">
            <v/>
          </cell>
          <cell r="CK586" t="str">
            <v/>
          </cell>
          <cell r="CL586" t="str">
            <v/>
          </cell>
          <cell r="CM586" t="str">
            <v/>
          </cell>
          <cell r="CN586" t="str">
            <v/>
          </cell>
          <cell r="CO586" t="str">
            <v/>
          </cell>
          <cell r="CP586" t="str">
            <v/>
          </cell>
          <cell r="CQ586" t="str">
            <v/>
          </cell>
          <cell r="CR586" t="str">
            <v/>
          </cell>
          <cell r="CS586" t="str">
            <v/>
          </cell>
          <cell r="CT586" t="str">
            <v/>
          </cell>
          <cell r="CU586" t="str">
            <v/>
          </cell>
          <cell r="CV586" t="str">
            <v/>
          </cell>
          <cell r="CW586" t="str">
            <v/>
          </cell>
          <cell r="CX586" t="str">
            <v/>
          </cell>
          <cell r="CY586" t="str">
            <v/>
          </cell>
          <cell r="CZ586" t="str">
            <v/>
          </cell>
          <cell r="DA586" t="str">
            <v/>
          </cell>
          <cell r="DB586" t="str">
            <v/>
          </cell>
          <cell r="DC586" t="str">
            <v/>
          </cell>
          <cell r="DD586" t="str">
            <v/>
          </cell>
          <cell r="DE586" t="str">
            <v/>
          </cell>
          <cell r="DF586" t="str">
            <v/>
          </cell>
          <cell r="DG586" t="str">
            <v/>
          </cell>
          <cell r="DH586" t="str">
            <v/>
          </cell>
          <cell r="DI586" t="str">
            <v/>
          </cell>
          <cell r="DJ586" t="str">
            <v/>
          </cell>
          <cell r="DK586" t="str">
            <v/>
          </cell>
          <cell r="DL586" t="str">
            <v/>
          </cell>
          <cell r="DM586" t="str">
            <v/>
          </cell>
          <cell r="DN586" t="str">
            <v/>
          </cell>
          <cell r="DO586" t="str">
            <v/>
          </cell>
          <cell r="DP586" t="str">
            <v/>
          </cell>
          <cell r="DQ586" t="str">
            <v/>
          </cell>
          <cell r="DR586" t="str">
            <v/>
          </cell>
          <cell r="DS586" t="str">
            <v/>
          </cell>
          <cell r="DT586" t="str">
            <v/>
          </cell>
          <cell r="DU586" t="str">
            <v/>
          </cell>
          <cell r="DV586" t="str">
            <v/>
          </cell>
          <cell r="DW586" t="str">
            <v/>
          </cell>
          <cell r="DX586" t="str">
            <v/>
          </cell>
          <cell r="DY586" t="str">
            <v/>
          </cell>
          <cell r="DZ586" t="str">
            <v/>
          </cell>
          <cell r="EA586" t="str">
            <v/>
          </cell>
          <cell r="EB586" t="str">
            <v/>
          </cell>
          <cell r="EC586" t="str">
            <v/>
          </cell>
          <cell r="ED586" t="str">
            <v/>
          </cell>
          <cell r="EE586" t="str">
            <v/>
          </cell>
          <cell r="EF586" t="str">
            <v/>
          </cell>
          <cell r="EG586" t="str">
            <v/>
          </cell>
          <cell r="EH586" t="str">
            <v/>
          </cell>
          <cell r="EI586" t="str">
            <v/>
          </cell>
          <cell r="EJ586" t="str">
            <v/>
          </cell>
          <cell r="EK586" t="str">
            <v/>
          </cell>
          <cell r="EL586" t="str">
            <v/>
          </cell>
          <cell r="EM586" t="str">
            <v/>
          </cell>
          <cell r="EN586" t="str">
            <v/>
          </cell>
          <cell r="EO586" t="str">
            <v/>
          </cell>
          <cell r="EP586" t="str">
            <v/>
          </cell>
          <cell r="EQ586" t="str">
            <v/>
          </cell>
          <cell r="ER586" t="str">
            <v/>
          </cell>
          <cell r="ES586" t="str">
            <v/>
          </cell>
          <cell r="ET586" t="str">
            <v/>
          </cell>
          <cell r="EU586" t="str">
            <v/>
          </cell>
          <cell r="EV586" t="str">
            <v/>
          </cell>
          <cell r="EW586" t="str">
            <v/>
          </cell>
          <cell r="EX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/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  <cell r="BI587" t="str">
            <v/>
          </cell>
          <cell r="BJ587" t="str">
            <v/>
          </cell>
          <cell r="BK587" t="str">
            <v/>
          </cell>
          <cell r="BL587" t="str">
            <v/>
          </cell>
          <cell r="BM587" t="str">
            <v/>
          </cell>
          <cell r="BN587" t="str">
            <v/>
          </cell>
          <cell r="BO587" t="str">
            <v/>
          </cell>
          <cell r="BP587" t="str">
            <v/>
          </cell>
          <cell r="BQ587" t="str">
            <v/>
          </cell>
          <cell r="BR587" t="str">
            <v/>
          </cell>
          <cell r="BS587" t="str">
            <v/>
          </cell>
          <cell r="BT587" t="str">
            <v/>
          </cell>
          <cell r="BU587" t="str">
            <v/>
          </cell>
          <cell r="BV587" t="str">
            <v/>
          </cell>
          <cell r="BW587" t="str">
            <v/>
          </cell>
          <cell r="BX587" t="str">
            <v/>
          </cell>
          <cell r="BY587" t="str">
            <v/>
          </cell>
          <cell r="CA587" t="str">
            <v/>
          </cell>
          <cell r="CB587" t="str">
            <v/>
          </cell>
          <cell r="CC587" t="str">
            <v/>
          </cell>
          <cell r="CD587" t="str">
            <v/>
          </cell>
          <cell r="CE587" t="str">
            <v/>
          </cell>
          <cell r="CF587" t="str">
            <v/>
          </cell>
          <cell r="CG587" t="str">
            <v/>
          </cell>
          <cell r="CH587" t="str">
            <v/>
          </cell>
          <cell r="CI587" t="str">
            <v/>
          </cell>
          <cell r="CJ587" t="str">
            <v/>
          </cell>
          <cell r="CK587" t="str">
            <v/>
          </cell>
          <cell r="CL587" t="str">
            <v/>
          </cell>
          <cell r="CM587" t="str">
            <v/>
          </cell>
          <cell r="CN587" t="str">
            <v/>
          </cell>
          <cell r="CO587" t="str">
            <v/>
          </cell>
          <cell r="CP587" t="str">
            <v/>
          </cell>
          <cell r="CQ587" t="str">
            <v/>
          </cell>
          <cell r="CR587" t="str">
            <v/>
          </cell>
          <cell r="CS587" t="str">
            <v/>
          </cell>
          <cell r="CT587" t="str">
            <v/>
          </cell>
          <cell r="CU587" t="str">
            <v/>
          </cell>
          <cell r="CV587" t="str">
            <v/>
          </cell>
          <cell r="CW587" t="str">
            <v/>
          </cell>
          <cell r="CX587" t="str">
            <v/>
          </cell>
          <cell r="CY587" t="str">
            <v/>
          </cell>
          <cell r="CZ587" t="str">
            <v/>
          </cell>
          <cell r="DA587" t="str">
            <v/>
          </cell>
          <cell r="DB587" t="str">
            <v/>
          </cell>
          <cell r="DC587" t="str">
            <v/>
          </cell>
          <cell r="DD587" t="str">
            <v/>
          </cell>
          <cell r="DE587" t="str">
            <v/>
          </cell>
          <cell r="DF587" t="str">
            <v/>
          </cell>
          <cell r="DG587" t="str">
            <v/>
          </cell>
          <cell r="DH587" t="str">
            <v/>
          </cell>
          <cell r="DI587" t="str">
            <v/>
          </cell>
          <cell r="DJ587" t="str">
            <v/>
          </cell>
          <cell r="DK587" t="str">
            <v/>
          </cell>
          <cell r="DL587" t="str">
            <v/>
          </cell>
          <cell r="DM587" t="str">
            <v/>
          </cell>
          <cell r="DN587" t="str">
            <v/>
          </cell>
          <cell r="DO587" t="str">
            <v/>
          </cell>
          <cell r="DP587" t="str">
            <v/>
          </cell>
          <cell r="DQ587" t="str">
            <v/>
          </cell>
          <cell r="DR587" t="str">
            <v/>
          </cell>
          <cell r="DS587" t="str">
            <v/>
          </cell>
          <cell r="DT587" t="str">
            <v/>
          </cell>
          <cell r="DU587" t="str">
            <v/>
          </cell>
          <cell r="DV587" t="str">
            <v/>
          </cell>
          <cell r="DW587" t="str">
            <v/>
          </cell>
          <cell r="DX587" t="str">
            <v/>
          </cell>
          <cell r="DY587" t="str">
            <v/>
          </cell>
          <cell r="DZ587" t="str">
            <v/>
          </cell>
          <cell r="EA587" t="str">
            <v/>
          </cell>
          <cell r="EB587" t="str">
            <v/>
          </cell>
          <cell r="EC587" t="str">
            <v/>
          </cell>
          <cell r="ED587" t="str">
            <v/>
          </cell>
          <cell r="EE587" t="str">
            <v/>
          </cell>
          <cell r="EF587" t="str">
            <v/>
          </cell>
          <cell r="EG587" t="str">
            <v/>
          </cell>
          <cell r="EH587" t="str">
            <v/>
          </cell>
          <cell r="EI587" t="str">
            <v/>
          </cell>
          <cell r="EJ587" t="str">
            <v/>
          </cell>
          <cell r="EK587" t="str">
            <v/>
          </cell>
          <cell r="EL587" t="str">
            <v/>
          </cell>
          <cell r="EM587" t="str">
            <v/>
          </cell>
          <cell r="EN587" t="str">
            <v/>
          </cell>
          <cell r="EO587" t="str">
            <v/>
          </cell>
          <cell r="EP587" t="str">
            <v/>
          </cell>
          <cell r="EQ587" t="str">
            <v/>
          </cell>
          <cell r="ER587" t="str">
            <v/>
          </cell>
          <cell r="ES587" t="str">
            <v/>
          </cell>
          <cell r="ET587" t="str">
            <v/>
          </cell>
          <cell r="EU587" t="str">
            <v/>
          </cell>
          <cell r="EV587" t="str">
            <v/>
          </cell>
          <cell r="EW587" t="str">
            <v/>
          </cell>
          <cell r="EX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  <cell r="CA588" t="str">
            <v/>
          </cell>
          <cell r="CB588" t="str">
            <v/>
          </cell>
          <cell r="CC588" t="str">
            <v/>
          </cell>
          <cell r="CD588" t="str">
            <v/>
          </cell>
          <cell r="CE588" t="str">
            <v/>
          </cell>
          <cell r="CF588" t="str">
            <v/>
          </cell>
          <cell r="CG588" t="str">
            <v/>
          </cell>
          <cell r="CH588" t="str">
            <v/>
          </cell>
          <cell r="CI588" t="str">
            <v/>
          </cell>
          <cell r="CJ588" t="str">
            <v/>
          </cell>
          <cell r="CK588" t="str">
            <v/>
          </cell>
          <cell r="CL588" t="str">
            <v/>
          </cell>
          <cell r="CM588" t="str">
            <v/>
          </cell>
          <cell r="CN588" t="str">
            <v/>
          </cell>
          <cell r="CO588" t="str">
            <v/>
          </cell>
          <cell r="CP588" t="str">
            <v/>
          </cell>
          <cell r="CQ588" t="str">
            <v/>
          </cell>
          <cell r="CR588" t="str">
            <v/>
          </cell>
          <cell r="CS588" t="str">
            <v/>
          </cell>
          <cell r="CT588" t="str">
            <v/>
          </cell>
          <cell r="CU588" t="str">
            <v/>
          </cell>
          <cell r="CV588" t="str">
            <v/>
          </cell>
          <cell r="CW588" t="str">
            <v/>
          </cell>
          <cell r="CX588" t="str">
            <v/>
          </cell>
          <cell r="CY588" t="str">
            <v/>
          </cell>
          <cell r="CZ588" t="str">
            <v/>
          </cell>
          <cell r="DA588" t="str">
            <v/>
          </cell>
          <cell r="DB588" t="str">
            <v/>
          </cell>
          <cell r="DC588" t="str">
            <v/>
          </cell>
          <cell r="DD588" t="str">
            <v/>
          </cell>
          <cell r="DE588" t="str">
            <v/>
          </cell>
          <cell r="DF588" t="str">
            <v/>
          </cell>
          <cell r="DG588" t="str">
            <v/>
          </cell>
          <cell r="DH588" t="str">
            <v/>
          </cell>
          <cell r="DI588" t="str">
            <v/>
          </cell>
          <cell r="DJ588" t="str">
            <v/>
          </cell>
          <cell r="DK588" t="str">
            <v/>
          </cell>
          <cell r="DL588" t="str">
            <v/>
          </cell>
          <cell r="DM588" t="str">
            <v/>
          </cell>
          <cell r="DN588" t="str">
            <v/>
          </cell>
          <cell r="DO588" t="str">
            <v/>
          </cell>
          <cell r="DP588" t="str">
            <v/>
          </cell>
          <cell r="DQ588" t="str">
            <v/>
          </cell>
          <cell r="DR588" t="str">
            <v/>
          </cell>
          <cell r="DS588" t="str">
            <v/>
          </cell>
          <cell r="DT588" t="str">
            <v/>
          </cell>
          <cell r="DU588" t="str">
            <v/>
          </cell>
          <cell r="DV588" t="str">
            <v/>
          </cell>
          <cell r="DW588" t="str">
            <v/>
          </cell>
          <cell r="DX588" t="str">
            <v/>
          </cell>
          <cell r="DY588" t="str">
            <v/>
          </cell>
          <cell r="DZ588" t="str">
            <v/>
          </cell>
          <cell r="EA588" t="str">
            <v/>
          </cell>
          <cell r="EB588" t="str">
            <v/>
          </cell>
          <cell r="EC588" t="str">
            <v/>
          </cell>
          <cell r="ED588" t="str">
            <v/>
          </cell>
          <cell r="EE588" t="str">
            <v/>
          </cell>
          <cell r="EF588" t="str">
            <v/>
          </cell>
          <cell r="EG588" t="str">
            <v/>
          </cell>
          <cell r="EH588" t="str">
            <v/>
          </cell>
          <cell r="EI588" t="str">
            <v/>
          </cell>
          <cell r="EJ588" t="str">
            <v/>
          </cell>
          <cell r="EK588" t="str">
            <v/>
          </cell>
          <cell r="EL588" t="str">
            <v/>
          </cell>
          <cell r="EM588" t="str">
            <v/>
          </cell>
          <cell r="EN588" t="str">
            <v/>
          </cell>
          <cell r="EO588" t="str">
            <v/>
          </cell>
          <cell r="EP588" t="str">
            <v/>
          </cell>
          <cell r="EQ588" t="str">
            <v/>
          </cell>
          <cell r="ER588" t="str">
            <v/>
          </cell>
          <cell r="ES588" t="str">
            <v/>
          </cell>
          <cell r="ET588" t="str">
            <v/>
          </cell>
          <cell r="EU588" t="str">
            <v/>
          </cell>
          <cell r="EV588" t="str">
            <v/>
          </cell>
          <cell r="EW588" t="str">
            <v/>
          </cell>
          <cell r="EX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  <cell r="CA589" t="str">
            <v/>
          </cell>
          <cell r="CB589" t="str">
            <v/>
          </cell>
          <cell r="CC589" t="str">
            <v/>
          </cell>
          <cell r="CD589" t="str">
            <v/>
          </cell>
          <cell r="CE589" t="str">
            <v/>
          </cell>
          <cell r="CF589" t="str">
            <v/>
          </cell>
          <cell r="CG589" t="str">
            <v/>
          </cell>
          <cell r="CH589" t="str">
            <v/>
          </cell>
          <cell r="CI589" t="str">
            <v/>
          </cell>
          <cell r="CJ589" t="str">
            <v/>
          </cell>
          <cell r="CK589" t="str">
            <v/>
          </cell>
          <cell r="CL589" t="str">
            <v/>
          </cell>
          <cell r="CM589" t="str">
            <v/>
          </cell>
          <cell r="CN589" t="str">
            <v/>
          </cell>
          <cell r="CO589" t="str">
            <v/>
          </cell>
          <cell r="CP589" t="str">
            <v/>
          </cell>
          <cell r="CQ589" t="str">
            <v/>
          </cell>
          <cell r="CR589" t="str">
            <v/>
          </cell>
          <cell r="CS589" t="str">
            <v/>
          </cell>
          <cell r="CT589" t="str">
            <v/>
          </cell>
          <cell r="CU589" t="str">
            <v/>
          </cell>
          <cell r="CV589" t="str">
            <v/>
          </cell>
          <cell r="CW589" t="str">
            <v/>
          </cell>
          <cell r="CX589" t="str">
            <v/>
          </cell>
          <cell r="CY589" t="str">
            <v/>
          </cell>
          <cell r="CZ589" t="str">
            <v/>
          </cell>
          <cell r="DA589" t="str">
            <v/>
          </cell>
          <cell r="DB589" t="str">
            <v/>
          </cell>
          <cell r="DC589" t="str">
            <v/>
          </cell>
          <cell r="DD589" t="str">
            <v/>
          </cell>
          <cell r="DE589" t="str">
            <v/>
          </cell>
          <cell r="DF589" t="str">
            <v/>
          </cell>
          <cell r="DG589" t="str">
            <v/>
          </cell>
          <cell r="DH589" t="str">
            <v/>
          </cell>
          <cell r="DI589" t="str">
            <v/>
          </cell>
          <cell r="DJ589" t="str">
            <v/>
          </cell>
          <cell r="DK589" t="str">
            <v/>
          </cell>
          <cell r="DL589" t="str">
            <v/>
          </cell>
          <cell r="DM589" t="str">
            <v/>
          </cell>
          <cell r="DN589" t="str">
            <v/>
          </cell>
          <cell r="DO589" t="str">
            <v/>
          </cell>
          <cell r="DP589" t="str">
            <v/>
          </cell>
          <cell r="DQ589" t="str">
            <v/>
          </cell>
          <cell r="DR589" t="str">
            <v/>
          </cell>
          <cell r="DS589" t="str">
            <v/>
          </cell>
          <cell r="DT589" t="str">
            <v/>
          </cell>
          <cell r="DU589" t="str">
            <v/>
          </cell>
          <cell r="DV589" t="str">
            <v/>
          </cell>
          <cell r="DW589" t="str">
            <v/>
          </cell>
          <cell r="DX589" t="str">
            <v/>
          </cell>
          <cell r="DY589" t="str">
            <v/>
          </cell>
          <cell r="DZ589" t="str">
            <v/>
          </cell>
          <cell r="EA589" t="str">
            <v/>
          </cell>
          <cell r="EB589" t="str">
            <v/>
          </cell>
          <cell r="EC589" t="str">
            <v/>
          </cell>
          <cell r="ED589" t="str">
            <v/>
          </cell>
          <cell r="EE589" t="str">
            <v/>
          </cell>
          <cell r="EF589" t="str">
            <v/>
          </cell>
          <cell r="EG589" t="str">
            <v/>
          </cell>
          <cell r="EH589" t="str">
            <v/>
          </cell>
          <cell r="EI589" t="str">
            <v/>
          </cell>
          <cell r="EJ589" t="str">
            <v/>
          </cell>
          <cell r="EK589" t="str">
            <v/>
          </cell>
          <cell r="EL589" t="str">
            <v/>
          </cell>
          <cell r="EM589" t="str">
            <v/>
          </cell>
          <cell r="EN589" t="str">
            <v/>
          </cell>
          <cell r="EO589" t="str">
            <v/>
          </cell>
          <cell r="EP589" t="str">
            <v/>
          </cell>
          <cell r="EQ589" t="str">
            <v/>
          </cell>
          <cell r="ER589" t="str">
            <v/>
          </cell>
          <cell r="ES589" t="str">
            <v/>
          </cell>
          <cell r="ET589" t="str">
            <v/>
          </cell>
          <cell r="EU589" t="str">
            <v/>
          </cell>
          <cell r="EV589" t="str">
            <v/>
          </cell>
          <cell r="EW589" t="str">
            <v/>
          </cell>
          <cell r="EX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  <cell r="BI590" t="str">
            <v/>
          </cell>
          <cell r="BJ590" t="str">
            <v/>
          </cell>
          <cell r="BK590" t="str">
            <v/>
          </cell>
          <cell r="BL590" t="str">
            <v/>
          </cell>
          <cell r="BM590" t="str">
            <v/>
          </cell>
          <cell r="BN590" t="str">
            <v/>
          </cell>
          <cell r="BO590" t="str">
            <v/>
          </cell>
          <cell r="BP590" t="str">
            <v/>
          </cell>
          <cell r="BQ590" t="str">
            <v/>
          </cell>
          <cell r="BR590" t="str">
            <v/>
          </cell>
          <cell r="BS590" t="str">
            <v/>
          </cell>
          <cell r="BT590" t="str">
            <v/>
          </cell>
          <cell r="BU590" t="str">
            <v/>
          </cell>
          <cell r="BV590" t="str">
            <v/>
          </cell>
          <cell r="BW590" t="str">
            <v/>
          </cell>
          <cell r="BX590" t="str">
            <v/>
          </cell>
          <cell r="BY590" t="str">
            <v/>
          </cell>
          <cell r="CA590" t="str">
            <v/>
          </cell>
          <cell r="CB590" t="str">
            <v/>
          </cell>
          <cell r="CC590" t="str">
            <v/>
          </cell>
          <cell r="CD590" t="str">
            <v/>
          </cell>
          <cell r="CE590" t="str">
            <v/>
          </cell>
          <cell r="CF590" t="str">
            <v/>
          </cell>
          <cell r="CG590" t="str">
            <v/>
          </cell>
          <cell r="CH590" t="str">
            <v/>
          </cell>
          <cell r="CI590" t="str">
            <v/>
          </cell>
          <cell r="CJ590" t="str">
            <v/>
          </cell>
          <cell r="CK590" t="str">
            <v/>
          </cell>
          <cell r="CL590" t="str">
            <v/>
          </cell>
          <cell r="CM590" t="str">
            <v/>
          </cell>
          <cell r="CN590" t="str">
            <v/>
          </cell>
          <cell r="CO590" t="str">
            <v/>
          </cell>
          <cell r="CP590" t="str">
            <v/>
          </cell>
          <cell r="CQ590" t="str">
            <v/>
          </cell>
          <cell r="CR590" t="str">
            <v/>
          </cell>
          <cell r="CS590" t="str">
            <v/>
          </cell>
          <cell r="CT590" t="str">
            <v/>
          </cell>
          <cell r="CU590" t="str">
            <v/>
          </cell>
          <cell r="CV590" t="str">
            <v/>
          </cell>
          <cell r="CW590" t="str">
            <v/>
          </cell>
          <cell r="CX590" t="str">
            <v/>
          </cell>
          <cell r="CY590" t="str">
            <v/>
          </cell>
          <cell r="CZ590" t="str">
            <v/>
          </cell>
          <cell r="DA590" t="str">
            <v/>
          </cell>
          <cell r="DB590" t="str">
            <v/>
          </cell>
          <cell r="DC590" t="str">
            <v/>
          </cell>
          <cell r="DD590" t="str">
            <v/>
          </cell>
          <cell r="DE590" t="str">
            <v/>
          </cell>
          <cell r="DF590" t="str">
            <v/>
          </cell>
          <cell r="DG590" t="str">
            <v/>
          </cell>
          <cell r="DH590" t="str">
            <v/>
          </cell>
          <cell r="DI590" t="str">
            <v/>
          </cell>
          <cell r="DJ590" t="str">
            <v/>
          </cell>
          <cell r="DK590" t="str">
            <v/>
          </cell>
          <cell r="DL590" t="str">
            <v/>
          </cell>
          <cell r="DM590" t="str">
            <v/>
          </cell>
          <cell r="DN590" t="str">
            <v/>
          </cell>
          <cell r="DO590" t="str">
            <v/>
          </cell>
          <cell r="DP590" t="str">
            <v/>
          </cell>
          <cell r="DQ590" t="str">
            <v/>
          </cell>
          <cell r="DR590" t="str">
            <v/>
          </cell>
          <cell r="DS590" t="str">
            <v/>
          </cell>
          <cell r="DT590" t="str">
            <v/>
          </cell>
          <cell r="DU590" t="str">
            <v/>
          </cell>
          <cell r="DV590" t="str">
            <v/>
          </cell>
          <cell r="DW590" t="str">
            <v/>
          </cell>
          <cell r="DX590" t="str">
            <v/>
          </cell>
          <cell r="DY590" t="str">
            <v/>
          </cell>
          <cell r="DZ590" t="str">
            <v/>
          </cell>
          <cell r="EA590" t="str">
            <v/>
          </cell>
          <cell r="EB590" t="str">
            <v/>
          </cell>
          <cell r="EC590" t="str">
            <v/>
          </cell>
          <cell r="ED590" t="str">
            <v/>
          </cell>
          <cell r="EE590" t="str">
            <v/>
          </cell>
          <cell r="EF590" t="str">
            <v/>
          </cell>
          <cell r="EG590" t="str">
            <v/>
          </cell>
          <cell r="EH590" t="str">
            <v/>
          </cell>
          <cell r="EI590" t="str">
            <v/>
          </cell>
          <cell r="EJ590" t="str">
            <v/>
          </cell>
          <cell r="EK590" t="str">
            <v/>
          </cell>
          <cell r="EL590" t="str">
            <v/>
          </cell>
          <cell r="EM590" t="str">
            <v/>
          </cell>
          <cell r="EN590" t="str">
            <v/>
          </cell>
          <cell r="EO590" t="str">
            <v/>
          </cell>
          <cell r="EP590" t="str">
            <v/>
          </cell>
          <cell r="EQ590" t="str">
            <v/>
          </cell>
          <cell r="ER590" t="str">
            <v/>
          </cell>
          <cell r="ES590" t="str">
            <v/>
          </cell>
          <cell r="ET590" t="str">
            <v/>
          </cell>
          <cell r="EU590" t="str">
            <v/>
          </cell>
          <cell r="EV590" t="str">
            <v/>
          </cell>
          <cell r="EW590" t="str">
            <v/>
          </cell>
          <cell r="EX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  <cell r="BI591" t="str">
            <v/>
          </cell>
          <cell r="BJ591" t="str">
            <v/>
          </cell>
          <cell r="BK591" t="str">
            <v/>
          </cell>
          <cell r="BL591" t="str">
            <v/>
          </cell>
          <cell r="BM591" t="str">
            <v/>
          </cell>
          <cell r="BN591" t="str">
            <v/>
          </cell>
          <cell r="BO591" t="str">
            <v/>
          </cell>
          <cell r="BP591" t="str">
            <v/>
          </cell>
          <cell r="BQ591" t="str">
            <v/>
          </cell>
          <cell r="BR591" t="str">
            <v/>
          </cell>
          <cell r="BS591" t="str">
            <v/>
          </cell>
          <cell r="BT591" t="str">
            <v/>
          </cell>
          <cell r="BU591" t="str">
            <v/>
          </cell>
          <cell r="BV591" t="str">
            <v/>
          </cell>
          <cell r="BW591" t="str">
            <v/>
          </cell>
          <cell r="BX591" t="str">
            <v/>
          </cell>
          <cell r="BY591" t="str">
            <v/>
          </cell>
          <cell r="CA591" t="str">
            <v/>
          </cell>
          <cell r="CB591" t="str">
            <v/>
          </cell>
          <cell r="CC591" t="str">
            <v/>
          </cell>
          <cell r="CD591" t="str">
            <v/>
          </cell>
          <cell r="CE591" t="str">
            <v/>
          </cell>
          <cell r="CF591" t="str">
            <v/>
          </cell>
          <cell r="CG591" t="str">
            <v/>
          </cell>
          <cell r="CH591" t="str">
            <v/>
          </cell>
          <cell r="CI591" t="str">
            <v/>
          </cell>
          <cell r="CJ591" t="str">
            <v/>
          </cell>
          <cell r="CK591" t="str">
            <v/>
          </cell>
          <cell r="CL591" t="str">
            <v/>
          </cell>
          <cell r="CM591" t="str">
            <v/>
          </cell>
          <cell r="CN591" t="str">
            <v/>
          </cell>
          <cell r="CO591" t="str">
            <v/>
          </cell>
          <cell r="CP591" t="str">
            <v/>
          </cell>
          <cell r="CQ591" t="str">
            <v/>
          </cell>
          <cell r="CR591" t="str">
            <v/>
          </cell>
          <cell r="CS591" t="str">
            <v/>
          </cell>
          <cell r="CT591" t="str">
            <v/>
          </cell>
          <cell r="CU591" t="str">
            <v/>
          </cell>
          <cell r="CV591" t="str">
            <v/>
          </cell>
          <cell r="CW591" t="str">
            <v/>
          </cell>
          <cell r="CX591" t="str">
            <v/>
          </cell>
          <cell r="CY591" t="str">
            <v/>
          </cell>
          <cell r="CZ591" t="str">
            <v/>
          </cell>
          <cell r="DA591" t="str">
            <v/>
          </cell>
          <cell r="DB591" t="str">
            <v/>
          </cell>
          <cell r="DC591" t="str">
            <v/>
          </cell>
          <cell r="DD591" t="str">
            <v/>
          </cell>
          <cell r="DE591" t="str">
            <v/>
          </cell>
          <cell r="DF591" t="str">
            <v/>
          </cell>
          <cell r="DG591" t="str">
            <v/>
          </cell>
          <cell r="DH591" t="str">
            <v/>
          </cell>
          <cell r="DI591" t="str">
            <v/>
          </cell>
          <cell r="DJ591" t="str">
            <v/>
          </cell>
          <cell r="DK591" t="str">
            <v/>
          </cell>
          <cell r="DL591" t="str">
            <v/>
          </cell>
          <cell r="DM591" t="str">
            <v/>
          </cell>
          <cell r="DN591" t="str">
            <v/>
          </cell>
          <cell r="DO591" t="str">
            <v/>
          </cell>
          <cell r="DP591" t="str">
            <v/>
          </cell>
          <cell r="DQ591" t="str">
            <v/>
          </cell>
          <cell r="DR591" t="str">
            <v/>
          </cell>
          <cell r="DS591" t="str">
            <v/>
          </cell>
          <cell r="DT591" t="str">
            <v/>
          </cell>
          <cell r="DU591" t="str">
            <v/>
          </cell>
          <cell r="DV591" t="str">
            <v/>
          </cell>
          <cell r="DW591" t="str">
            <v/>
          </cell>
          <cell r="DX591" t="str">
            <v/>
          </cell>
          <cell r="DY591" t="str">
            <v/>
          </cell>
          <cell r="DZ591" t="str">
            <v/>
          </cell>
          <cell r="EA591" t="str">
            <v/>
          </cell>
          <cell r="EB591" t="str">
            <v/>
          </cell>
          <cell r="EC591" t="str">
            <v/>
          </cell>
          <cell r="ED591" t="str">
            <v/>
          </cell>
          <cell r="EE591" t="str">
            <v/>
          </cell>
          <cell r="EF591" t="str">
            <v/>
          </cell>
          <cell r="EG591" t="str">
            <v/>
          </cell>
          <cell r="EH591" t="str">
            <v/>
          </cell>
          <cell r="EI591" t="str">
            <v/>
          </cell>
          <cell r="EJ591" t="str">
            <v/>
          </cell>
          <cell r="EK591" t="str">
            <v/>
          </cell>
          <cell r="EL591" t="str">
            <v/>
          </cell>
          <cell r="EM591" t="str">
            <v/>
          </cell>
          <cell r="EN591" t="str">
            <v/>
          </cell>
          <cell r="EO591" t="str">
            <v/>
          </cell>
          <cell r="EP591" t="str">
            <v/>
          </cell>
          <cell r="EQ591" t="str">
            <v/>
          </cell>
          <cell r="ER591" t="str">
            <v/>
          </cell>
          <cell r="ES591" t="str">
            <v/>
          </cell>
          <cell r="ET591" t="str">
            <v/>
          </cell>
          <cell r="EU591" t="str">
            <v/>
          </cell>
          <cell r="EV591" t="str">
            <v/>
          </cell>
          <cell r="EW591" t="str">
            <v/>
          </cell>
          <cell r="EX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  <cell r="BI592" t="str">
            <v/>
          </cell>
          <cell r="BJ592" t="str">
            <v/>
          </cell>
          <cell r="BK592" t="str">
            <v/>
          </cell>
          <cell r="BL592" t="str">
            <v/>
          </cell>
          <cell r="BM592" t="str">
            <v/>
          </cell>
          <cell r="BN592" t="str">
            <v/>
          </cell>
          <cell r="BO592" t="str">
            <v/>
          </cell>
          <cell r="BP592" t="str">
            <v/>
          </cell>
          <cell r="BQ592" t="str">
            <v/>
          </cell>
          <cell r="BR592" t="str">
            <v/>
          </cell>
          <cell r="BS592" t="str">
            <v/>
          </cell>
          <cell r="BT592" t="str">
            <v/>
          </cell>
          <cell r="BU592" t="str">
            <v/>
          </cell>
          <cell r="BV592" t="str">
            <v/>
          </cell>
          <cell r="BW592" t="str">
            <v/>
          </cell>
          <cell r="BX592" t="str">
            <v/>
          </cell>
          <cell r="BY592" t="str">
            <v/>
          </cell>
          <cell r="CA592" t="str">
            <v/>
          </cell>
          <cell r="CB592" t="str">
            <v/>
          </cell>
          <cell r="CC592" t="str">
            <v/>
          </cell>
          <cell r="CD592" t="str">
            <v/>
          </cell>
          <cell r="CE592" t="str">
            <v/>
          </cell>
          <cell r="CF592" t="str">
            <v/>
          </cell>
          <cell r="CG592" t="str">
            <v/>
          </cell>
          <cell r="CH592" t="str">
            <v/>
          </cell>
          <cell r="CI592" t="str">
            <v/>
          </cell>
          <cell r="CJ592" t="str">
            <v/>
          </cell>
          <cell r="CK592" t="str">
            <v/>
          </cell>
          <cell r="CL592" t="str">
            <v/>
          </cell>
          <cell r="CM592" t="str">
            <v/>
          </cell>
          <cell r="CN592" t="str">
            <v/>
          </cell>
          <cell r="CO592" t="str">
            <v/>
          </cell>
          <cell r="CP592" t="str">
            <v/>
          </cell>
          <cell r="CQ592" t="str">
            <v/>
          </cell>
          <cell r="CR592" t="str">
            <v/>
          </cell>
          <cell r="CS592" t="str">
            <v/>
          </cell>
          <cell r="CT592" t="str">
            <v/>
          </cell>
          <cell r="CU592" t="str">
            <v/>
          </cell>
          <cell r="CV592" t="str">
            <v/>
          </cell>
          <cell r="CW592" t="str">
            <v/>
          </cell>
          <cell r="CX592" t="str">
            <v/>
          </cell>
          <cell r="CY592" t="str">
            <v/>
          </cell>
          <cell r="CZ592" t="str">
            <v/>
          </cell>
          <cell r="DA592" t="str">
            <v/>
          </cell>
          <cell r="DB592" t="str">
            <v/>
          </cell>
          <cell r="DC592" t="str">
            <v/>
          </cell>
          <cell r="DD592" t="str">
            <v/>
          </cell>
          <cell r="DE592" t="str">
            <v/>
          </cell>
          <cell r="DF592" t="str">
            <v/>
          </cell>
          <cell r="DG592" t="str">
            <v/>
          </cell>
          <cell r="DH592" t="str">
            <v/>
          </cell>
          <cell r="DI592" t="str">
            <v/>
          </cell>
          <cell r="DJ592" t="str">
            <v/>
          </cell>
          <cell r="DK592" t="str">
            <v/>
          </cell>
          <cell r="DL592" t="str">
            <v/>
          </cell>
          <cell r="DM592" t="str">
            <v/>
          </cell>
          <cell r="DN592" t="str">
            <v/>
          </cell>
          <cell r="DO592" t="str">
            <v/>
          </cell>
          <cell r="DP592" t="str">
            <v/>
          </cell>
          <cell r="DQ592" t="str">
            <v/>
          </cell>
          <cell r="DR592" t="str">
            <v/>
          </cell>
          <cell r="DS592" t="str">
            <v/>
          </cell>
          <cell r="DT592" t="str">
            <v/>
          </cell>
          <cell r="DU592" t="str">
            <v/>
          </cell>
          <cell r="DV592" t="str">
            <v/>
          </cell>
          <cell r="DW592" t="str">
            <v/>
          </cell>
          <cell r="DX592" t="str">
            <v/>
          </cell>
          <cell r="DY592" t="str">
            <v/>
          </cell>
          <cell r="DZ592" t="str">
            <v/>
          </cell>
          <cell r="EA592" t="str">
            <v/>
          </cell>
          <cell r="EB592" t="str">
            <v/>
          </cell>
          <cell r="EC592" t="str">
            <v/>
          </cell>
          <cell r="ED592" t="str">
            <v/>
          </cell>
          <cell r="EE592" t="str">
            <v/>
          </cell>
          <cell r="EF592" t="str">
            <v/>
          </cell>
          <cell r="EG592" t="str">
            <v/>
          </cell>
          <cell r="EH592" t="str">
            <v/>
          </cell>
          <cell r="EI592" t="str">
            <v/>
          </cell>
          <cell r="EJ592" t="str">
            <v/>
          </cell>
          <cell r="EK592" t="str">
            <v/>
          </cell>
          <cell r="EL592" t="str">
            <v/>
          </cell>
          <cell r="EM592" t="str">
            <v/>
          </cell>
          <cell r="EN592" t="str">
            <v/>
          </cell>
          <cell r="EO592" t="str">
            <v/>
          </cell>
          <cell r="EP592" t="str">
            <v/>
          </cell>
          <cell r="EQ592" t="str">
            <v/>
          </cell>
          <cell r="ER592" t="str">
            <v/>
          </cell>
          <cell r="ES592" t="str">
            <v/>
          </cell>
          <cell r="ET592" t="str">
            <v/>
          </cell>
          <cell r="EU592" t="str">
            <v/>
          </cell>
          <cell r="EV592" t="str">
            <v/>
          </cell>
          <cell r="EW592" t="str">
            <v/>
          </cell>
          <cell r="EX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  <cell r="BI593" t="str">
            <v/>
          </cell>
          <cell r="BJ593" t="str">
            <v/>
          </cell>
          <cell r="BK593" t="str">
            <v/>
          </cell>
          <cell r="BL593" t="str">
            <v/>
          </cell>
          <cell r="BM593" t="str">
            <v/>
          </cell>
          <cell r="BN593" t="str">
            <v/>
          </cell>
          <cell r="BO593" t="str">
            <v/>
          </cell>
          <cell r="BP593" t="str">
            <v/>
          </cell>
          <cell r="BQ593" t="str">
            <v/>
          </cell>
          <cell r="BR593" t="str">
            <v/>
          </cell>
          <cell r="BS593" t="str">
            <v/>
          </cell>
          <cell r="BT593" t="str">
            <v/>
          </cell>
          <cell r="BU593" t="str">
            <v/>
          </cell>
          <cell r="BV593" t="str">
            <v/>
          </cell>
          <cell r="BW593" t="str">
            <v/>
          </cell>
          <cell r="BX593" t="str">
            <v/>
          </cell>
          <cell r="BY593" t="str">
            <v/>
          </cell>
          <cell r="CA593" t="str">
            <v/>
          </cell>
          <cell r="CB593" t="str">
            <v/>
          </cell>
          <cell r="CC593" t="str">
            <v/>
          </cell>
          <cell r="CD593" t="str">
            <v/>
          </cell>
          <cell r="CE593" t="str">
            <v/>
          </cell>
          <cell r="CF593" t="str">
            <v/>
          </cell>
          <cell r="CG593" t="str">
            <v/>
          </cell>
          <cell r="CH593" t="str">
            <v/>
          </cell>
          <cell r="CI593" t="str">
            <v/>
          </cell>
          <cell r="CJ593" t="str">
            <v/>
          </cell>
          <cell r="CK593" t="str">
            <v/>
          </cell>
          <cell r="CL593" t="str">
            <v/>
          </cell>
          <cell r="CM593" t="str">
            <v/>
          </cell>
          <cell r="CN593" t="str">
            <v/>
          </cell>
          <cell r="CO593" t="str">
            <v/>
          </cell>
          <cell r="CP593" t="str">
            <v/>
          </cell>
          <cell r="CQ593" t="str">
            <v/>
          </cell>
          <cell r="CR593" t="str">
            <v/>
          </cell>
          <cell r="CS593" t="str">
            <v/>
          </cell>
          <cell r="CT593" t="str">
            <v/>
          </cell>
          <cell r="CU593" t="str">
            <v/>
          </cell>
          <cell r="CV593" t="str">
            <v/>
          </cell>
          <cell r="CW593" t="str">
            <v/>
          </cell>
          <cell r="CX593" t="str">
            <v/>
          </cell>
          <cell r="CY593" t="str">
            <v/>
          </cell>
          <cell r="CZ593" t="str">
            <v/>
          </cell>
          <cell r="DA593" t="str">
            <v/>
          </cell>
          <cell r="DB593" t="str">
            <v/>
          </cell>
          <cell r="DC593" t="str">
            <v/>
          </cell>
          <cell r="DD593" t="str">
            <v/>
          </cell>
          <cell r="DE593" t="str">
            <v/>
          </cell>
          <cell r="DF593" t="str">
            <v/>
          </cell>
          <cell r="DG593" t="str">
            <v/>
          </cell>
          <cell r="DH593" t="str">
            <v/>
          </cell>
          <cell r="DI593" t="str">
            <v/>
          </cell>
          <cell r="DJ593" t="str">
            <v/>
          </cell>
          <cell r="DK593" t="str">
            <v/>
          </cell>
          <cell r="DL593" t="str">
            <v/>
          </cell>
          <cell r="DM593" t="str">
            <v/>
          </cell>
          <cell r="DN593" t="str">
            <v/>
          </cell>
          <cell r="DO593" t="str">
            <v/>
          </cell>
          <cell r="DP593" t="str">
            <v/>
          </cell>
          <cell r="DQ593" t="str">
            <v/>
          </cell>
          <cell r="DR593" t="str">
            <v/>
          </cell>
          <cell r="DS593" t="str">
            <v/>
          </cell>
          <cell r="DT593" t="str">
            <v/>
          </cell>
          <cell r="DU593" t="str">
            <v/>
          </cell>
          <cell r="DV593" t="str">
            <v/>
          </cell>
          <cell r="DW593" t="str">
            <v/>
          </cell>
          <cell r="DX593" t="str">
            <v/>
          </cell>
          <cell r="DY593" t="str">
            <v/>
          </cell>
          <cell r="DZ593" t="str">
            <v/>
          </cell>
          <cell r="EA593" t="str">
            <v/>
          </cell>
          <cell r="EB593" t="str">
            <v/>
          </cell>
          <cell r="EC593" t="str">
            <v/>
          </cell>
          <cell r="ED593" t="str">
            <v/>
          </cell>
          <cell r="EE593" t="str">
            <v/>
          </cell>
          <cell r="EF593" t="str">
            <v/>
          </cell>
          <cell r="EG593" t="str">
            <v/>
          </cell>
          <cell r="EH593" t="str">
            <v/>
          </cell>
          <cell r="EI593" t="str">
            <v/>
          </cell>
          <cell r="EJ593" t="str">
            <v/>
          </cell>
          <cell r="EK593" t="str">
            <v/>
          </cell>
          <cell r="EL593" t="str">
            <v/>
          </cell>
          <cell r="EM593" t="str">
            <v/>
          </cell>
          <cell r="EN593" t="str">
            <v/>
          </cell>
          <cell r="EO593" t="str">
            <v/>
          </cell>
          <cell r="EP593" t="str">
            <v/>
          </cell>
          <cell r="EQ593" t="str">
            <v/>
          </cell>
          <cell r="ER593" t="str">
            <v/>
          </cell>
          <cell r="ES593" t="str">
            <v/>
          </cell>
          <cell r="ET593" t="str">
            <v/>
          </cell>
          <cell r="EU593" t="str">
            <v/>
          </cell>
          <cell r="EV593" t="str">
            <v/>
          </cell>
          <cell r="EW593" t="str">
            <v/>
          </cell>
          <cell r="EX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  <cell r="BI594" t="str">
            <v/>
          </cell>
          <cell r="BJ594" t="str">
            <v/>
          </cell>
          <cell r="BK594" t="str">
            <v/>
          </cell>
          <cell r="BL594" t="str">
            <v/>
          </cell>
          <cell r="BM594" t="str">
            <v/>
          </cell>
          <cell r="BN594" t="str">
            <v/>
          </cell>
          <cell r="BO594" t="str">
            <v/>
          </cell>
          <cell r="BP594" t="str">
            <v/>
          </cell>
          <cell r="BQ594" t="str">
            <v/>
          </cell>
          <cell r="BR594" t="str">
            <v/>
          </cell>
          <cell r="BS594" t="str">
            <v/>
          </cell>
          <cell r="BT594" t="str">
            <v/>
          </cell>
          <cell r="BU594" t="str">
            <v/>
          </cell>
          <cell r="BV594" t="str">
            <v/>
          </cell>
          <cell r="BW594" t="str">
            <v/>
          </cell>
          <cell r="BX594" t="str">
            <v/>
          </cell>
          <cell r="BY594" t="str">
            <v/>
          </cell>
          <cell r="CA594" t="str">
            <v/>
          </cell>
          <cell r="CB594" t="str">
            <v/>
          </cell>
          <cell r="CC594" t="str">
            <v/>
          </cell>
          <cell r="CD594" t="str">
            <v/>
          </cell>
          <cell r="CE594" t="str">
            <v/>
          </cell>
          <cell r="CF594" t="str">
            <v/>
          </cell>
          <cell r="CG594" t="str">
            <v/>
          </cell>
          <cell r="CH594" t="str">
            <v/>
          </cell>
          <cell r="CI594" t="str">
            <v/>
          </cell>
          <cell r="CJ594" t="str">
            <v/>
          </cell>
          <cell r="CK594" t="str">
            <v/>
          </cell>
          <cell r="CL594" t="str">
            <v/>
          </cell>
          <cell r="CM594" t="str">
            <v/>
          </cell>
          <cell r="CN594" t="str">
            <v/>
          </cell>
          <cell r="CO594" t="str">
            <v/>
          </cell>
          <cell r="CP594" t="str">
            <v/>
          </cell>
          <cell r="CQ594" t="str">
            <v/>
          </cell>
          <cell r="CR594" t="str">
            <v/>
          </cell>
          <cell r="CS594" t="str">
            <v/>
          </cell>
          <cell r="CT594" t="str">
            <v/>
          </cell>
          <cell r="CU594" t="str">
            <v/>
          </cell>
          <cell r="CV594" t="str">
            <v/>
          </cell>
          <cell r="CW594" t="str">
            <v/>
          </cell>
          <cell r="CX594" t="str">
            <v/>
          </cell>
          <cell r="CY594" t="str">
            <v/>
          </cell>
          <cell r="CZ594" t="str">
            <v/>
          </cell>
          <cell r="DA594" t="str">
            <v/>
          </cell>
          <cell r="DB594" t="str">
            <v/>
          </cell>
          <cell r="DC594" t="str">
            <v/>
          </cell>
          <cell r="DD594" t="str">
            <v/>
          </cell>
          <cell r="DE594" t="str">
            <v/>
          </cell>
          <cell r="DF594" t="str">
            <v/>
          </cell>
          <cell r="DG594" t="str">
            <v/>
          </cell>
          <cell r="DH594" t="str">
            <v/>
          </cell>
          <cell r="DI594" t="str">
            <v/>
          </cell>
          <cell r="DJ594" t="str">
            <v/>
          </cell>
          <cell r="DK594" t="str">
            <v/>
          </cell>
          <cell r="DL594" t="str">
            <v/>
          </cell>
          <cell r="DM594" t="str">
            <v/>
          </cell>
          <cell r="DN594" t="str">
            <v/>
          </cell>
          <cell r="DO594" t="str">
            <v/>
          </cell>
          <cell r="DP594" t="str">
            <v/>
          </cell>
          <cell r="DQ594" t="str">
            <v/>
          </cell>
          <cell r="DR594" t="str">
            <v/>
          </cell>
          <cell r="DS594" t="str">
            <v/>
          </cell>
          <cell r="DT594" t="str">
            <v/>
          </cell>
          <cell r="DU594" t="str">
            <v/>
          </cell>
          <cell r="DV594" t="str">
            <v/>
          </cell>
          <cell r="DW594" t="str">
            <v/>
          </cell>
          <cell r="DX594" t="str">
            <v/>
          </cell>
          <cell r="DY594" t="str">
            <v/>
          </cell>
          <cell r="DZ594" t="str">
            <v/>
          </cell>
          <cell r="EA594" t="str">
            <v/>
          </cell>
          <cell r="EB594" t="str">
            <v/>
          </cell>
          <cell r="EC594" t="str">
            <v/>
          </cell>
          <cell r="ED594" t="str">
            <v/>
          </cell>
          <cell r="EE594" t="str">
            <v/>
          </cell>
          <cell r="EF594" t="str">
            <v/>
          </cell>
          <cell r="EG594" t="str">
            <v/>
          </cell>
          <cell r="EH594" t="str">
            <v/>
          </cell>
          <cell r="EI594" t="str">
            <v/>
          </cell>
          <cell r="EJ594" t="str">
            <v/>
          </cell>
          <cell r="EK594" t="str">
            <v/>
          </cell>
          <cell r="EL594" t="str">
            <v/>
          </cell>
          <cell r="EM594" t="str">
            <v/>
          </cell>
          <cell r="EN594" t="str">
            <v/>
          </cell>
          <cell r="EO594" t="str">
            <v/>
          </cell>
          <cell r="EP594" t="str">
            <v/>
          </cell>
          <cell r="EQ594" t="str">
            <v/>
          </cell>
          <cell r="ER594" t="str">
            <v/>
          </cell>
          <cell r="ES594" t="str">
            <v/>
          </cell>
          <cell r="ET594" t="str">
            <v/>
          </cell>
          <cell r="EU594" t="str">
            <v/>
          </cell>
          <cell r="EV594" t="str">
            <v/>
          </cell>
          <cell r="EW594" t="str">
            <v/>
          </cell>
          <cell r="EX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  <cell r="BI595" t="str">
            <v/>
          </cell>
          <cell r="BJ595" t="str">
            <v/>
          </cell>
          <cell r="BK595" t="str">
            <v/>
          </cell>
          <cell r="BL595" t="str">
            <v/>
          </cell>
          <cell r="BM595" t="str">
            <v/>
          </cell>
          <cell r="BN595" t="str">
            <v/>
          </cell>
          <cell r="BO595" t="str">
            <v/>
          </cell>
          <cell r="BP595" t="str">
            <v/>
          </cell>
          <cell r="BQ595" t="str">
            <v/>
          </cell>
          <cell r="BR595" t="str">
            <v/>
          </cell>
          <cell r="BS595" t="str">
            <v/>
          </cell>
          <cell r="BT595" t="str">
            <v/>
          </cell>
          <cell r="BU595" t="str">
            <v/>
          </cell>
          <cell r="BV595" t="str">
            <v/>
          </cell>
          <cell r="BW595" t="str">
            <v/>
          </cell>
          <cell r="BX595" t="str">
            <v/>
          </cell>
          <cell r="BY595" t="str">
            <v/>
          </cell>
          <cell r="CA595" t="str">
            <v/>
          </cell>
          <cell r="CB595" t="str">
            <v/>
          </cell>
          <cell r="CC595" t="str">
            <v/>
          </cell>
          <cell r="CD595" t="str">
            <v/>
          </cell>
          <cell r="CE595" t="str">
            <v/>
          </cell>
          <cell r="CF595" t="str">
            <v/>
          </cell>
          <cell r="CG595" t="str">
            <v/>
          </cell>
          <cell r="CH595" t="str">
            <v/>
          </cell>
          <cell r="CI595" t="str">
            <v/>
          </cell>
          <cell r="CJ595" t="str">
            <v/>
          </cell>
          <cell r="CK595" t="str">
            <v/>
          </cell>
          <cell r="CL595" t="str">
            <v/>
          </cell>
          <cell r="CM595" t="str">
            <v/>
          </cell>
          <cell r="CN595" t="str">
            <v/>
          </cell>
          <cell r="CO595" t="str">
            <v/>
          </cell>
          <cell r="CP595" t="str">
            <v/>
          </cell>
          <cell r="CQ595" t="str">
            <v/>
          </cell>
          <cell r="CR595" t="str">
            <v/>
          </cell>
          <cell r="CS595" t="str">
            <v/>
          </cell>
          <cell r="CT595" t="str">
            <v/>
          </cell>
          <cell r="CU595" t="str">
            <v/>
          </cell>
          <cell r="CV595" t="str">
            <v/>
          </cell>
          <cell r="CW595" t="str">
            <v/>
          </cell>
          <cell r="CX595" t="str">
            <v/>
          </cell>
          <cell r="CY595" t="str">
            <v/>
          </cell>
          <cell r="CZ595" t="str">
            <v/>
          </cell>
          <cell r="DA595" t="str">
            <v/>
          </cell>
          <cell r="DB595" t="str">
            <v/>
          </cell>
          <cell r="DC595" t="str">
            <v/>
          </cell>
          <cell r="DD595" t="str">
            <v/>
          </cell>
          <cell r="DE595" t="str">
            <v/>
          </cell>
          <cell r="DF595" t="str">
            <v/>
          </cell>
          <cell r="DG595" t="str">
            <v/>
          </cell>
          <cell r="DH595" t="str">
            <v/>
          </cell>
          <cell r="DI595" t="str">
            <v/>
          </cell>
          <cell r="DJ595" t="str">
            <v/>
          </cell>
          <cell r="DK595" t="str">
            <v/>
          </cell>
          <cell r="DL595" t="str">
            <v/>
          </cell>
          <cell r="DM595" t="str">
            <v/>
          </cell>
          <cell r="DN595" t="str">
            <v/>
          </cell>
          <cell r="DO595" t="str">
            <v/>
          </cell>
          <cell r="DP595" t="str">
            <v/>
          </cell>
          <cell r="DQ595" t="str">
            <v/>
          </cell>
          <cell r="DR595" t="str">
            <v/>
          </cell>
          <cell r="DS595" t="str">
            <v/>
          </cell>
          <cell r="DT595" t="str">
            <v/>
          </cell>
          <cell r="DU595" t="str">
            <v/>
          </cell>
          <cell r="DV595" t="str">
            <v/>
          </cell>
          <cell r="DW595" t="str">
            <v/>
          </cell>
          <cell r="DX595" t="str">
            <v/>
          </cell>
          <cell r="DY595" t="str">
            <v/>
          </cell>
          <cell r="DZ595" t="str">
            <v/>
          </cell>
          <cell r="EA595" t="str">
            <v/>
          </cell>
          <cell r="EB595" t="str">
            <v/>
          </cell>
          <cell r="EC595" t="str">
            <v/>
          </cell>
          <cell r="ED595" t="str">
            <v/>
          </cell>
          <cell r="EE595" t="str">
            <v/>
          </cell>
          <cell r="EF595" t="str">
            <v/>
          </cell>
          <cell r="EG595" t="str">
            <v/>
          </cell>
          <cell r="EH595" t="str">
            <v/>
          </cell>
          <cell r="EI595" t="str">
            <v/>
          </cell>
          <cell r="EJ595" t="str">
            <v/>
          </cell>
          <cell r="EK595" t="str">
            <v/>
          </cell>
          <cell r="EL595" t="str">
            <v/>
          </cell>
          <cell r="EM595" t="str">
            <v/>
          </cell>
          <cell r="EN595" t="str">
            <v/>
          </cell>
          <cell r="EO595" t="str">
            <v/>
          </cell>
          <cell r="EP595" t="str">
            <v/>
          </cell>
          <cell r="EQ595" t="str">
            <v/>
          </cell>
          <cell r="ER595" t="str">
            <v/>
          </cell>
          <cell r="ES595" t="str">
            <v/>
          </cell>
          <cell r="ET595" t="str">
            <v/>
          </cell>
          <cell r="EU595" t="str">
            <v/>
          </cell>
          <cell r="EV595" t="str">
            <v/>
          </cell>
          <cell r="EW595" t="str">
            <v/>
          </cell>
          <cell r="EX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  <cell r="BI596" t="str">
            <v/>
          </cell>
          <cell r="BJ596" t="str">
            <v/>
          </cell>
          <cell r="BK596" t="str">
            <v/>
          </cell>
          <cell r="BL596" t="str">
            <v/>
          </cell>
          <cell r="BM596" t="str">
            <v/>
          </cell>
          <cell r="BN596" t="str">
            <v/>
          </cell>
          <cell r="BO596" t="str">
            <v/>
          </cell>
          <cell r="BP596" t="str">
            <v/>
          </cell>
          <cell r="BQ596" t="str">
            <v/>
          </cell>
          <cell r="BR596" t="str">
            <v/>
          </cell>
          <cell r="BS596" t="str">
            <v/>
          </cell>
          <cell r="BT596" t="str">
            <v/>
          </cell>
          <cell r="BU596" t="str">
            <v/>
          </cell>
          <cell r="BV596" t="str">
            <v/>
          </cell>
          <cell r="BW596" t="str">
            <v/>
          </cell>
          <cell r="BX596" t="str">
            <v/>
          </cell>
          <cell r="BY596" t="str">
            <v/>
          </cell>
          <cell r="CA596" t="str">
            <v/>
          </cell>
          <cell r="CB596" t="str">
            <v/>
          </cell>
          <cell r="CC596" t="str">
            <v/>
          </cell>
          <cell r="CD596" t="str">
            <v/>
          </cell>
          <cell r="CE596" t="str">
            <v/>
          </cell>
          <cell r="CF596" t="str">
            <v/>
          </cell>
          <cell r="CG596" t="str">
            <v/>
          </cell>
          <cell r="CH596" t="str">
            <v/>
          </cell>
          <cell r="CI596" t="str">
            <v/>
          </cell>
          <cell r="CJ596" t="str">
            <v/>
          </cell>
          <cell r="CK596" t="str">
            <v/>
          </cell>
          <cell r="CL596" t="str">
            <v/>
          </cell>
          <cell r="CM596" t="str">
            <v/>
          </cell>
          <cell r="CN596" t="str">
            <v/>
          </cell>
          <cell r="CO596" t="str">
            <v/>
          </cell>
          <cell r="CP596" t="str">
            <v/>
          </cell>
          <cell r="CQ596" t="str">
            <v/>
          </cell>
          <cell r="CR596" t="str">
            <v/>
          </cell>
          <cell r="CS596" t="str">
            <v/>
          </cell>
          <cell r="CT596" t="str">
            <v/>
          </cell>
          <cell r="CU596" t="str">
            <v/>
          </cell>
          <cell r="CV596" t="str">
            <v/>
          </cell>
          <cell r="CW596" t="str">
            <v/>
          </cell>
          <cell r="CX596" t="str">
            <v/>
          </cell>
          <cell r="CY596" t="str">
            <v/>
          </cell>
          <cell r="CZ596" t="str">
            <v/>
          </cell>
          <cell r="DA596" t="str">
            <v/>
          </cell>
          <cell r="DB596" t="str">
            <v/>
          </cell>
          <cell r="DC596" t="str">
            <v/>
          </cell>
          <cell r="DD596" t="str">
            <v/>
          </cell>
          <cell r="DE596" t="str">
            <v/>
          </cell>
          <cell r="DF596" t="str">
            <v/>
          </cell>
          <cell r="DG596" t="str">
            <v/>
          </cell>
          <cell r="DH596" t="str">
            <v/>
          </cell>
          <cell r="DI596" t="str">
            <v/>
          </cell>
          <cell r="DJ596" t="str">
            <v/>
          </cell>
          <cell r="DK596" t="str">
            <v/>
          </cell>
          <cell r="DL596" t="str">
            <v/>
          </cell>
          <cell r="DM596" t="str">
            <v/>
          </cell>
          <cell r="DN596" t="str">
            <v/>
          </cell>
          <cell r="DO596" t="str">
            <v/>
          </cell>
          <cell r="DP596" t="str">
            <v/>
          </cell>
          <cell r="DQ596" t="str">
            <v/>
          </cell>
          <cell r="DR596" t="str">
            <v/>
          </cell>
          <cell r="DS596" t="str">
            <v/>
          </cell>
          <cell r="DT596" t="str">
            <v/>
          </cell>
          <cell r="DU596" t="str">
            <v/>
          </cell>
          <cell r="DV596" t="str">
            <v/>
          </cell>
          <cell r="DW596" t="str">
            <v/>
          </cell>
          <cell r="DX596" t="str">
            <v/>
          </cell>
          <cell r="DY596" t="str">
            <v/>
          </cell>
          <cell r="DZ596" t="str">
            <v/>
          </cell>
          <cell r="EA596" t="str">
            <v/>
          </cell>
          <cell r="EB596" t="str">
            <v/>
          </cell>
          <cell r="EC596" t="str">
            <v/>
          </cell>
          <cell r="ED596" t="str">
            <v/>
          </cell>
          <cell r="EE596" t="str">
            <v/>
          </cell>
          <cell r="EF596" t="str">
            <v/>
          </cell>
          <cell r="EG596" t="str">
            <v/>
          </cell>
          <cell r="EH596" t="str">
            <v/>
          </cell>
          <cell r="EI596" t="str">
            <v/>
          </cell>
          <cell r="EJ596" t="str">
            <v/>
          </cell>
          <cell r="EK596" t="str">
            <v/>
          </cell>
          <cell r="EL596" t="str">
            <v/>
          </cell>
          <cell r="EM596" t="str">
            <v/>
          </cell>
          <cell r="EN596" t="str">
            <v/>
          </cell>
          <cell r="EO596" t="str">
            <v/>
          </cell>
          <cell r="EP596" t="str">
            <v/>
          </cell>
          <cell r="EQ596" t="str">
            <v/>
          </cell>
          <cell r="ER596" t="str">
            <v/>
          </cell>
          <cell r="ES596" t="str">
            <v/>
          </cell>
          <cell r="ET596" t="str">
            <v/>
          </cell>
          <cell r="EU596" t="str">
            <v/>
          </cell>
          <cell r="EV596" t="str">
            <v/>
          </cell>
          <cell r="EW596" t="str">
            <v/>
          </cell>
          <cell r="EX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  <cell r="BI597" t="str">
            <v/>
          </cell>
          <cell r="BJ597" t="str">
            <v/>
          </cell>
          <cell r="BK597" t="str">
            <v/>
          </cell>
          <cell r="BL597" t="str">
            <v/>
          </cell>
          <cell r="BM597" t="str">
            <v/>
          </cell>
          <cell r="BN597" t="str">
            <v/>
          </cell>
          <cell r="BO597" t="str">
            <v/>
          </cell>
          <cell r="BP597" t="str">
            <v/>
          </cell>
          <cell r="BQ597" t="str">
            <v/>
          </cell>
          <cell r="BR597" t="str">
            <v/>
          </cell>
          <cell r="BS597" t="str">
            <v/>
          </cell>
          <cell r="BT597" t="str">
            <v/>
          </cell>
          <cell r="BU597" t="str">
            <v/>
          </cell>
          <cell r="BV597" t="str">
            <v/>
          </cell>
          <cell r="BW597" t="str">
            <v/>
          </cell>
          <cell r="BX597" t="str">
            <v/>
          </cell>
          <cell r="BY597" t="str">
            <v/>
          </cell>
          <cell r="CA597" t="str">
            <v/>
          </cell>
          <cell r="CB597" t="str">
            <v/>
          </cell>
          <cell r="CC597" t="str">
            <v/>
          </cell>
          <cell r="CD597" t="str">
            <v/>
          </cell>
          <cell r="CE597" t="str">
            <v/>
          </cell>
          <cell r="CF597" t="str">
            <v/>
          </cell>
          <cell r="CG597" t="str">
            <v/>
          </cell>
          <cell r="CH597" t="str">
            <v/>
          </cell>
          <cell r="CI597" t="str">
            <v/>
          </cell>
          <cell r="CJ597" t="str">
            <v/>
          </cell>
          <cell r="CK597" t="str">
            <v/>
          </cell>
          <cell r="CL597" t="str">
            <v/>
          </cell>
          <cell r="CM597" t="str">
            <v/>
          </cell>
          <cell r="CN597" t="str">
            <v/>
          </cell>
          <cell r="CO597" t="str">
            <v/>
          </cell>
          <cell r="CP597" t="str">
            <v/>
          </cell>
          <cell r="CQ597" t="str">
            <v/>
          </cell>
          <cell r="CR597" t="str">
            <v/>
          </cell>
          <cell r="CS597" t="str">
            <v/>
          </cell>
          <cell r="CT597" t="str">
            <v/>
          </cell>
          <cell r="CU597" t="str">
            <v/>
          </cell>
          <cell r="CV597" t="str">
            <v/>
          </cell>
          <cell r="CW597" t="str">
            <v/>
          </cell>
          <cell r="CX597" t="str">
            <v/>
          </cell>
          <cell r="CY597" t="str">
            <v/>
          </cell>
          <cell r="CZ597" t="str">
            <v/>
          </cell>
          <cell r="DA597" t="str">
            <v/>
          </cell>
          <cell r="DB597" t="str">
            <v/>
          </cell>
          <cell r="DC597" t="str">
            <v/>
          </cell>
          <cell r="DD597" t="str">
            <v/>
          </cell>
          <cell r="DE597" t="str">
            <v/>
          </cell>
          <cell r="DF597" t="str">
            <v/>
          </cell>
          <cell r="DG597" t="str">
            <v/>
          </cell>
          <cell r="DH597" t="str">
            <v/>
          </cell>
          <cell r="DI597" t="str">
            <v/>
          </cell>
          <cell r="DJ597" t="str">
            <v/>
          </cell>
          <cell r="DK597" t="str">
            <v/>
          </cell>
          <cell r="DL597" t="str">
            <v/>
          </cell>
          <cell r="DM597" t="str">
            <v/>
          </cell>
          <cell r="DN597" t="str">
            <v/>
          </cell>
          <cell r="DO597" t="str">
            <v/>
          </cell>
          <cell r="DP597" t="str">
            <v/>
          </cell>
          <cell r="DQ597" t="str">
            <v/>
          </cell>
          <cell r="DR597" t="str">
            <v/>
          </cell>
          <cell r="DS597" t="str">
            <v/>
          </cell>
          <cell r="DT597" t="str">
            <v/>
          </cell>
          <cell r="DU597" t="str">
            <v/>
          </cell>
          <cell r="DV597" t="str">
            <v/>
          </cell>
          <cell r="DW597" t="str">
            <v/>
          </cell>
          <cell r="DX597" t="str">
            <v/>
          </cell>
          <cell r="DY597" t="str">
            <v/>
          </cell>
          <cell r="DZ597" t="str">
            <v/>
          </cell>
          <cell r="EA597" t="str">
            <v/>
          </cell>
          <cell r="EB597" t="str">
            <v/>
          </cell>
          <cell r="EC597" t="str">
            <v/>
          </cell>
          <cell r="ED597" t="str">
            <v/>
          </cell>
          <cell r="EE597" t="str">
            <v/>
          </cell>
          <cell r="EF597" t="str">
            <v/>
          </cell>
          <cell r="EG597" t="str">
            <v/>
          </cell>
          <cell r="EH597" t="str">
            <v/>
          </cell>
          <cell r="EI597" t="str">
            <v/>
          </cell>
          <cell r="EJ597" t="str">
            <v/>
          </cell>
          <cell r="EK597" t="str">
            <v/>
          </cell>
          <cell r="EL597" t="str">
            <v/>
          </cell>
          <cell r="EM597" t="str">
            <v/>
          </cell>
          <cell r="EN597" t="str">
            <v/>
          </cell>
          <cell r="EO597" t="str">
            <v/>
          </cell>
          <cell r="EP597" t="str">
            <v/>
          </cell>
          <cell r="EQ597" t="str">
            <v/>
          </cell>
          <cell r="ER597" t="str">
            <v/>
          </cell>
          <cell r="ES597" t="str">
            <v/>
          </cell>
          <cell r="ET597" t="str">
            <v/>
          </cell>
          <cell r="EU597" t="str">
            <v/>
          </cell>
          <cell r="EV597" t="str">
            <v/>
          </cell>
          <cell r="EW597" t="str">
            <v/>
          </cell>
          <cell r="EX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  <cell r="BI598" t="str">
            <v/>
          </cell>
          <cell r="BJ598" t="str">
            <v/>
          </cell>
          <cell r="BK598" t="str">
            <v/>
          </cell>
          <cell r="BL598" t="str">
            <v/>
          </cell>
          <cell r="BM598" t="str">
            <v/>
          </cell>
          <cell r="BN598" t="str">
            <v/>
          </cell>
          <cell r="BO598" t="str">
            <v/>
          </cell>
          <cell r="BP598" t="str">
            <v/>
          </cell>
          <cell r="BQ598" t="str">
            <v/>
          </cell>
          <cell r="BR598" t="str">
            <v/>
          </cell>
          <cell r="BS598" t="str">
            <v/>
          </cell>
          <cell r="BT598" t="str">
            <v/>
          </cell>
          <cell r="BU598" t="str">
            <v/>
          </cell>
          <cell r="BV598" t="str">
            <v/>
          </cell>
          <cell r="BW598" t="str">
            <v/>
          </cell>
          <cell r="BX598" t="str">
            <v/>
          </cell>
          <cell r="BY598" t="str">
            <v/>
          </cell>
          <cell r="CA598" t="str">
            <v/>
          </cell>
          <cell r="CB598" t="str">
            <v/>
          </cell>
          <cell r="CC598" t="str">
            <v/>
          </cell>
          <cell r="CD598" t="str">
            <v/>
          </cell>
          <cell r="CE598" t="str">
            <v/>
          </cell>
          <cell r="CF598" t="str">
            <v/>
          </cell>
          <cell r="CG598" t="str">
            <v/>
          </cell>
          <cell r="CH598" t="str">
            <v/>
          </cell>
          <cell r="CI598" t="str">
            <v/>
          </cell>
          <cell r="CJ598" t="str">
            <v/>
          </cell>
          <cell r="CK598" t="str">
            <v/>
          </cell>
          <cell r="CL598" t="str">
            <v/>
          </cell>
          <cell r="CM598" t="str">
            <v/>
          </cell>
          <cell r="CN598" t="str">
            <v/>
          </cell>
          <cell r="CO598" t="str">
            <v/>
          </cell>
          <cell r="CP598" t="str">
            <v/>
          </cell>
          <cell r="CQ598" t="str">
            <v/>
          </cell>
          <cell r="CR598" t="str">
            <v/>
          </cell>
          <cell r="CS598" t="str">
            <v/>
          </cell>
          <cell r="CT598" t="str">
            <v/>
          </cell>
          <cell r="CU598" t="str">
            <v/>
          </cell>
          <cell r="CV598" t="str">
            <v/>
          </cell>
          <cell r="CW598" t="str">
            <v/>
          </cell>
          <cell r="CX598" t="str">
            <v/>
          </cell>
          <cell r="CY598" t="str">
            <v/>
          </cell>
          <cell r="CZ598" t="str">
            <v/>
          </cell>
          <cell r="DA598" t="str">
            <v/>
          </cell>
          <cell r="DB598" t="str">
            <v/>
          </cell>
          <cell r="DC598" t="str">
            <v/>
          </cell>
          <cell r="DD598" t="str">
            <v/>
          </cell>
          <cell r="DE598" t="str">
            <v/>
          </cell>
          <cell r="DF598" t="str">
            <v/>
          </cell>
          <cell r="DG598" t="str">
            <v/>
          </cell>
          <cell r="DH598" t="str">
            <v/>
          </cell>
          <cell r="DI598" t="str">
            <v/>
          </cell>
          <cell r="DJ598" t="str">
            <v/>
          </cell>
          <cell r="DK598" t="str">
            <v/>
          </cell>
          <cell r="DL598" t="str">
            <v/>
          </cell>
          <cell r="DM598" t="str">
            <v/>
          </cell>
          <cell r="DN598" t="str">
            <v/>
          </cell>
          <cell r="DO598" t="str">
            <v/>
          </cell>
          <cell r="DP598" t="str">
            <v/>
          </cell>
          <cell r="DQ598" t="str">
            <v/>
          </cell>
          <cell r="DR598" t="str">
            <v/>
          </cell>
          <cell r="DS598" t="str">
            <v/>
          </cell>
          <cell r="DT598" t="str">
            <v/>
          </cell>
          <cell r="DU598" t="str">
            <v/>
          </cell>
          <cell r="DV598" t="str">
            <v/>
          </cell>
          <cell r="DW598" t="str">
            <v/>
          </cell>
          <cell r="DX598" t="str">
            <v/>
          </cell>
          <cell r="DY598" t="str">
            <v/>
          </cell>
          <cell r="DZ598" t="str">
            <v/>
          </cell>
          <cell r="EA598" t="str">
            <v/>
          </cell>
          <cell r="EB598" t="str">
            <v/>
          </cell>
          <cell r="EC598" t="str">
            <v/>
          </cell>
          <cell r="ED598" t="str">
            <v/>
          </cell>
          <cell r="EE598" t="str">
            <v/>
          </cell>
          <cell r="EF598" t="str">
            <v/>
          </cell>
          <cell r="EG598" t="str">
            <v/>
          </cell>
          <cell r="EH598" t="str">
            <v/>
          </cell>
          <cell r="EI598" t="str">
            <v/>
          </cell>
          <cell r="EJ598" t="str">
            <v/>
          </cell>
          <cell r="EK598" t="str">
            <v/>
          </cell>
          <cell r="EL598" t="str">
            <v/>
          </cell>
          <cell r="EM598" t="str">
            <v/>
          </cell>
          <cell r="EN598" t="str">
            <v/>
          </cell>
          <cell r="EO598" t="str">
            <v/>
          </cell>
          <cell r="EP598" t="str">
            <v/>
          </cell>
          <cell r="EQ598" t="str">
            <v/>
          </cell>
          <cell r="ER598" t="str">
            <v/>
          </cell>
          <cell r="ES598" t="str">
            <v/>
          </cell>
          <cell r="ET598" t="str">
            <v/>
          </cell>
          <cell r="EU598" t="str">
            <v/>
          </cell>
          <cell r="EV598" t="str">
            <v/>
          </cell>
          <cell r="EW598" t="str">
            <v/>
          </cell>
          <cell r="EX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  <cell r="BI599" t="str">
            <v/>
          </cell>
          <cell r="BJ599" t="str">
            <v/>
          </cell>
          <cell r="BK599" t="str">
            <v/>
          </cell>
          <cell r="BL599" t="str">
            <v/>
          </cell>
          <cell r="BM599" t="str">
            <v/>
          </cell>
          <cell r="BN599" t="str">
            <v/>
          </cell>
          <cell r="BO599" t="str">
            <v/>
          </cell>
          <cell r="BP599" t="str">
            <v/>
          </cell>
          <cell r="BQ599" t="str">
            <v/>
          </cell>
          <cell r="BR599" t="str">
            <v/>
          </cell>
          <cell r="BS599" t="str">
            <v/>
          </cell>
          <cell r="BT599" t="str">
            <v/>
          </cell>
          <cell r="BU599" t="str">
            <v/>
          </cell>
          <cell r="BV599" t="str">
            <v/>
          </cell>
          <cell r="BW599" t="str">
            <v/>
          </cell>
          <cell r="BX599" t="str">
            <v/>
          </cell>
          <cell r="BY599" t="str">
            <v/>
          </cell>
          <cell r="CA599" t="str">
            <v/>
          </cell>
          <cell r="CB599" t="str">
            <v/>
          </cell>
          <cell r="CC599" t="str">
            <v/>
          </cell>
          <cell r="CD599" t="str">
            <v/>
          </cell>
          <cell r="CE599" t="str">
            <v/>
          </cell>
          <cell r="CF599" t="str">
            <v/>
          </cell>
          <cell r="CG599" t="str">
            <v/>
          </cell>
          <cell r="CH599" t="str">
            <v/>
          </cell>
          <cell r="CI599" t="str">
            <v/>
          </cell>
          <cell r="CJ599" t="str">
            <v/>
          </cell>
          <cell r="CK599" t="str">
            <v/>
          </cell>
          <cell r="CL599" t="str">
            <v/>
          </cell>
          <cell r="CM599" t="str">
            <v/>
          </cell>
          <cell r="CN599" t="str">
            <v/>
          </cell>
          <cell r="CO599" t="str">
            <v/>
          </cell>
          <cell r="CP599" t="str">
            <v/>
          </cell>
          <cell r="CQ599" t="str">
            <v/>
          </cell>
          <cell r="CR599" t="str">
            <v/>
          </cell>
          <cell r="CS599" t="str">
            <v/>
          </cell>
          <cell r="CT599" t="str">
            <v/>
          </cell>
          <cell r="CU599" t="str">
            <v/>
          </cell>
          <cell r="CV599" t="str">
            <v/>
          </cell>
          <cell r="CW599" t="str">
            <v/>
          </cell>
          <cell r="CX599" t="str">
            <v/>
          </cell>
          <cell r="CY599" t="str">
            <v/>
          </cell>
          <cell r="CZ599" t="str">
            <v/>
          </cell>
          <cell r="DA599" t="str">
            <v/>
          </cell>
          <cell r="DB599" t="str">
            <v/>
          </cell>
          <cell r="DC599" t="str">
            <v/>
          </cell>
          <cell r="DD599" t="str">
            <v/>
          </cell>
          <cell r="DE599" t="str">
            <v/>
          </cell>
          <cell r="DF599" t="str">
            <v/>
          </cell>
          <cell r="DG599" t="str">
            <v/>
          </cell>
          <cell r="DH599" t="str">
            <v/>
          </cell>
          <cell r="DI599" t="str">
            <v/>
          </cell>
          <cell r="DJ599" t="str">
            <v/>
          </cell>
          <cell r="DK599" t="str">
            <v/>
          </cell>
          <cell r="DL599" t="str">
            <v/>
          </cell>
          <cell r="DM599" t="str">
            <v/>
          </cell>
          <cell r="DN599" t="str">
            <v/>
          </cell>
          <cell r="DO599" t="str">
            <v/>
          </cell>
          <cell r="DP599" t="str">
            <v/>
          </cell>
          <cell r="DQ599" t="str">
            <v/>
          </cell>
          <cell r="DR599" t="str">
            <v/>
          </cell>
          <cell r="DS599" t="str">
            <v/>
          </cell>
          <cell r="DT599" t="str">
            <v/>
          </cell>
          <cell r="DU599" t="str">
            <v/>
          </cell>
          <cell r="DV599" t="str">
            <v/>
          </cell>
          <cell r="DW599" t="str">
            <v/>
          </cell>
          <cell r="DX599" t="str">
            <v/>
          </cell>
          <cell r="DY599" t="str">
            <v/>
          </cell>
          <cell r="DZ599" t="str">
            <v/>
          </cell>
          <cell r="EA599" t="str">
            <v/>
          </cell>
          <cell r="EB599" t="str">
            <v/>
          </cell>
          <cell r="EC599" t="str">
            <v/>
          </cell>
          <cell r="ED599" t="str">
            <v/>
          </cell>
          <cell r="EE599" t="str">
            <v/>
          </cell>
          <cell r="EF599" t="str">
            <v/>
          </cell>
          <cell r="EG599" t="str">
            <v/>
          </cell>
          <cell r="EH599" t="str">
            <v/>
          </cell>
          <cell r="EI599" t="str">
            <v/>
          </cell>
          <cell r="EJ599" t="str">
            <v/>
          </cell>
          <cell r="EK599" t="str">
            <v/>
          </cell>
          <cell r="EL599" t="str">
            <v/>
          </cell>
          <cell r="EM599" t="str">
            <v/>
          </cell>
          <cell r="EN599" t="str">
            <v/>
          </cell>
          <cell r="EO599" t="str">
            <v/>
          </cell>
          <cell r="EP599" t="str">
            <v/>
          </cell>
          <cell r="EQ599" t="str">
            <v/>
          </cell>
          <cell r="ER599" t="str">
            <v/>
          </cell>
          <cell r="ES599" t="str">
            <v/>
          </cell>
          <cell r="ET599" t="str">
            <v/>
          </cell>
          <cell r="EU599" t="str">
            <v/>
          </cell>
          <cell r="EV599" t="str">
            <v/>
          </cell>
          <cell r="EW599" t="str">
            <v/>
          </cell>
          <cell r="EX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  <cell r="BI600" t="str">
            <v/>
          </cell>
          <cell r="BJ600" t="str">
            <v/>
          </cell>
          <cell r="BK600" t="str">
            <v/>
          </cell>
          <cell r="BL600" t="str">
            <v/>
          </cell>
          <cell r="BM600" t="str">
            <v/>
          </cell>
          <cell r="BN600" t="str">
            <v/>
          </cell>
          <cell r="BO600" t="str">
            <v/>
          </cell>
          <cell r="BP600" t="str">
            <v/>
          </cell>
          <cell r="BQ600" t="str">
            <v/>
          </cell>
          <cell r="BR600" t="str">
            <v/>
          </cell>
          <cell r="BS600" t="str">
            <v/>
          </cell>
          <cell r="BT600" t="str">
            <v/>
          </cell>
          <cell r="BU600" t="str">
            <v/>
          </cell>
          <cell r="BV600" t="str">
            <v/>
          </cell>
          <cell r="BW600" t="str">
            <v/>
          </cell>
          <cell r="BX600" t="str">
            <v/>
          </cell>
          <cell r="BY600" t="str">
            <v/>
          </cell>
          <cell r="CA600" t="str">
            <v/>
          </cell>
          <cell r="CB600" t="str">
            <v/>
          </cell>
          <cell r="CC600" t="str">
            <v/>
          </cell>
          <cell r="CD600" t="str">
            <v/>
          </cell>
          <cell r="CE600" t="str">
            <v/>
          </cell>
          <cell r="CF600" t="str">
            <v/>
          </cell>
          <cell r="CG600" t="str">
            <v/>
          </cell>
          <cell r="CH600" t="str">
            <v/>
          </cell>
          <cell r="CI600" t="str">
            <v/>
          </cell>
          <cell r="CJ600" t="str">
            <v/>
          </cell>
          <cell r="CK600" t="str">
            <v/>
          </cell>
          <cell r="CL600" t="str">
            <v/>
          </cell>
          <cell r="CM600" t="str">
            <v/>
          </cell>
          <cell r="CN600" t="str">
            <v/>
          </cell>
          <cell r="CO600" t="str">
            <v/>
          </cell>
          <cell r="CP600" t="str">
            <v/>
          </cell>
          <cell r="CQ600" t="str">
            <v/>
          </cell>
          <cell r="CR600" t="str">
            <v/>
          </cell>
          <cell r="CS600" t="str">
            <v/>
          </cell>
          <cell r="CT600" t="str">
            <v/>
          </cell>
          <cell r="CU600" t="str">
            <v/>
          </cell>
          <cell r="CV600" t="str">
            <v/>
          </cell>
          <cell r="CW600" t="str">
            <v/>
          </cell>
          <cell r="CX600" t="str">
            <v/>
          </cell>
          <cell r="CY600" t="str">
            <v/>
          </cell>
          <cell r="CZ600" t="str">
            <v/>
          </cell>
          <cell r="DA600" t="str">
            <v/>
          </cell>
          <cell r="DB600" t="str">
            <v/>
          </cell>
          <cell r="DC600" t="str">
            <v/>
          </cell>
          <cell r="DD600" t="str">
            <v/>
          </cell>
          <cell r="DE600" t="str">
            <v/>
          </cell>
          <cell r="DF600" t="str">
            <v/>
          </cell>
          <cell r="DG600" t="str">
            <v/>
          </cell>
          <cell r="DH600" t="str">
            <v/>
          </cell>
          <cell r="DI600" t="str">
            <v/>
          </cell>
          <cell r="DJ600" t="str">
            <v/>
          </cell>
          <cell r="DK600" t="str">
            <v/>
          </cell>
          <cell r="DL600" t="str">
            <v/>
          </cell>
          <cell r="DM600" t="str">
            <v/>
          </cell>
          <cell r="DN600" t="str">
            <v/>
          </cell>
          <cell r="DO600" t="str">
            <v/>
          </cell>
          <cell r="DP600" t="str">
            <v/>
          </cell>
          <cell r="DQ600" t="str">
            <v/>
          </cell>
          <cell r="DR600" t="str">
            <v/>
          </cell>
          <cell r="DS600" t="str">
            <v/>
          </cell>
          <cell r="DT600" t="str">
            <v/>
          </cell>
          <cell r="DU600" t="str">
            <v/>
          </cell>
          <cell r="DV600" t="str">
            <v/>
          </cell>
          <cell r="DW600" t="str">
            <v/>
          </cell>
          <cell r="DX600" t="str">
            <v/>
          </cell>
          <cell r="DY600" t="str">
            <v/>
          </cell>
          <cell r="DZ600" t="str">
            <v/>
          </cell>
          <cell r="EA600" t="str">
            <v/>
          </cell>
          <cell r="EB600" t="str">
            <v/>
          </cell>
          <cell r="EC600" t="str">
            <v/>
          </cell>
          <cell r="ED600" t="str">
            <v/>
          </cell>
          <cell r="EE600" t="str">
            <v/>
          </cell>
          <cell r="EF600" t="str">
            <v/>
          </cell>
          <cell r="EG600" t="str">
            <v/>
          </cell>
          <cell r="EH600" t="str">
            <v/>
          </cell>
          <cell r="EI600" t="str">
            <v/>
          </cell>
          <cell r="EJ600" t="str">
            <v/>
          </cell>
          <cell r="EK600" t="str">
            <v/>
          </cell>
          <cell r="EL600" t="str">
            <v/>
          </cell>
          <cell r="EM600" t="str">
            <v/>
          </cell>
          <cell r="EN600" t="str">
            <v/>
          </cell>
          <cell r="EO600" t="str">
            <v/>
          </cell>
          <cell r="EP600" t="str">
            <v/>
          </cell>
          <cell r="EQ600" t="str">
            <v/>
          </cell>
          <cell r="ER600" t="str">
            <v/>
          </cell>
          <cell r="ES600" t="str">
            <v/>
          </cell>
          <cell r="ET600" t="str">
            <v/>
          </cell>
          <cell r="EU600" t="str">
            <v/>
          </cell>
          <cell r="EV600" t="str">
            <v/>
          </cell>
          <cell r="EW600" t="str">
            <v/>
          </cell>
          <cell r="EX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  <cell r="BI601" t="str">
            <v/>
          </cell>
          <cell r="BJ601" t="str">
            <v/>
          </cell>
          <cell r="BK601" t="str">
            <v/>
          </cell>
          <cell r="BL601" t="str">
            <v/>
          </cell>
          <cell r="BM601" t="str">
            <v/>
          </cell>
          <cell r="BN601" t="str">
            <v/>
          </cell>
          <cell r="BO601" t="str">
            <v/>
          </cell>
          <cell r="BP601" t="str">
            <v/>
          </cell>
          <cell r="BQ601" t="str">
            <v/>
          </cell>
          <cell r="BR601" t="str">
            <v/>
          </cell>
          <cell r="BS601" t="str">
            <v/>
          </cell>
          <cell r="BT601" t="str">
            <v/>
          </cell>
          <cell r="BU601" t="str">
            <v/>
          </cell>
          <cell r="BV601" t="str">
            <v/>
          </cell>
          <cell r="BW601" t="str">
            <v/>
          </cell>
          <cell r="BX601" t="str">
            <v/>
          </cell>
          <cell r="BY601" t="str">
            <v/>
          </cell>
          <cell r="CA601" t="str">
            <v/>
          </cell>
          <cell r="CB601" t="str">
            <v/>
          </cell>
          <cell r="CC601" t="str">
            <v/>
          </cell>
          <cell r="CD601" t="str">
            <v/>
          </cell>
          <cell r="CE601" t="str">
            <v/>
          </cell>
          <cell r="CF601" t="str">
            <v/>
          </cell>
          <cell r="CG601" t="str">
            <v/>
          </cell>
          <cell r="CH601" t="str">
            <v/>
          </cell>
          <cell r="CI601" t="str">
            <v/>
          </cell>
          <cell r="CJ601" t="str">
            <v/>
          </cell>
          <cell r="CK601" t="str">
            <v/>
          </cell>
          <cell r="CL601" t="str">
            <v/>
          </cell>
          <cell r="CM601" t="str">
            <v/>
          </cell>
          <cell r="CN601" t="str">
            <v/>
          </cell>
          <cell r="CO601" t="str">
            <v/>
          </cell>
          <cell r="CP601" t="str">
            <v/>
          </cell>
          <cell r="CQ601" t="str">
            <v/>
          </cell>
          <cell r="CR601" t="str">
            <v/>
          </cell>
          <cell r="CS601" t="str">
            <v/>
          </cell>
          <cell r="CT601" t="str">
            <v/>
          </cell>
          <cell r="CU601" t="str">
            <v/>
          </cell>
          <cell r="CV601" t="str">
            <v/>
          </cell>
          <cell r="CW601" t="str">
            <v/>
          </cell>
          <cell r="CX601" t="str">
            <v/>
          </cell>
          <cell r="CY601" t="str">
            <v/>
          </cell>
          <cell r="CZ601" t="str">
            <v/>
          </cell>
          <cell r="DA601" t="str">
            <v/>
          </cell>
          <cell r="DB601" t="str">
            <v/>
          </cell>
          <cell r="DC601" t="str">
            <v/>
          </cell>
          <cell r="DD601" t="str">
            <v/>
          </cell>
          <cell r="DE601" t="str">
            <v/>
          </cell>
          <cell r="DF601" t="str">
            <v/>
          </cell>
          <cell r="DG601" t="str">
            <v/>
          </cell>
          <cell r="DH601" t="str">
            <v/>
          </cell>
          <cell r="DI601" t="str">
            <v/>
          </cell>
          <cell r="DJ601" t="str">
            <v/>
          </cell>
          <cell r="DK601" t="str">
            <v/>
          </cell>
          <cell r="DL601" t="str">
            <v/>
          </cell>
          <cell r="DM601" t="str">
            <v/>
          </cell>
          <cell r="DN601" t="str">
            <v/>
          </cell>
          <cell r="DO601" t="str">
            <v/>
          </cell>
          <cell r="DP601" t="str">
            <v/>
          </cell>
          <cell r="DQ601" t="str">
            <v/>
          </cell>
          <cell r="DR601" t="str">
            <v/>
          </cell>
          <cell r="DS601" t="str">
            <v/>
          </cell>
          <cell r="DT601" t="str">
            <v/>
          </cell>
          <cell r="DU601" t="str">
            <v/>
          </cell>
          <cell r="DV601" t="str">
            <v/>
          </cell>
          <cell r="DW601" t="str">
            <v/>
          </cell>
          <cell r="DX601" t="str">
            <v/>
          </cell>
          <cell r="DY601" t="str">
            <v/>
          </cell>
          <cell r="DZ601" t="str">
            <v/>
          </cell>
          <cell r="EA601" t="str">
            <v/>
          </cell>
          <cell r="EB601" t="str">
            <v/>
          </cell>
          <cell r="EC601" t="str">
            <v/>
          </cell>
          <cell r="ED601" t="str">
            <v/>
          </cell>
          <cell r="EE601" t="str">
            <v/>
          </cell>
          <cell r="EF601" t="str">
            <v/>
          </cell>
          <cell r="EG601" t="str">
            <v/>
          </cell>
          <cell r="EH601" t="str">
            <v/>
          </cell>
          <cell r="EI601" t="str">
            <v/>
          </cell>
          <cell r="EJ601" t="str">
            <v/>
          </cell>
          <cell r="EK601" t="str">
            <v/>
          </cell>
          <cell r="EL601" t="str">
            <v/>
          </cell>
          <cell r="EM601" t="str">
            <v/>
          </cell>
          <cell r="EN601" t="str">
            <v/>
          </cell>
          <cell r="EO601" t="str">
            <v/>
          </cell>
          <cell r="EP601" t="str">
            <v/>
          </cell>
          <cell r="EQ601" t="str">
            <v/>
          </cell>
          <cell r="ER601" t="str">
            <v/>
          </cell>
          <cell r="ES601" t="str">
            <v/>
          </cell>
          <cell r="ET601" t="str">
            <v/>
          </cell>
          <cell r="EU601" t="str">
            <v/>
          </cell>
          <cell r="EV601" t="str">
            <v/>
          </cell>
          <cell r="EW601" t="str">
            <v/>
          </cell>
          <cell r="EX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/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  <cell r="BI602" t="str">
            <v/>
          </cell>
          <cell r="BJ602" t="str">
            <v/>
          </cell>
          <cell r="BK602" t="str">
            <v/>
          </cell>
          <cell r="BL602" t="str">
            <v/>
          </cell>
          <cell r="BM602" t="str">
            <v/>
          </cell>
          <cell r="BN602" t="str">
            <v/>
          </cell>
          <cell r="BO602" t="str">
            <v/>
          </cell>
          <cell r="BP602" t="str">
            <v/>
          </cell>
          <cell r="BQ602" t="str">
            <v/>
          </cell>
          <cell r="BR602" t="str">
            <v/>
          </cell>
          <cell r="BS602" t="str">
            <v/>
          </cell>
          <cell r="BT602" t="str">
            <v/>
          </cell>
          <cell r="BU602" t="str">
            <v/>
          </cell>
          <cell r="BV602" t="str">
            <v/>
          </cell>
          <cell r="BW602" t="str">
            <v/>
          </cell>
          <cell r="BX602" t="str">
            <v/>
          </cell>
          <cell r="BY602" t="str">
            <v/>
          </cell>
          <cell r="CA602" t="str">
            <v/>
          </cell>
          <cell r="CB602" t="str">
            <v/>
          </cell>
          <cell r="CC602" t="str">
            <v/>
          </cell>
          <cell r="CD602" t="str">
            <v/>
          </cell>
          <cell r="CE602" t="str">
            <v/>
          </cell>
          <cell r="CF602" t="str">
            <v/>
          </cell>
          <cell r="CG602" t="str">
            <v/>
          </cell>
          <cell r="CH602" t="str">
            <v/>
          </cell>
          <cell r="CI602" t="str">
            <v/>
          </cell>
          <cell r="CJ602" t="str">
            <v/>
          </cell>
          <cell r="CK602" t="str">
            <v/>
          </cell>
          <cell r="CL602" t="str">
            <v/>
          </cell>
          <cell r="CM602" t="str">
            <v/>
          </cell>
          <cell r="CN602" t="str">
            <v/>
          </cell>
          <cell r="CO602" t="str">
            <v/>
          </cell>
          <cell r="CP602" t="str">
            <v/>
          </cell>
          <cell r="CQ602" t="str">
            <v/>
          </cell>
          <cell r="CR602" t="str">
            <v/>
          </cell>
          <cell r="CS602" t="str">
            <v/>
          </cell>
          <cell r="CT602" t="str">
            <v/>
          </cell>
          <cell r="CU602" t="str">
            <v/>
          </cell>
          <cell r="CV602" t="str">
            <v/>
          </cell>
          <cell r="CW602" t="str">
            <v/>
          </cell>
          <cell r="CX602" t="str">
            <v/>
          </cell>
          <cell r="CY602" t="str">
            <v/>
          </cell>
          <cell r="CZ602" t="str">
            <v/>
          </cell>
          <cell r="DA602" t="str">
            <v/>
          </cell>
          <cell r="DB602" t="str">
            <v/>
          </cell>
          <cell r="DC602" t="str">
            <v/>
          </cell>
          <cell r="DD602" t="str">
            <v/>
          </cell>
          <cell r="DE602" t="str">
            <v/>
          </cell>
          <cell r="DF602" t="str">
            <v/>
          </cell>
          <cell r="DG602" t="str">
            <v/>
          </cell>
          <cell r="DH602" t="str">
            <v/>
          </cell>
          <cell r="DI602" t="str">
            <v/>
          </cell>
          <cell r="DJ602" t="str">
            <v/>
          </cell>
          <cell r="DK602" t="str">
            <v/>
          </cell>
          <cell r="DL602" t="str">
            <v/>
          </cell>
          <cell r="DM602" t="str">
            <v/>
          </cell>
          <cell r="DN602" t="str">
            <v/>
          </cell>
          <cell r="DO602" t="str">
            <v/>
          </cell>
          <cell r="DP602" t="str">
            <v/>
          </cell>
          <cell r="DQ602" t="str">
            <v/>
          </cell>
          <cell r="DR602" t="str">
            <v/>
          </cell>
          <cell r="DS602" t="str">
            <v/>
          </cell>
          <cell r="DT602" t="str">
            <v/>
          </cell>
          <cell r="DU602" t="str">
            <v/>
          </cell>
          <cell r="DV602" t="str">
            <v/>
          </cell>
          <cell r="DW602" t="str">
            <v/>
          </cell>
          <cell r="DX602" t="str">
            <v/>
          </cell>
          <cell r="DY602" t="str">
            <v/>
          </cell>
          <cell r="DZ602" t="str">
            <v/>
          </cell>
          <cell r="EA602" t="str">
            <v/>
          </cell>
          <cell r="EB602" t="str">
            <v/>
          </cell>
          <cell r="EC602" t="str">
            <v/>
          </cell>
          <cell r="ED602" t="str">
            <v/>
          </cell>
          <cell r="EE602" t="str">
            <v/>
          </cell>
          <cell r="EF602" t="str">
            <v/>
          </cell>
          <cell r="EG602" t="str">
            <v/>
          </cell>
          <cell r="EH602" t="str">
            <v/>
          </cell>
          <cell r="EI602" t="str">
            <v/>
          </cell>
          <cell r="EJ602" t="str">
            <v/>
          </cell>
          <cell r="EK602" t="str">
            <v/>
          </cell>
          <cell r="EL602" t="str">
            <v/>
          </cell>
          <cell r="EM602" t="str">
            <v/>
          </cell>
          <cell r="EN602" t="str">
            <v/>
          </cell>
          <cell r="EO602" t="str">
            <v/>
          </cell>
          <cell r="EP602" t="str">
            <v/>
          </cell>
          <cell r="EQ602" t="str">
            <v/>
          </cell>
          <cell r="ER602" t="str">
            <v/>
          </cell>
          <cell r="ES602" t="str">
            <v/>
          </cell>
          <cell r="ET602" t="str">
            <v/>
          </cell>
          <cell r="EU602" t="str">
            <v/>
          </cell>
          <cell r="EV602" t="str">
            <v/>
          </cell>
          <cell r="EW602" t="str">
            <v/>
          </cell>
          <cell r="EX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/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  <cell r="BI603" t="str">
            <v/>
          </cell>
          <cell r="BJ603" t="str">
            <v/>
          </cell>
          <cell r="BK603" t="str">
            <v/>
          </cell>
          <cell r="BL603" t="str">
            <v/>
          </cell>
          <cell r="BM603" t="str">
            <v/>
          </cell>
          <cell r="BN603" t="str">
            <v/>
          </cell>
          <cell r="BO603" t="str">
            <v/>
          </cell>
          <cell r="BP603" t="str">
            <v/>
          </cell>
          <cell r="BQ603" t="str">
            <v/>
          </cell>
          <cell r="BR603" t="str">
            <v/>
          </cell>
          <cell r="BS603" t="str">
            <v/>
          </cell>
          <cell r="BT603" t="str">
            <v/>
          </cell>
          <cell r="BU603" t="str">
            <v/>
          </cell>
          <cell r="BV603" t="str">
            <v/>
          </cell>
          <cell r="BW603" t="str">
            <v/>
          </cell>
          <cell r="BX603" t="str">
            <v/>
          </cell>
          <cell r="BY603" t="str">
            <v/>
          </cell>
          <cell r="CA603" t="str">
            <v/>
          </cell>
          <cell r="CB603" t="str">
            <v/>
          </cell>
          <cell r="CC603" t="str">
            <v/>
          </cell>
          <cell r="CD603" t="str">
            <v/>
          </cell>
          <cell r="CE603" t="str">
            <v/>
          </cell>
          <cell r="CF603" t="str">
            <v/>
          </cell>
          <cell r="CG603" t="str">
            <v/>
          </cell>
          <cell r="CH603" t="str">
            <v/>
          </cell>
          <cell r="CI603" t="str">
            <v/>
          </cell>
          <cell r="CJ603" t="str">
            <v/>
          </cell>
          <cell r="CK603" t="str">
            <v/>
          </cell>
          <cell r="CL603" t="str">
            <v/>
          </cell>
          <cell r="CM603" t="str">
            <v/>
          </cell>
          <cell r="CN603" t="str">
            <v/>
          </cell>
          <cell r="CO603" t="str">
            <v/>
          </cell>
          <cell r="CP603" t="str">
            <v/>
          </cell>
          <cell r="CQ603" t="str">
            <v/>
          </cell>
          <cell r="CR603" t="str">
            <v/>
          </cell>
          <cell r="CS603" t="str">
            <v/>
          </cell>
          <cell r="CT603" t="str">
            <v/>
          </cell>
          <cell r="CU603" t="str">
            <v/>
          </cell>
          <cell r="CV603" t="str">
            <v/>
          </cell>
          <cell r="CW603" t="str">
            <v/>
          </cell>
          <cell r="CX603" t="str">
            <v/>
          </cell>
          <cell r="CY603" t="str">
            <v/>
          </cell>
          <cell r="CZ603" t="str">
            <v/>
          </cell>
          <cell r="DA603" t="str">
            <v/>
          </cell>
          <cell r="DB603" t="str">
            <v/>
          </cell>
          <cell r="DC603" t="str">
            <v/>
          </cell>
          <cell r="DD603" t="str">
            <v/>
          </cell>
          <cell r="DE603" t="str">
            <v/>
          </cell>
          <cell r="DF603" t="str">
            <v/>
          </cell>
          <cell r="DG603" t="str">
            <v/>
          </cell>
          <cell r="DH603" t="str">
            <v/>
          </cell>
          <cell r="DI603" t="str">
            <v/>
          </cell>
          <cell r="DJ603" t="str">
            <v/>
          </cell>
          <cell r="DK603" t="str">
            <v/>
          </cell>
          <cell r="DL603" t="str">
            <v/>
          </cell>
          <cell r="DM603" t="str">
            <v/>
          </cell>
          <cell r="DN603" t="str">
            <v/>
          </cell>
          <cell r="DO603" t="str">
            <v/>
          </cell>
          <cell r="DP603" t="str">
            <v/>
          </cell>
          <cell r="DQ603" t="str">
            <v/>
          </cell>
          <cell r="DR603" t="str">
            <v/>
          </cell>
          <cell r="DS603" t="str">
            <v/>
          </cell>
          <cell r="DT603" t="str">
            <v/>
          </cell>
          <cell r="DU603" t="str">
            <v/>
          </cell>
          <cell r="DV603" t="str">
            <v/>
          </cell>
          <cell r="DW603" t="str">
            <v/>
          </cell>
          <cell r="DX603" t="str">
            <v/>
          </cell>
          <cell r="DY603" t="str">
            <v/>
          </cell>
          <cell r="DZ603" t="str">
            <v/>
          </cell>
          <cell r="EA603" t="str">
            <v/>
          </cell>
          <cell r="EB603" t="str">
            <v/>
          </cell>
          <cell r="EC603" t="str">
            <v/>
          </cell>
          <cell r="ED603" t="str">
            <v/>
          </cell>
          <cell r="EE603" t="str">
            <v/>
          </cell>
          <cell r="EF603" t="str">
            <v/>
          </cell>
          <cell r="EG603" t="str">
            <v/>
          </cell>
          <cell r="EH603" t="str">
            <v/>
          </cell>
          <cell r="EI603" t="str">
            <v/>
          </cell>
          <cell r="EJ603" t="str">
            <v/>
          </cell>
          <cell r="EK603" t="str">
            <v/>
          </cell>
          <cell r="EL603" t="str">
            <v/>
          </cell>
          <cell r="EM603" t="str">
            <v/>
          </cell>
          <cell r="EN603" t="str">
            <v/>
          </cell>
          <cell r="EO603" t="str">
            <v/>
          </cell>
          <cell r="EP603" t="str">
            <v/>
          </cell>
          <cell r="EQ603" t="str">
            <v/>
          </cell>
          <cell r="ER603" t="str">
            <v/>
          </cell>
          <cell r="ES603" t="str">
            <v/>
          </cell>
          <cell r="ET603" t="str">
            <v/>
          </cell>
          <cell r="EU603" t="str">
            <v/>
          </cell>
          <cell r="EV603" t="str">
            <v/>
          </cell>
          <cell r="EW603" t="str">
            <v/>
          </cell>
          <cell r="EX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  <cell r="BI604" t="str">
            <v/>
          </cell>
          <cell r="BJ604" t="str">
            <v/>
          </cell>
          <cell r="BK604" t="str">
            <v/>
          </cell>
          <cell r="BL604" t="str">
            <v/>
          </cell>
          <cell r="BM604" t="str">
            <v/>
          </cell>
          <cell r="BN604" t="str">
            <v/>
          </cell>
          <cell r="BO604" t="str">
            <v/>
          </cell>
          <cell r="BP604" t="str">
            <v/>
          </cell>
          <cell r="BQ604" t="str">
            <v/>
          </cell>
          <cell r="BR604" t="str">
            <v/>
          </cell>
          <cell r="BS604" t="str">
            <v/>
          </cell>
          <cell r="BT604" t="str">
            <v/>
          </cell>
          <cell r="BU604" t="str">
            <v/>
          </cell>
          <cell r="BV604" t="str">
            <v/>
          </cell>
          <cell r="BW604" t="str">
            <v/>
          </cell>
          <cell r="BX604" t="str">
            <v/>
          </cell>
          <cell r="BY604" t="str">
            <v/>
          </cell>
          <cell r="CA604" t="str">
            <v/>
          </cell>
          <cell r="CB604" t="str">
            <v/>
          </cell>
          <cell r="CC604" t="str">
            <v/>
          </cell>
          <cell r="CD604" t="str">
            <v/>
          </cell>
          <cell r="CE604" t="str">
            <v/>
          </cell>
          <cell r="CF604" t="str">
            <v/>
          </cell>
          <cell r="CG604" t="str">
            <v/>
          </cell>
          <cell r="CH604" t="str">
            <v/>
          </cell>
          <cell r="CI604" t="str">
            <v/>
          </cell>
          <cell r="CJ604" t="str">
            <v/>
          </cell>
          <cell r="CK604" t="str">
            <v/>
          </cell>
          <cell r="CL604" t="str">
            <v/>
          </cell>
          <cell r="CM604" t="str">
            <v/>
          </cell>
          <cell r="CN604" t="str">
            <v/>
          </cell>
          <cell r="CO604" t="str">
            <v/>
          </cell>
          <cell r="CP604" t="str">
            <v/>
          </cell>
          <cell r="CQ604" t="str">
            <v/>
          </cell>
          <cell r="CR604" t="str">
            <v/>
          </cell>
          <cell r="CS604" t="str">
            <v/>
          </cell>
          <cell r="CT604" t="str">
            <v/>
          </cell>
          <cell r="CU604" t="str">
            <v/>
          </cell>
          <cell r="CV604" t="str">
            <v/>
          </cell>
          <cell r="CW604" t="str">
            <v/>
          </cell>
          <cell r="CX604" t="str">
            <v/>
          </cell>
          <cell r="CY604" t="str">
            <v/>
          </cell>
          <cell r="CZ604" t="str">
            <v/>
          </cell>
          <cell r="DA604" t="str">
            <v/>
          </cell>
          <cell r="DB604" t="str">
            <v/>
          </cell>
          <cell r="DC604" t="str">
            <v/>
          </cell>
          <cell r="DD604" t="str">
            <v/>
          </cell>
          <cell r="DE604" t="str">
            <v/>
          </cell>
          <cell r="DF604" t="str">
            <v/>
          </cell>
          <cell r="DG604" t="str">
            <v/>
          </cell>
          <cell r="DH604" t="str">
            <v/>
          </cell>
          <cell r="DI604" t="str">
            <v/>
          </cell>
          <cell r="DJ604" t="str">
            <v/>
          </cell>
          <cell r="DK604" t="str">
            <v/>
          </cell>
          <cell r="DL604" t="str">
            <v/>
          </cell>
          <cell r="DM604" t="str">
            <v/>
          </cell>
          <cell r="DN604" t="str">
            <v/>
          </cell>
          <cell r="DO604" t="str">
            <v/>
          </cell>
          <cell r="DP604" t="str">
            <v/>
          </cell>
          <cell r="DQ604" t="str">
            <v/>
          </cell>
          <cell r="DR604" t="str">
            <v/>
          </cell>
          <cell r="DS604" t="str">
            <v/>
          </cell>
          <cell r="DT604" t="str">
            <v/>
          </cell>
          <cell r="DU604" t="str">
            <v/>
          </cell>
          <cell r="DV604" t="str">
            <v/>
          </cell>
          <cell r="DW604" t="str">
            <v/>
          </cell>
          <cell r="DX604" t="str">
            <v/>
          </cell>
          <cell r="DY604" t="str">
            <v/>
          </cell>
          <cell r="DZ604" t="str">
            <v/>
          </cell>
          <cell r="EA604" t="str">
            <v/>
          </cell>
          <cell r="EB604" t="str">
            <v/>
          </cell>
          <cell r="EC604" t="str">
            <v/>
          </cell>
          <cell r="ED604" t="str">
            <v/>
          </cell>
          <cell r="EE604" t="str">
            <v/>
          </cell>
          <cell r="EF604" t="str">
            <v/>
          </cell>
          <cell r="EG604" t="str">
            <v/>
          </cell>
          <cell r="EH604" t="str">
            <v/>
          </cell>
          <cell r="EI604" t="str">
            <v/>
          </cell>
          <cell r="EJ604" t="str">
            <v/>
          </cell>
          <cell r="EK604" t="str">
            <v/>
          </cell>
          <cell r="EL604" t="str">
            <v/>
          </cell>
          <cell r="EM604" t="str">
            <v/>
          </cell>
          <cell r="EN604" t="str">
            <v/>
          </cell>
          <cell r="EO604" t="str">
            <v/>
          </cell>
          <cell r="EP604" t="str">
            <v/>
          </cell>
          <cell r="EQ604" t="str">
            <v/>
          </cell>
          <cell r="ER604" t="str">
            <v/>
          </cell>
          <cell r="ES604" t="str">
            <v/>
          </cell>
          <cell r="ET604" t="str">
            <v/>
          </cell>
          <cell r="EU604" t="str">
            <v/>
          </cell>
          <cell r="EV604" t="str">
            <v/>
          </cell>
          <cell r="EW604" t="str">
            <v/>
          </cell>
          <cell r="EX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  <cell r="BI605" t="str">
            <v/>
          </cell>
          <cell r="BJ605" t="str">
            <v/>
          </cell>
          <cell r="BK605" t="str">
            <v/>
          </cell>
          <cell r="BL605" t="str">
            <v/>
          </cell>
          <cell r="BM605" t="str">
            <v/>
          </cell>
          <cell r="BN605" t="str">
            <v/>
          </cell>
          <cell r="BO605" t="str">
            <v/>
          </cell>
          <cell r="BP605" t="str">
            <v/>
          </cell>
          <cell r="BQ605" t="str">
            <v/>
          </cell>
          <cell r="BR605" t="str">
            <v/>
          </cell>
          <cell r="BS605" t="str">
            <v/>
          </cell>
          <cell r="BT605" t="str">
            <v/>
          </cell>
          <cell r="BU605" t="str">
            <v/>
          </cell>
          <cell r="BV605" t="str">
            <v/>
          </cell>
          <cell r="BW605" t="str">
            <v/>
          </cell>
          <cell r="BX605" t="str">
            <v/>
          </cell>
          <cell r="BY605" t="str">
            <v/>
          </cell>
          <cell r="CA605" t="str">
            <v/>
          </cell>
          <cell r="CB605" t="str">
            <v/>
          </cell>
          <cell r="CC605" t="str">
            <v/>
          </cell>
          <cell r="CD605" t="str">
            <v/>
          </cell>
          <cell r="CE605" t="str">
            <v/>
          </cell>
          <cell r="CF605" t="str">
            <v/>
          </cell>
          <cell r="CG605" t="str">
            <v/>
          </cell>
          <cell r="CH605" t="str">
            <v/>
          </cell>
          <cell r="CI605" t="str">
            <v/>
          </cell>
          <cell r="CJ605" t="str">
            <v/>
          </cell>
          <cell r="CK605" t="str">
            <v/>
          </cell>
          <cell r="CL605" t="str">
            <v/>
          </cell>
          <cell r="CM605" t="str">
            <v/>
          </cell>
          <cell r="CN605" t="str">
            <v/>
          </cell>
          <cell r="CO605" t="str">
            <v/>
          </cell>
          <cell r="CP605" t="str">
            <v/>
          </cell>
          <cell r="CQ605" t="str">
            <v/>
          </cell>
          <cell r="CR605" t="str">
            <v/>
          </cell>
          <cell r="CS605" t="str">
            <v/>
          </cell>
          <cell r="CT605" t="str">
            <v/>
          </cell>
          <cell r="CU605" t="str">
            <v/>
          </cell>
          <cell r="CV605" t="str">
            <v/>
          </cell>
          <cell r="CW605" t="str">
            <v/>
          </cell>
          <cell r="CX605" t="str">
            <v/>
          </cell>
          <cell r="CY605" t="str">
            <v/>
          </cell>
          <cell r="CZ605" t="str">
            <v/>
          </cell>
          <cell r="DA605" t="str">
            <v/>
          </cell>
          <cell r="DB605" t="str">
            <v/>
          </cell>
          <cell r="DC605" t="str">
            <v/>
          </cell>
          <cell r="DD605" t="str">
            <v/>
          </cell>
          <cell r="DE605" t="str">
            <v/>
          </cell>
          <cell r="DF605" t="str">
            <v/>
          </cell>
          <cell r="DG605" t="str">
            <v/>
          </cell>
          <cell r="DH605" t="str">
            <v/>
          </cell>
          <cell r="DI605" t="str">
            <v/>
          </cell>
          <cell r="DJ605" t="str">
            <v/>
          </cell>
          <cell r="DK605" t="str">
            <v/>
          </cell>
          <cell r="DL605" t="str">
            <v/>
          </cell>
          <cell r="DM605" t="str">
            <v/>
          </cell>
          <cell r="DN605" t="str">
            <v/>
          </cell>
          <cell r="DO605" t="str">
            <v/>
          </cell>
          <cell r="DP605" t="str">
            <v/>
          </cell>
          <cell r="DQ605" t="str">
            <v/>
          </cell>
          <cell r="DR605" t="str">
            <v/>
          </cell>
          <cell r="DS605" t="str">
            <v/>
          </cell>
          <cell r="DT605" t="str">
            <v/>
          </cell>
          <cell r="DU605" t="str">
            <v/>
          </cell>
          <cell r="DV605" t="str">
            <v/>
          </cell>
          <cell r="DW605" t="str">
            <v/>
          </cell>
          <cell r="DX605" t="str">
            <v/>
          </cell>
          <cell r="DY605" t="str">
            <v/>
          </cell>
          <cell r="DZ605" t="str">
            <v/>
          </cell>
          <cell r="EA605" t="str">
            <v/>
          </cell>
          <cell r="EB605" t="str">
            <v/>
          </cell>
          <cell r="EC605" t="str">
            <v/>
          </cell>
          <cell r="ED605" t="str">
            <v/>
          </cell>
          <cell r="EE605" t="str">
            <v/>
          </cell>
          <cell r="EF605" t="str">
            <v/>
          </cell>
          <cell r="EG605" t="str">
            <v/>
          </cell>
          <cell r="EH605" t="str">
            <v/>
          </cell>
          <cell r="EI605" t="str">
            <v/>
          </cell>
          <cell r="EJ605" t="str">
            <v/>
          </cell>
          <cell r="EK605" t="str">
            <v/>
          </cell>
          <cell r="EL605" t="str">
            <v/>
          </cell>
          <cell r="EM605" t="str">
            <v/>
          </cell>
          <cell r="EN605" t="str">
            <v/>
          </cell>
          <cell r="EO605" t="str">
            <v/>
          </cell>
          <cell r="EP605" t="str">
            <v/>
          </cell>
          <cell r="EQ605" t="str">
            <v/>
          </cell>
          <cell r="ER605" t="str">
            <v/>
          </cell>
          <cell r="ES605" t="str">
            <v/>
          </cell>
          <cell r="ET605" t="str">
            <v/>
          </cell>
          <cell r="EU605" t="str">
            <v/>
          </cell>
          <cell r="EV605" t="str">
            <v/>
          </cell>
          <cell r="EW605" t="str">
            <v/>
          </cell>
          <cell r="EX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  <cell r="BI606" t="str">
            <v/>
          </cell>
          <cell r="BJ606" t="str">
            <v/>
          </cell>
          <cell r="BK606" t="str">
            <v/>
          </cell>
          <cell r="BL606" t="str">
            <v/>
          </cell>
          <cell r="BM606" t="str">
            <v/>
          </cell>
          <cell r="BN606" t="str">
            <v/>
          </cell>
          <cell r="BO606" t="str">
            <v/>
          </cell>
          <cell r="BP606" t="str">
            <v/>
          </cell>
          <cell r="BQ606" t="str">
            <v/>
          </cell>
          <cell r="BR606" t="str">
            <v/>
          </cell>
          <cell r="BS606" t="str">
            <v/>
          </cell>
          <cell r="BT606" t="str">
            <v/>
          </cell>
          <cell r="BU606" t="str">
            <v/>
          </cell>
          <cell r="BV606" t="str">
            <v/>
          </cell>
          <cell r="BW606" t="str">
            <v/>
          </cell>
          <cell r="BX606" t="str">
            <v/>
          </cell>
          <cell r="BY606" t="str">
            <v/>
          </cell>
          <cell r="CA606" t="str">
            <v/>
          </cell>
          <cell r="CB606" t="str">
            <v/>
          </cell>
          <cell r="CC606" t="str">
            <v/>
          </cell>
          <cell r="CD606" t="str">
            <v/>
          </cell>
          <cell r="CE606" t="str">
            <v/>
          </cell>
          <cell r="CF606" t="str">
            <v/>
          </cell>
          <cell r="CG606" t="str">
            <v/>
          </cell>
          <cell r="CH606" t="str">
            <v/>
          </cell>
          <cell r="CI606" t="str">
            <v/>
          </cell>
          <cell r="CJ606" t="str">
            <v/>
          </cell>
          <cell r="CK606" t="str">
            <v/>
          </cell>
          <cell r="CL606" t="str">
            <v/>
          </cell>
          <cell r="CM606" t="str">
            <v/>
          </cell>
          <cell r="CN606" t="str">
            <v/>
          </cell>
          <cell r="CO606" t="str">
            <v/>
          </cell>
          <cell r="CP606" t="str">
            <v/>
          </cell>
          <cell r="CQ606" t="str">
            <v/>
          </cell>
          <cell r="CR606" t="str">
            <v/>
          </cell>
          <cell r="CS606" t="str">
            <v/>
          </cell>
          <cell r="CT606" t="str">
            <v/>
          </cell>
          <cell r="CU606" t="str">
            <v/>
          </cell>
          <cell r="CV606" t="str">
            <v/>
          </cell>
          <cell r="CW606" t="str">
            <v/>
          </cell>
          <cell r="CX606" t="str">
            <v/>
          </cell>
          <cell r="CY606" t="str">
            <v/>
          </cell>
          <cell r="CZ606" t="str">
            <v/>
          </cell>
          <cell r="DA606" t="str">
            <v/>
          </cell>
          <cell r="DB606" t="str">
            <v/>
          </cell>
          <cell r="DC606" t="str">
            <v/>
          </cell>
          <cell r="DD606" t="str">
            <v/>
          </cell>
          <cell r="DE606" t="str">
            <v/>
          </cell>
          <cell r="DF606" t="str">
            <v/>
          </cell>
          <cell r="DG606" t="str">
            <v/>
          </cell>
          <cell r="DH606" t="str">
            <v/>
          </cell>
          <cell r="DI606" t="str">
            <v/>
          </cell>
          <cell r="DJ606" t="str">
            <v/>
          </cell>
          <cell r="DK606" t="str">
            <v/>
          </cell>
          <cell r="DL606" t="str">
            <v/>
          </cell>
          <cell r="DM606" t="str">
            <v/>
          </cell>
          <cell r="DN606" t="str">
            <v/>
          </cell>
          <cell r="DO606" t="str">
            <v/>
          </cell>
          <cell r="DP606" t="str">
            <v/>
          </cell>
          <cell r="DQ606" t="str">
            <v/>
          </cell>
          <cell r="DR606" t="str">
            <v/>
          </cell>
          <cell r="DS606" t="str">
            <v/>
          </cell>
          <cell r="DT606" t="str">
            <v/>
          </cell>
          <cell r="DU606" t="str">
            <v/>
          </cell>
          <cell r="DV606" t="str">
            <v/>
          </cell>
          <cell r="DW606" t="str">
            <v/>
          </cell>
          <cell r="DX606" t="str">
            <v/>
          </cell>
          <cell r="DY606" t="str">
            <v/>
          </cell>
          <cell r="DZ606" t="str">
            <v/>
          </cell>
          <cell r="EA606" t="str">
            <v/>
          </cell>
          <cell r="EB606" t="str">
            <v/>
          </cell>
          <cell r="EC606" t="str">
            <v/>
          </cell>
          <cell r="ED606" t="str">
            <v/>
          </cell>
          <cell r="EE606" t="str">
            <v/>
          </cell>
          <cell r="EF606" t="str">
            <v/>
          </cell>
          <cell r="EG606" t="str">
            <v/>
          </cell>
          <cell r="EH606" t="str">
            <v/>
          </cell>
          <cell r="EI606" t="str">
            <v/>
          </cell>
          <cell r="EJ606" t="str">
            <v/>
          </cell>
          <cell r="EK606" t="str">
            <v/>
          </cell>
          <cell r="EL606" t="str">
            <v/>
          </cell>
          <cell r="EM606" t="str">
            <v/>
          </cell>
          <cell r="EN606" t="str">
            <v/>
          </cell>
          <cell r="EO606" t="str">
            <v/>
          </cell>
          <cell r="EP606" t="str">
            <v/>
          </cell>
          <cell r="EQ606" t="str">
            <v/>
          </cell>
          <cell r="ER606" t="str">
            <v/>
          </cell>
          <cell r="ES606" t="str">
            <v/>
          </cell>
          <cell r="ET606" t="str">
            <v/>
          </cell>
          <cell r="EU606" t="str">
            <v/>
          </cell>
          <cell r="EV606" t="str">
            <v/>
          </cell>
          <cell r="EW606" t="str">
            <v/>
          </cell>
          <cell r="EX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/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  <cell r="BI607" t="str">
            <v/>
          </cell>
          <cell r="BJ607" t="str">
            <v/>
          </cell>
          <cell r="BK607" t="str">
            <v/>
          </cell>
          <cell r="BL607" t="str">
            <v/>
          </cell>
          <cell r="BM607" t="str">
            <v/>
          </cell>
          <cell r="BN607" t="str">
            <v/>
          </cell>
          <cell r="BO607" t="str">
            <v/>
          </cell>
          <cell r="BP607" t="str">
            <v/>
          </cell>
          <cell r="BQ607" t="str">
            <v/>
          </cell>
          <cell r="BR607" t="str">
            <v/>
          </cell>
          <cell r="BS607" t="str">
            <v/>
          </cell>
          <cell r="BT607" t="str">
            <v/>
          </cell>
          <cell r="BU607" t="str">
            <v/>
          </cell>
          <cell r="BV607" t="str">
            <v/>
          </cell>
          <cell r="BW607" t="str">
            <v/>
          </cell>
          <cell r="BX607" t="str">
            <v/>
          </cell>
          <cell r="BY607" t="str">
            <v/>
          </cell>
          <cell r="CA607" t="str">
            <v/>
          </cell>
          <cell r="CB607" t="str">
            <v/>
          </cell>
          <cell r="CC607" t="str">
            <v/>
          </cell>
          <cell r="CD607" t="str">
            <v/>
          </cell>
          <cell r="CE607" t="str">
            <v/>
          </cell>
          <cell r="CF607" t="str">
            <v/>
          </cell>
          <cell r="CG607" t="str">
            <v/>
          </cell>
          <cell r="CH607" t="str">
            <v/>
          </cell>
          <cell r="CI607" t="str">
            <v/>
          </cell>
          <cell r="CJ607" t="str">
            <v/>
          </cell>
          <cell r="CK607" t="str">
            <v/>
          </cell>
          <cell r="CL607" t="str">
            <v/>
          </cell>
          <cell r="CM607" t="str">
            <v/>
          </cell>
          <cell r="CN607" t="str">
            <v/>
          </cell>
          <cell r="CO607" t="str">
            <v/>
          </cell>
          <cell r="CP607" t="str">
            <v/>
          </cell>
          <cell r="CQ607" t="str">
            <v/>
          </cell>
          <cell r="CR607" t="str">
            <v/>
          </cell>
          <cell r="CS607" t="str">
            <v/>
          </cell>
          <cell r="CT607" t="str">
            <v/>
          </cell>
          <cell r="CU607" t="str">
            <v/>
          </cell>
          <cell r="CV607" t="str">
            <v/>
          </cell>
          <cell r="CW607" t="str">
            <v/>
          </cell>
          <cell r="CX607" t="str">
            <v/>
          </cell>
          <cell r="CY607" t="str">
            <v/>
          </cell>
          <cell r="CZ607" t="str">
            <v/>
          </cell>
          <cell r="DA607" t="str">
            <v/>
          </cell>
          <cell r="DB607" t="str">
            <v/>
          </cell>
          <cell r="DC607" t="str">
            <v/>
          </cell>
          <cell r="DD607" t="str">
            <v/>
          </cell>
          <cell r="DE607" t="str">
            <v/>
          </cell>
          <cell r="DF607" t="str">
            <v/>
          </cell>
          <cell r="DG607" t="str">
            <v/>
          </cell>
          <cell r="DH607" t="str">
            <v/>
          </cell>
          <cell r="DI607" t="str">
            <v/>
          </cell>
          <cell r="DJ607" t="str">
            <v/>
          </cell>
          <cell r="DK607" t="str">
            <v/>
          </cell>
          <cell r="DL607" t="str">
            <v/>
          </cell>
          <cell r="DM607" t="str">
            <v/>
          </cell>
          <cell r="DN607" t="str">
            <v/>
          </cell>
          <cell r="DO607" t="str">
            <v/>
          </cell>
          <cell r="DP607" t="str">
            <v/>
          </cell>
          <cell r="DQ607" t="str">
            <v/>
          </cell>
          <cell r="DR607" t="str">
            <v/>
          </cell>
          <cell r="DS607" t="str">
            <v/>
          </cell>
          <cell r="DT607" t="str">
            <v/>
          </cell>
          <cell r="DU607" t="str">
            <v/>
          </cell>
          <cell r="DV607" t="str">
            <v/>
          </cell>
          <cell r="DW607" t="str">
            <v/>
          </cell>
          <cell r="DX607" t="str">
            <v/>
          </cell>
          <cell r="DY607" t="str">
            <v/>
          </cell>
          <cell r="DZ607" t="str">
            <v/>
          </cell>
          <cell r="EA607" t="str">
            <v/>
          </cell>
          <cell r="EB607" t="str">
            <v/>
          </cell>
          <cell r="EC607" t="str">
            <v/>
          </cell>
          <cell r="ED607" t="str">
            <v/>
          </cell>
          <cell r="EE607" t="str">
            <v/>
          </cell>
          <cell r="EF607" t="str">
            <v/>
          </cell>
          <cell r="EG607" t="str">
            <v/>
          </cell>
          <cell r="EH607" t="str">
            <v/>
          </cell>
          <cell r="EI607" t="str">
            <v/>
          </cell>
          <cell r="EJ607" t="str">
            <v/>
          </cell>
          <cell r="EK607" t="str">
            <v/>
          </cell>
          <cell r="EL607" t="str">
            <v/>
          </cell>
          <cell r="EM607" t="str">
            <v/>
          </cell>
          <cell r="EN607" t="str">
            <v/>
          </cell>
          <cell r="EO607" t="str">
            <v/>
          </cell>
          <cell r="EP607" t="str">
            <v/>
          </cell>
          <cell r="EQ607" t="str">
            <v/>
          </cell>
          <cell r="ER607" t="str">
            <v/>
          </cell>
          <cell r="ES607" t="str">
            <v/>
          </cell>
          <cell r="ET607" t="str">
            <v/>
          </cell>
          <cell r="EU607" t="str">
            <v/>
          </cell>
          <cell r="EV607" t="str">
            <v/>
          </cell>
          <cell r="EW607" t="str">
            <v/>
          </cell>
          <cell r="EX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  <cell r="BI608" t="str">
            <v/>
          </cell>
          <cell r="BJ608" t="str">
            <v/>
          </cell>
          <cell r="BK608" t="str">
            <v/>
          </cell>
          <cell r="BL608" t="str">
            <v/>
          </cell>
          <cell r="BM608" t="str">
            <v/>
          </cell>
          <cell r="BN608" t="str">
            <v/>
          </cell>
          <cell r="BO608" t="str">
            <v/>
          </cell>
          <cell r="BP608" t="str">
            <v/>
          </cell>
          <cell r="BQ608" t="str">
            <v/>
          </cell>
          <cell r="BR608" t="str">
            <v/>
          </cell>
          <cell r="BS608" t="str">
            <v/>
          </cell>
          <cell r="BT608" t="str">
            <v/>
          </cell>
          <cell r="BU608" t="str">
            <v/>
          </cell>
          <cell r="BV608" t="str">
            <v/>
          </cell>
          <cell r="BW608" t="str">
            <v/>
          </cell>
          <cell r="BX608" t="str">
            <v/>
          </cell>
          <cell r="BY608" t="str">
            <v/>
          </cell>
          <cell r="CA608" t="str">
            <v/>
          </cell>
          <cell r="CB608" t="str">
            <v/>
          </cell>
          <cell r="CC608" t="str">
            <v/>
          </cell>
          <cell r="CD608" t="str">
            <v/>
          </cell>
          <cell r="CE608" t="str">
            <v/>
          </cell>
          <cell r="CF608" t="str">
            <v/>
          </cell>
          <cell r="CG608" t="str">
            <v/>
          </cell>
          <cell r="CH608" t="str">
            <v/>
          </cell>
          <cell r="CI608" t="str">
            <v/>
          </cell>
          <cell r="CJ608" t="str">
            <v/>
          </cell>
          <cell r="CK608" t="str">
            <v/>
          </cell>
          <cell r="CL608" t="str">
            <v/>
          </cell>
          <cell r="CM608" t="str">
            <v/>
          </cell>
          <cell r="CN608" t="str">
            <v/>
          </cell>
          <cell r="CO608" t="str">
            <v/>
          </cell>
          <cell r="CP608" t="str">
            <v/>
          </cell>
          <cell r="CQ608" t="str">
            <v/>
          </cell>
          <cell r="CR608" t="str">
            <v/>
          </cell>
          <cell r="CS608" t="str">
            <v/>
          </cell>
          <cell r="CT608" t="str">
            <v/>
          </cell>
          <cell r="CU608" t="str">
            <v/>
          </cell>
          <cell r="CV608" t="str">
            <v/>
          </cell>
          <cell r="CW608" t="str">
            <v/>
          </cell>
          <cell r="CX608" t="str">
            <v/>
          </cell>
          <cell r="CY608" t="str">
            <v/>
          </cell>
          <cell r="CZ608" t="str">
            <v/>
          </cell>
          <cell r="DA608" t="str">
            <v/>
          </cell>
          <cell r="DB608" t="str">
            <v/>
          </cell>
          <cell r="DC608" t="str">
            <v/>
          </cell>
          <cell r="DD608" t="str">
            <v/>
          </cell>
          <cell r="DE608" t="str">
            <v/>
          </cell>
          <cell r="DF608" t="str">
            <v/>
          </cell>
          <cell r="DG608" t="str">
            <v/>
          </cell>
          <cell r="DH608" t="str">
            <v/>
          </cell>
          <cell r="DI608" t="str">
            <v/>
          </cell>
          <cell r="DJ608" t="str">
            <v/>
          </cell>
          <cell r="DK608" t="str">
            <v/>
          </cell>
          <cell r="DL608" t="str">
            <v/>
          </cell>
          <cell r="DM608" t="str">
            <v/>
          </cell>
          <cell r="DN608" t="str">
            <v/>
          </cell>
          <cell r="DO608" t="str">
            <v/>
          </cell>
          <cell r="DP608" t="str">
            <v/>
          </cell>
          <cell r="DQ608" t="str">
            <v/>
          </cell>
          <cell r="DR608" t="str">
            <v/>
          </cell>
          <cell r="DS608" t="str">
            <v/>
          </cell>
          <cell r="DT608" t="str">
            <v/>
          </cell>
          <cell r="DU608" t="str">
            <v/>
          </cell>
          <cell r="DV608" t="str">
            <v/>
          </cell>
          <cell r="DW608" t="str">
            <v/>
          </cell>
          <cell r="DX608" t="str">
            <v/>
          </cell>
          <cell r="DY608" t="str">
            <v/>
          </cell>
          <cell r="DZ608" t="str">
            <v/>
          </cell>
          <cell r="EA608" t="str">
            <v/>
          </cell>
          <cell r="EB608" t="str">
            <v/>
          </cell>
          <cell r="EC608" t="str">
            <v/>
          </cell>
          <cell r="ED608" t="str">
            <v/>
          </cell>
          <cell r="EE608" t="str">
            <v/>
          </cell>
          <cell r="EF608" t="str">
            <v/>
          </cell>
          <cell r="EG608" t="str">
            <v/>
          </cell>
          <cell r="EH608" t="str">
            <v/>
          </cell>
          <cell r="EI608" t="str">
            <v/>
          </cell>
          <cell r="EJ608" t="str">
            <v/>
          </cell>
          <cell r="EK608" t="str">
            <v/>
          </cell>
          <cell r="EL608" t="str">
            <v/>
          </cell>
          <cell r="EM608" t="str">
            <v/>
          </cell>
          <cell r="EN608" t="str">
            <v/>
          </cell>
          <cell r="EO608" t="str">
            <v/>
          </cell>
          <cell r="EP608" t="str">
            <v/>
          </cell>
          <cell r="EQ608" t="str">
            <v/>
          </cell>
          <cell r="ER608" t="str">
            <v/>
          </cell>
          <cell r="ES608" t="str">
            <v/>
          </cell>
          <cell r="ET608" t="str">
            <v/>
          </cell>
          <cell r="EU608" t="str">
            <v/>
          </cell>
          <cell r="EV608" t="str">
            <v/>
          </cell>
          <cell r="EW608" t="str">
            <v/>
          </cell>
          <cell r="EX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  <cell r="BI609" t="str">
            <v/>
          </cell>
          <cell r="BJ609" t="str">
            <v/>
          </cell>
          <cell r="BK609" t="str">
            <v/>
          </cell>
          <cell r="BL609" t="str">
            <v/>
          </cell>
          <cell r="BM609" t="str">
            <v/>
          </cell>
          <cell r="BN609" t="str">
            <v/>
          </cell>
          <cell r="BO609" t="str">
            <v/>
          </cell>
          <cell r="BP609" t="str">
            <v/>
          </cell>
          <cell r="BQ609" t="str">
            <v/>
          </cell>
          <cell r="BR609" t="str">
            <v/>
          </cell>
          <cell r="BS609" t="str">
            <v/>
          </cell>
          <cell r="BT609" t="str">
            <v/>
          </cell>
          <cell r="BU609" t="str">
            <v/>
          </cell>
          <cell r="BV609" t="str">
            <v/>
          </cell>
          <cell r="BW609" t="str">
            <v/>
          </cell>
          <cell r="BX609" t="str">
            <v/>
          </cell>
          <cell r="BY609" t="str">
            <v/>
          </cell>
          <cell r="CA609" t="str">
            <v/>
          </cell>
          <cell r="CB609" t="str">
            <v/>
          </cell>
          <cell r="CC609" t="str">
            <v/>
          </cell>
          <cell r="CD609" t="str">
            <v/>
          </cell>
          <cell r="CE609" t="str">
            <v/>
          </cell>
          <cell r="CF609" t="str">
            <v/>
          </cell>
          <cell r="CG609" t="str">
            <v/>
          </cell>
          <cell r="CH609" t="str">
            <v/>
          </cell>
          <cell r="CI609" t="str">
            <v/>
          </cell>
          <cell r="CJ609" t="str">
            <v/>
          </cell>
          <cell r="CK609" t="str">
            <v/>
          </cell>
          <cell r="CL609" t="str">
            <v/>
          </cell>
          <cell r="CM609" t="str">
            <v/>
          </cell>
          <cell r="CN609" t="str">
            <v/>
          </cell>
          <cell r="CO609" t="str">
            <v/>
          </cell>
          <cell r="CP609" t="str">
            <v/>
          </cell>
          <cell r="CQ609" t="str">
            <v/>
          </cell>
          <cell r="CR609" t="str">
            <v/>
          </cell>
          <cell r="CS609" t="str">
            <v/>
          </cell>
          <cell r="CT609" t="str">
            <v/>
          </cell>
          <cell r="CU609" t="str">
            <v/>
          </cell>
          <cell r="CV609" t="str">
            <v/>
          </cell>
          <cell r="CW609" t="str">
            <v/>
          </cell>
          <cell r="CX609" t="str">
            <v/>
          </cell>
          <cell r="CY609" t="str">
            <v/>
          </cell>
          <cell r="CZ609" t="str">
            <v/>
          </cell>
          <cell r="DA609" t="str">
            <v/>
          </cell>
          <cell r="DB609" t="str">
            <v/>
          </cell>
          <cell r="DC609" t="str">
            <v/>
          </cell>
          <cell r="DD609" t="str">
            <v/>
          </cell>
          <cell r="DE609" t="str">
            <v/>
          </cell>
          <cell r="DF609" t="str">
            <v/>
          </cell>
          <cell r="DG609" t="str">
            <v/>
          </cell>
          <cell r="DH609" t="str">
            <v/>
          </cell>
          <cell r="DI609" t="str">
            <v/>
          </cell>
          <cell r="DJ609" t="str">
            <v/>
          </cell>
          <cell r="DK609" t="str">
            <v/>
          </cell>
          <cell r="DL609" t="str">
            <v/>
          </cell>
          <cell r="DM609" t="str">
            <v/>
          </cell>
          <cell r="DN609" t="str">
            <v/>
          </cell>
          <cell r="DO609" t="str">
            <v/>
          </cell>
          <cell r="DP609" t="str">
            <v/>
          </cell>
          <cell r="DQ609" t="str">
            <v/>
          </cell>
          <cell r="DR609" t="str">
            <v/>
          </cell>
          <cell r="DS609" t="str">
            <v/>
          </cell>
          <cell r="DT609" t="str">
            <v/>
          </cell>
          <cell r="DU609" t="str">
            <v/>
          </cell>
          <cell r="DV609" t="str">
            <v/>
          </cell>
          <cell r="DW609" t="str">
            <v/>
          </cell>
          <cell r="DX609" t="str">
            <v/>
          </cell>
          <cell r="DY609" t="str">
            <v/>
          </cell>
          <cell r="DZ609" t="str">
            <v/>
          </cell>
          <cell r="EA609" t="str">
            <v/>
          </cell>
          <cell r="EB609" t="str">
            <v/>
          </cell>
          <cell r="EC609" t="str">
            <v/>
          </cell>
          <cell r="ED609" t="str">
            <v/>
          </cell>
          <cell r="EE609" t="str">
            <v/>
          </cell>
          <cell r="EF609" t="str">
            <v/>
          </cell>
          <cell r="EG609" t="str">
            <v/>
          </cell>
          <cell r="EH609" t="str">
            <v/>
          </cell>
          <cell r="EI609" t="str">
            <v/>
          </cell>
          <cell r="EJ609" t="str">
            <v/>
          </cell>
          <cell r="EK609" t="str">
            <v/>
          </cell>
          <cell r="EL609" t="str">
            <v/>
          </cell>
          <cell r="EM609" t="str">
            <v/>
          </cell>
          <cell r="EN609" t="str">
            <v/>
          </cell>
          <cell r="EO609" t="str">
            <v/>
          </cell>
          <cell r="EP609" t="str">
            <v/>
          </cell>
          <cell r="EQ609" t="str">
            <v/>
          </cell>
          <cell r="ER609" t="str">
            <v/>
          </cell>
          <cell r="ES609" t="str">
            <v/>
          </cell>
          <cell r="ET609" t="str">
            <v/>
          </cell>
          <cell r="EU609" t="str">
            <v/>
          </cell>
          <cell r="EV609" t="str">
            <v/>
          </cell>
          <cell r="EW609" t="str">
            <v/>
          </cell>
          <cell r="EX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  <cell r="BI610" t="str">
            <v/>
          </cell>
          <cell r="BJ610" t="str">
            <v/>
          </cell>
          <cell r="BK610" t="str">
            <v/>
          </cell>
          <cell r="BL610" t="str">
            <v/>
          </cell>
          <cell r="BM610" t="str">
            <v/>
          </cell>
          <cell r="BN610" t="str">
            <v/>
          </cell>
          <cell r="BO610" t="str">
            <v/>
          </cell>
          <cell r="BP610" t="str">
            <v/>
          </cell>
          <cell r="BQ610" t="str">
            <v/>
          </cell>
          <cell r="BR610" t="str">
            <v/>
          </cell>
          <cell r="BS610" t="str">
            <v/>
          </cell>
          <cell r="BT610" t="str">
            <v/>
          </cell>
          <cell r="BU610" t="str">
            <v/>
          </cell>
          <cell r="BV610" t="str">
            <v/>
          </cell>
          <cell r="BW610" t="str">
            <v/>
          </cell>
          <cell r="BX610" t="str">
            <v/>
          </cell>
          <cell r="BY610" t="str">
            <v/>
          </cell>
          <cell r="CA610" t="str">
            <v/>
          </cell>
          <cell r="CB610" t="str">
            <v/>
          </cell>
          <cell r="CC610" t="str">
            <v/>
          </cell>
          <cell r="CD610" t="str">
            <v/>
          </cell>
          <cell r="CE610" t="str">
            <v/>
          </cell>
          <cell r="CF610" t="str">
            <v/>
          </cell>
          <cell r="CG610" t="str">
            <v/>
          </cell>
          <cell r="CH610" t="str">
            <v/>
          </cell>
          <cell r="CI610" t="str">
            <v/>
          </cell>
          <cell r="CJ610" t="str">
            <v/>
          </cell>
          <cell r="CK610" t="str">
            <v/>
          </cell>
          <cell r="CL610" t="str">
            <v/>
          </cell>
          <cell r="CM610" t="str">
            <v/>
          </cell>
          <cell r="CN610" t="str">
            <v/>
          </cell>
          <cell r="CO610" t="str">
            <v/>
          </cell>
          <cell r="CP610" t="str">
            <v/>
          </cell>
          <cell r="CQ610" t="str">
            <v/>
          </cell>
          <cell r="CR610" t="str">
            <v/>
          </cell>
          <cell r="CS610" t="str">
            <v/>
          </cell>
          <cell r="CT610" t="str">
            <v/>
          </cell>
          <cell r="CU610" t="str">
            <v/>
          </cell>
          <cell r="CV610" t="str">
            <v/>
          </cell>
          <cell r="CW610" t="str">
            <v/>
          </cell>
          <cell r="CX610" t="str">
            <v/>
          </cell>
          <cell r="CY610" t="str">
            <v/>
          </cell>
          <cell r="CZ610" t="str">
            <v/>
          </cell>
          <cell r="DA610" t="str">
            <v/>
          </cell>
          <cell r="DB610" t="str">
            <v/>
          </cell>
          <cell r="DC610" t="str">
            <v/>
          </cell>
          <cell r="DD610" t="str">
            <v/>
          </cell>
          <cell r="DE610" t="str">
            <v/>
          </cell>
          <cell r="DF610" t="str">
            <v/>
          </cell>
          <cell r="DG610" t="str">
            <v/>
          </cell>
          <cell r="DH610" t="str">
            <v/>
          </cell>
          <cell r="DI610" t="str">
            <v/>
          </cell>
          <cell r="DJ610" t="str">
            <v/>
          </cell>
          <cell r="DK610" t="str">
            <v/>
          </cell>
          <cell r="DL610" t="str">
            <v/>
          </cell>
          <cell r="DM610" t="str">
            <v/>
          </cell>
          <cell r="DN610" t="str">
            <v/>
          </cell>
          <cell r="DO610" t="str">
            <v/>
          </cell>
          <cell r="DP610" t="str">
            <v/>
          </cell>
          <cell r="DQ610" t="str">
            <v/>
          </cell>
          <cell r="DR610" t="str">
            <v/>
          </cell>
          <cell r="DS610" t="str">
            <v/>
          </cell>
          <cell r="DT610" t="str">
            <v/>
          </cell>
          <cell r="DU610" t="str">
            <v/>
          </cell>
          <cell r="DV610" t="str">
            <v/>
          </cell>
          <cell r="DW610" t="str">
            <v/>
          </cell>
          <cell r="DX610" t="str">
            <v/>
          </cell>
          <cell r="DY610" t="str">
            <v/>
          </cell>
          <cell r="DZ610" t="str">
            <v/>
          </cell>
          <cell r="EA610" t="str">
            <v/>
          </cell>
          <cell r="EB610" t="str">
            <v/>
          </cell>
          <cell r="EC610" t="str">
            <v/>
          </cell>
          <cell r="ED610" t="str">
            <v/>
          </cell>
          <cell r="EE610" t="str">
            <v/>
          </cell>
          <cell r="EF610" t="str">
            <v/>
          </cell>
          <cell r="EG610" t="str">
            <v/>
          </cell>
          <cell r="EH610" t="str">
            <v/>
          </cell>
          <cell r="EI610" t="str">
            <v/>
          </cell>
          <cell r="EJ610" t="str">
            <v/>
          </cell>
          <cell r="EK610" t="str">
            <v/>
          </cell>
          <cell r="EL610" t="str">
            <v/>
          </cell>
          <cell r="EM610" t="str">
            <v/>
          </cell>
          <cell r="EN610" t="str">
            <v/>
          </cell>
          <cell r="EO610" t="str">
            <v/>
          </cell>
          <cell r="EP610" t="str">
            <v/>
          </cell>
          <cell r="EQ610" t="str">
            <v/>
          </cell>
          <cell r="ER610" t="str">
            <v/>
          </cell>
          <cell r="ES610" t="str">
            <v/>
          </cell>
          <cell r="ET610" t="str">
            <v/>
          </cell>
          <cell r="EU610" t="str">
            <v/>
          </cell>
          <cell r="EV610" t="str">
            <v/>
          </cell>
          <cell r="EW610" t="str">
            <v/>
          </cell>
          <cell r="EX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  <cell r="BI611" t="str">
            <v/>
          </cell>
          <cell r="BJ611" t="str">
            <v/>
          </cell>
          <cell r="BK611" t="str">
            <v/>
          </cell>
          <cell r="BL611" t="str">
            <v/>
          </cell>
          <cell r="BM611" t="str">
            <v/>
          </cell>
          <cell r="BN611" t="str">
            <v/>
          </cell>
          <cell r="BO611" t="str">
            <v/>
          </cell>
          <cell r="BP611" t="str">
            <v/>
          </cell>
          <cell r="BQ611" t="str">
            <v/>
          </cell>
          <cell r="BR611" t="str">
            <v/>
          </cell>
          <cell r="BS611" t="str">
            <v/>
          </cell>
          <cell r="BT611" t="str">
            <v/>
          </cell>
          <cell r="BU611" t="str">
            <v/>
          </cell>
          <cell r="BV611" t="str">
            <v/>
          </cell>
          <cell r="BW611" t="str">
            <v/>
          </cell>
          <cell r="BX611" t="str">
            <v/>
          </cell>
          <cell r="BY611" t="str">
            <v/>
          </cell>
          <cell r="CA611" t="str">
            <v/>
          </cell>
          <cell r="CB611" t="str">
            <v/>
          </cell>
          <cell r="CC611" t="str">
            <v/>
          </cell>
          <cell r="CD611" t="str">
            <v/>
          </cell>
          <cell r="CE611" t="str">
            <v/>
          </cell>
          <cell r="CF611" t="str">
            <v/>
          </cell>
          <cell r="CG611" t="str">
            <v/>
          </cell>
          <cell r="CH611" t="str">
            <v/>
          </cell>
          <cell r="CI611" t="str">
            <v/>
          </cell>
          <cell r="CJ611" t="str">
            <v/>
          </cell>
          <cell r="CK611" t="str">
            <v/>
          </cell>
          <cell r="CL611" t="str">
            <v/>
          </cell>
          <cell r="CM611" t="str">
            <v/>
          </cell>
          <cell r="CN611" t="str">
            <v/>
          </cell>
          <cell r="CO611" t="str">
            <v/>
          </cell>
          <cell r="CP611" t="str">
            <v/>
          </cell>
          <cell r="CQ611" t="str">
            <v/>
          </cell>
          <cell r="CR611" t="str">
            <v/>
          </cell>
          <cell r="CS611" t="str">
            <v/>
          </cell>
          <cell r="CT611" t="str">
            <v/>
          </cell>
          <cell r="CU611" t="str">
            <v/>
          </cell>
          <cell r="CV611" t="str">
            <v/>
          </cell>
          <cell r="CW611" t="str">
            <v/>
          </cell>
          <cell r="CX611" t="str">
            <v/>
          </cell>
          <cell r="CY611" t="str">
            <v/>
          </cell>
          <cell r="CZ611" t="str">
            <v/>
          </cell>
          <cell r="DA611" t="str">
            <v/>
          </cell>
          <cell r="DB611" t="str">
            <v/>
          </cell>
          <cell r="DC611" t="str">
            <v/>
          </cell>
          <cell r="DD611" t="str">
            <v/>
          </cell>
          <cell r="DE611" t="str">
            <v/>
          </cell>
          <cell r="DF611" t="str">
            <v/>
          </cell>
          <cell r="DG611" t="str">
            <v/>
          </cell>
          <cell r="DH611" t="str">
            <v/>
          </cell>
          <cell r="DI611" t="str">
            <v/>
          </cell>
          <cell r="DJ611" t="str">
            <v/>
          </cell>
          <cell r="DK611" t="str">
            <v/>
          </cell>
          <cell r="DL611" t="str">
            <v/>
          </cell>
          <cell r="DM611" t="str">
            <v/>
          </cell>
          <cell r="DN611" t="str">
            <v/>
          </cell>
          <cell r="DO611" t="str">
            <v/>
          </cell>
          <cell r="DP611" t="str">
            <v/>
          </cell>
          <cell r="DQ611" t="str">
            <v/>
          </cell>
          <cell r="DR611" t="str">
            <v/>
          </cell>
          <cell r="DS611" t="str">
            <v/>
          </cell>
          <cell r="DT611" t="str">
            <v/>
          </cell>
          <cell r="DU611" t="str">
            <v/>
          </cell>
          <cell r="DV611" t="str">
            <v/>
          </cell>
          <cell r="DW611" t="str">
            <v/>
          </cell>
          <cell r="DX611" t="str">
            <v/>
          </cell>
          <cell r="DY611" t="str">
            <v/>
          </cell>
          <cell r="DZ611" t="str">
            <v/>
          </cell>
          <cell r="EA611" t="str">
            <v/>
          </cell>
          <cell r="EB611" t="str">
            <v/>
          </cell>
          <cell r="EC611" t="str">
            <v/>
          </cell>
          <cell r="ED611" t="str">
            <v/>
          </cell>
          <cell r="EE611" t="str">
            <v/>
          </cell>
          <cell r="EF611" t="str">
            <v/>
          </cell>
          <cell r="EG611" t="str">
            <v/>
          </cell>
          <cell r="EH611" t="str">
            <v/>
          </cell>
          <cell r="EI611" t="str">
            <v/>
          </cell>
          <cell r="EJ611" t="str">
            <v/>
          </cell>
          <cell r="EK611" t="str">
            <v/>
          </cell>
          <cell r="EL611" t="str">
            <v/>
          </cell>
          <cell r="EM611" t="str">
            <v/>
          </cell>
          <cell r="EN611" t="str">
            <v/>
          </cell>
          <cell r="EO611" t="str">
            <v/>
          </cell>
          <cell r="EP611" t="str">
            <v/>
          </cell>
          <cell r="EQ611" t="str">
            <v/>
          </cell>
          <cell r="ER611" t="str">
            <v/>
          </cell>
          <cell r="ES611" t="str">
            <v/>
          </cell>
          <cell r="ET611" t="str">
            <v/>
          </cell>
          <cell r="EU611" t="str">
            <v/>
          </cell>
          <cell r="EV611" t="str">
            <v/>
          </cell>
          <cell r="EW611" t="str">
            <v/>
          </cell>
          <cell r="EX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  <cell r="BI612" t="str">
            <v/>
          </cell>
          <cell r="BJ612" t="str">
            <v/>
          </cell>
          <cell r="BK612" t="str">
            <v/>
          </cell>
          <cell r="BL612" t="str">
            <v/>
          </cell>
          <cell r="BM612" t="str">
            <v/>
          </cell>
          <cell r="BN612" t="str">
            <v/>
          </cell>
          <cell r="BO612" t="str">
            <v/>
          </cell>
          <cell r="BP612" t="str">
            <v/>
          </cell>
          <cell r="BQ612" t="str">
            <v/>
          </cell>
          <cell r="BR612" t="str">
            <v/>
          </cell>
          <cell r="BS612" t="str">
            <v/>
          </cell>
          <cell r="BT612" t="str">
            <v/>
          </cell>
          <cell r="BU612" t="str">
            <v/>
          </cell>
          <cell r="BV612" t="str">
            <v/>
          </cell>
          <cell r="BW612" t="str">
            <v/>
          </cell>
          <cell r="BX612" t="str">
            <v/>
          </cell>
          <cell r="BY612" t="str">
            <v/>
          </cell>
          <cell r="CA612" t="str">
            <v/>
          </cell>
          <cell r="CB612" t="str">
            <v/>
          </cell>
          <cell r="CC612" t="str">
            <v/>
          </cell>
          <cell r="CD612" t="str">
            <v/>
          </cell>
          <cell r="CE612" t="str">
            <v/>
          </cell>
          <cell r="CF612" t="str">
            <v/>
          </cell>
          <cell r="CG612" t="str">
            <v/>
          </cell>
          <cell r="CH612" t="str">
            <v/>
          </cell>
          <cell r="CI612" t="str">
            <v/>
          </cell>
          <cell r="CJ612" t="str">
            <v/>
          </cell>
          <cell r="CK612" t="str">
            <v/>
          </cell>
          <cell r="CL612" t="str">
            <v/>
          </cell>
          <cell r="CM612" t="str">
            <v/>
          </cell>
          <cell r="CN612" t="str">
            <v/>
          </cell>
          <cell r="CO612" t="str">
            <v/>
          </cell>
          <cell r="CP612" t="str">
            <v/>
          </cell>
          <cell r="CQ612" t="str">
            <v/>
          </cell>
          <cell r="CR612" t="str">
            <v/>
          </cell>
          <cell r="CS612" t="str">
            <v/>
          </cell>
          <cell r="CT612" t="str">
            <v/>
          </cell>
          <cell r="CU612" t="str">
            <v/>
          </cell>
          <cell r="CV612" t="str">
            <v/>
          </cell>
          <cell r="CW612" t="str">
            <v/>
          </cell>
          <cell r="CX612" t="str">
            <v/>
          </cell>
          <cell r="CY612" t="str">
            <v/>
          </cell>
          <cell r="CZ612" t="str">
            <v/>
          </cell>
          <cell r="DA612" t="str">
            <v/>
          </cell>
          <cell r="DB612" t="str">
            <v/>
          </cell>
          <cell r="DC612" t="str">
            <v/>
          </cell>
          <cell r="DD612" t="str">
            <v/>
          </cell>
          <cell r="DE612" t="str">
            <v/>
          </cell>
          <cell r="DF612" t="str">
            <v/>
          </cell>
          <cell r="DG612" t="str">
            <v/>
          </cell>
          <cell r="DH612" t="str">
            <v/>
          </cell>
          <cell r="DI612" t="str">
            <v/>
          </cell>
          <cell r="DJ612" t="str">
            <v/>
          </cell>
          <cell r="DK612" t="str">
            <v/>
          </cell>
          <cell r="DL612" t="str">
            <v/>
          </cell>
          <cell r="DM612" t="str">
            <v/>
          </cell>
          <cell r="DN612" t="str">
            <v/>
          </cell>
          <cell r="DO612" t="str">
            <v/>
          </cell>
          <cell r="DP612" t="str">
            <v/>
          </cell>
          <cell r="DQ612" t="str">
            <v/>
          </cell>
          <cell r="DR612" t="str">
            <v/>
          </cell>
          <cell r="DS612" t="str">
            <v/>
          </cell>
          <cell r="DT612" t="str">
            <v/>
          </cell>
          <cell r="DU612" t="str">
            <v/>
          </cell>
          <cell r="DV612" t="str">
            <v/>
          </cell>
          <cell r="DW612" t="str">
            <v/>
          </cell>
          <cell r="DX612" t="str">
            <v/>
          </cell>
          <cell r="DY612" t="str">
            <v/>
          </cell>
          <cell r="DZ612" t="str">
            <v/>
          </cell>
          <cell r="EA612" t="str">
            <v/>
          </cell>
          <cell r="EB612" t="str">
            <v/>
          </cell>
          <cell r="EC612" t="str">
            <v/>
          </cell>
          <cell r="ED612" t="str">
            <v/>
          </cell>
          <cell r="EE612" t="str">
            <v/>
          </cell>
          <cell r="EF612" t="str">
            <v/>
          </cell>
          <cell r="EG612" t="str">
            <v/>
          </cell>
          <cell r="EH612" t="str">
            <v/>
          </cell>
          <cell r="EI612" t="str">
            <v/>
          </cell>
          <cell r="EJ612" t="str">
            <v/>
          </cell>
          <cell r="EK612" t="str">
            <v/>
          </cell>
          <cell r="EL612" t="str">
            <v/>
          </cell>
          <cell r="EM612" t="str">
            <v/>
          </cell>
          <cell r="EN612" t="str">
            <v/>
          </cell>
          <cell r="EO612" t="str">
            <v/>
          </cell>
          <cell r="EP612" t="str">
            <v/>
          </cell>
          <cell r="EQ612" t="str">
            <v/>
          </cell>
          <cell r="ER612" t="str">
            <v/>
          </cell>
          <cell r="ES612" t="str">
            <v/>
          </cell>
          <cell r="ET612" t="str">
            <v/>
          </cell>
          <cell r="EU612" t="str">
            <v/>
          </cell>
          <cell r="EV612" t="str">
            <v/>
          </cell>
          <cell r="EW612" t="str">
            <v/>
          </cell>
          <cell r="EX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  <cell r="BI613" t="str">
            <v/>
          </cell>
          <cell r="BJ613" t="str">
            <v/>
          </cell>
          <cell r="BK613" t="str">
            <v/>
          </cell>
          <cell r="BL613" t="str">
            <v/>
          </cell>
          <cell r="BM613" t="str">
            <v/>
          </cell>
          <cell r="BN613" t="str">
            <v/>
          </cell>
          <cell r="BO613" t="str">
            <v/>
          </cell>
          <cell r="BP613" t="str">
            <v/>
          </cell>
          <cell r="BQ613" t="str">
            <v/>
          </cell>
          <cell r="BR613" t="str">
            <v/>
          </cell>
          <cell r="BS613" t="str">
            <v/>
          </cell>
          <cell r="BT613" t="str">
            <v/>
          </cell>
          <cell r="BU613" t="str">
            <v/>
          </cell>
          <cell r="BV613" t="str">
            <v/>
          </cell>
          <cell r="BW613" t="str">
            <v/>
          </cell>
          <cell r="BX613" t="str">
            <v/>
          </cell>
          <cell r="BY613" t="str">
            <v/>
          </cell>
          <cell r="CA613" t="str">
            <v/>
          </cell>
          <cell r="CB613" t="str">
            <v/>
          </cell>
          <cell r="CC613" t="str">
            <v/>
          </cell>
          <cell r="CD613" t="str">
            <v/>
          </cell>
          <cell r="CE613" t="str">
            <v/>
          </cell>
          <cell r="CF613" t="str">
            <v/>
          </cell>
          <cell r="CG613" t="str">
            <v/>
          </cell>
          <cell r="CH613" t="str">
            <v/>
          </cell>
          <cell r="CI613" t="str">
            <v/>
          </cell>
          <cell r="CJ613" t="str">
            <v/>
          </cell>
          <cell r="CK613" t="str">
            <v/>
          </cell>
          <cell r="CL613" t="str">
            <v/>
          </cell>
          <cell r="CM613" t="str">
            <v/>
          </cell>
          <cell r="CN613" t="str">
            <v/>
          </cell>
          <cell r="CO613" t="str">
            <v/>
          </cell>
          <cell r="CP613" t="str">
            <v/>
          </cell>
          <cell r="CQ613" t="str">
            <v/>
          </cell>
          <cell r="CR613" t="str">
            <v/>
          </cell>
          <cell r="CS613" t="str">
            <v/>
          </cell>
          <cell r="CT613" t="str">
            <v/>
          </cell>
          <cell r="CU613" t="str">
            <v/>
          </cell>
          <cell r="CV613" t="str">
            <v/>
          </cell>
          <cell r="CW613" t="str">
            <v/>
          </cell>
          <cell r="CX613" t="str">
            <v/>
          </cell>
          <cell r="CY613" t="str">
            <v/>
          </cell>
          <cell r="CZ613" t="str">
            <v/>
          </cell>
          <cell r="DA613" t="str">
            <v/>
          </cell>
          <cell r="DB613" t="str">
            <v/>
          </cell>
          <cell r="DC613" t="str">
            <v/>
          </cell>
          <cell r="DD613" t="str">
            <v/>
          </cell>
          <cell r="DE613" t="str">
            <v/>
          </cell>
          <cell r="DF613" t="str">
            <v/>
          </cell>
          <cell r="DG613" t="str">
            <v/>
          </cell>
          <cell r="DH613" t="str">
            <v/>
          </cell>
          <cell r="DI613" t="str">
            <v/>
          </cell>
          <cell r="DJ613" t="str">
            <v/>
          </cell>
          <cell r="DK613" t="str">
            <v/>
          </cell>
          <cell r="DL613" t="str">
            <v/>
          </cell>
          <cell r="DM613" t="str">
            <v/>
          </cell>
          <cell r="DN613" t="str">
            <v/>
          </cell>
          <cell r="DO613" t="str">
            <v/>
          </cell>
          <cell r="DP613" t="str">
            <v/>
          </cell>
          <cell r="DQ613" t="str">
            <v/>
          </cell>
          <cell r="DR613" t="str">
            <v/>
          </cell>
          <cell r="DS613" t="str">
            <v/>
          </cell>
          <cell r="DT613" t="str">
            <v/>
          </cell>
          <cell r="DU613" t="str">
            <v/>
          </cell>
          <cell r="DV613" t="str">
            <v/>
          </cell>
          <cell r="DW613" t="str">
            <v/>
          </cell>
          <cell r="DX613" t="str">
            <v/>
          </cell>
          <cell r="DY613" t="str">
            <v/>
          </cell>
          <cell r="DZ613" t="str">
            <v/>
          </cell>
          <cell r="EA613" t="str">
            <v/>
          </cell>
          <cell r="EB613" t="str">
            <v/>
          </cell>
          <cell r="EC613" t="str">
            <v/>
          </cell>
          <cell r="ED613" t="str">
            <v/>
          </cell>
          <cell r="EE613" t="str">
            <v/>
          </cell>
          <cell r="EF613" t="str">
            <v/>
          </cell>
          <cell r="EG613" t="str">
            <v/>
          </cell>
          <cell r="EH613" t="str">
            <v/>
          </cell>
          <cell r="EI613" t="str">
            <v/>
          </cell>
          <cell r="EJ613" t="str">
            <v/>
          </cell>
          <cell r="EK613" t="str">
            <v/>
          </cell>
          <cell r="EL613" t="str">
            <v/>
          </cell>
          <cell r="EM613" t="str">
            <v/>
          </cell>
          <cell r="EN613" t="str">
            <v/>
          </cell>
          <cell r="EO613" t="str">
            <v/>
          </cell>
          <cell r="EP613" t="str">
            <v/>
          </cell>
          <cell r="EQ613" t="str">
            <v/>
          </cell>
          <cell r="ER613" t="str">
            <v/>
          </cell>
          <cell r="ES613" t="str">
            <v/>
          </cell>
          <cell r="ET613" t="str">
            <v/>
          </cell>
          <cell r="EU613" t="str">
            <v/>
          </cell>
          <cell r="EV613" t="str">
            <v/>
          </cell>
          <cell r="EW613" t="str">
            <v/>
          </cell>
          <cell r="EX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  <cell r="BI614" t="str">
            <v/>
          </cell>
          <cell r="BJ614" t="str">
            <v/>
          </cell>
          <cell r="BK614" t="str">
            <v/>
          </cell>
          <cell r="BL614" t="str">
            <v/>
          </cell>
          <cell r="BM614" t="str">
            <v/>
          </cell>
          <cell r="BN614" t="str">
            <v/>
          </cell>
          <cell r="BO614" t="str">
            <v/>
          </cell>
          <cell r="BP614" t="str">
            <v/>
          </cell>
          <cell r="BQ614" t="str">
            <v/>
          </cell>
          <cell r="BR614" t="str">
            <v/>
          </cell>
          <cell r="BS614" t="str">
            <v/>
          </cell>
          <cell r="BT614" t="str">
            <v/>
          </cell>
          <cell r="BU614" t="str">
            <v/>
          </cell>
          <cell r="BV614" t="str">
            <v/>
          </cell>
          <cell r="BW614" t="str">
            <v/>
          </cell>
          <cell r="BX614" t="str">
            <v/>
          </cell>
          <cell r="BY614" t="str">
            <v/>
          </cell>
          <cell r="CA614" t="str">
            <v/>
          </cell>
          <cell r="CB614" t="str">
            <v/>
          </cell>
          <cell r="CC614" t="str">
            <v/>
          </cell>
          <cell r="CD614" t="str">
            <v/>
          </cell>
          <cell r="CE614" t="str">
            <v/>
          </cell>
          <cell r="CF614" t="str">
            <v/>
          </cell>
          <cell r="CG614" t="str">
            <v/>
          </cell>
          <cell r="CH614" t="str">
            <v/>
          </cell>
          <cell r="CI614" t="str">
            <v/>
          </cell>
          <cell r="CJ614" t="str">
            <v/>
          </cell>
          <cell r="CK614" t="str">
            <v/>
          </cell>
          <cell r="CL614" t="str">
            <v/>
          </cell>
          <cell r="CM614" t="str">
            <v/>
          </cell>
          <cell r="CN614" t="str">
            <v/>
          </cell>
          <cell r="CO614" t="str">
            <v/>
          </cell>
          <cell r="CP614" t="str">
            <v/>
          </cell>
          <cell r="CQ614" t="str">
            <v/>
          </cell>
          <cell r="CR614" t="str">
            <v/>
          </cell>
          <cell r="CS614" t="str">
            <v/>
          </cell>
          <cell r="CT614" t="str">
            <v/>
          </cell>
          <cell r="CU614" t="str">
            <v/>
          </cell>
          <cell r="CV614" t="str">
            <v/>
          </cell>
          <cell r="CW614" t="str">
            <v/>
          </cell>
          <cell r="CX614" t="str">
            <v/>
          </cell>
          <cell r="CY614" t="str">
            <v/>
          </cell>
          <cell r="CZ614" t="str">
            <v/>
          </cell>
          <cell r="DA614" t="str">
            <v/>
          </cell>
          <cell r="DB614" t="str">
            <v/>
          </cell>
          <cell r="DC614" t="str">
            <v/>
          </cell>
          <cell r="DD614" t="str">
            <v/>
          </cell>
          <cell r="DE614" t="str">
            <v/>
          </cell>
          <cell r="DF614" t="str">
            <v/>
          </cell>
          <cell r="DG614" t="str">
            <v/>
          </cell>
          <cell r="DH614" t="str">
            <v/>
          </cell>
          <cell r="DI614" t="str">
            <v/>
          </cell>
          <cell r="DJ614" t="str">
            <v/>
          </cell>
          <cell r="DK614" t="str">
            <v/>
          </cell>
          <cell r="DL614" t="str">
            <v/>
          </cell>
          <cell r="DM614" t="str">
            <v/>
          </cell>
          <cell r="DN614" t="str">
            <v/>
          </cell>
          <cell r="DO614" t="str">
            <v/>
          </cell>
          <cell r="DP614" t="str">
            <v/>
          </cell>
          <cell r="DQ614" t="str">
            <v/>
          </cell>
          <cell r="DR614" t="str">
            <v/>
          </cell>
          <cell r="DS614" t="str">
            <v/>
          </cell>
          <cell r="DT614" t="str">
            <v/>
          </cell>
          <cell r="DU614" t="str">
            <v/>
          </cell>
          <cell r="DV614" t="str">
            <v/>
          </cell>
          <cell r="DW614" t="str">
            <v/>
          </cell>
          <cell r="DX614" t="str">
            <v/>
          </cell>
          <cell r="DY614" t="str">
            <v/>
          </cell>
          <cell r="DZ614" t="str">
            <v/>
          </cell>
          <cell r="EA614" t="str">
            <v/>
          </cell>
          <cell r="EB614" t="str">
            <v/>
          </cell>
          <cell r="EC614" t="str">
            <v/>
          </cell>
          <cell r="ED614" t="str">
            <v/>
          </cell>
          <cell r="EE614" t="str">
            <v/>
          </cell>
          <cell r="EF614" t="str">
            <v/>
          </cell>
          <cell r="EG614" t="str">
            <v/>
          </cell>
          <cell r="EH614" t="str">
            <v/>
          </cell>
          <cell r="EI614" t="str">
            <v/>
          </cell>
          <cell r="EJ614" t="str">
            <v/>
          </cell>
          <cell r="EK614" t="str">
            <v/>
          </cell>
          <cell r="EL614" t="str">
            <v/>
          </cell>
          <cell r="EM614" t="str">
            <v/>
          </cell>
          <cell r="EN614" t="str">
            <v/>
          </cell>
          <cell r="EO614" t="str">
            <v/>
          </cell>
          <cell r="EP614" t="str">
            <v/>
          </cell>
          <cell r="EQ614" t="str">
            <v/>
          </cell>
          <cell r="ER614" t="str">
            <v/>
          </cell>
          <cell r="ES614" t="str">
            <v/>
          </cell>
          <cell r="ET614" t="str">
            <v/>
          </cell>
          <cell r="EU614" t="str">
            <v/>
          </cell>
          <cell r="EV614" t="str">
            <v/>
          </cell>
          <cell r="EW614" t="str">
            <v/>
          </cell>
          <cell r="EX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  <cell r="BI615" t="str">
            <v/>
          </cell>
          <cell r="BJ615" t="str">
            <v/>
          </cell>
          <cell r="BK615" t="str">
            <v/>
          </cell>
          <cell r="BL615" t="str">
            <v/>
          </cell>
          <cell r="BM615" t="str">
            <v/>
          </cell>
          <cell r="BN615" t="str">
            <v/>
          </cell>
          <cell r="BO615" t="str">
            <v/>
          </cell>
          <cell r="BP615" t="str">
            <v/>
          </cell>
          <cell r="BQ615" t="str">
            <v/>
          </cell>
          <cell r="BR615" t="str">
            <v/>
          </cell>
          <cell r="BS615" t="str">
            <v/>
          </cell>
          <cell r="BT615" t="str">
            <v/>
          </cell>
          <cell r="BU615" t="str">
            <v/>
          </cell>
          <cell r="BV615" t="str">
            <v/>
          </cell>
          <cell r="BW615" t="str">
            <v/>
          </cell>
          <cell r="BX615" t="str">
            <v/>
          </cell>
          <cell r="BY615" t="str">
            <v/>
          </cell>
          <cell r="CA615" t="str">
            <v/>
          </cell>
          <cell r="CB615" t="str">
            <v/>
          </cell>
          <cell r="CC615" t="str">
            <v/>
          </cell>
          <cell r="CD615" t="str">
            <v/>
          </cell>
          <cell r="CE615" t="str">
            <v/>
          </cell>
          <cell r="CF615" t="str">
            <v/>
          </cell>
          <cell r="CG615" t="str">
            <v/>
          </cell>
          <cell r="CH615" t="str">
            <v/>
          </cell>
          <cell r="CI615" t="str">
            <v/>
          </cell>
          <cell r="CJ615" t="str">
            <v/>
          </cell>
          <cell r="CK615" t="str">
            <v/>
          </cell>
          <cell r="CL615" t="str">
            <v/>
          </cell>
          <cell r="CM615" t="str">
            <v/>
          </cell>
          <cell r="CN615" t="str">
            <v/>
          </cell>
          <cell r="CO615" t="str">
            <v/>
          </cell>
          <cell r="CP615" t="str">
            <v/>
          </cell>
          <cell r="CQ615" t="str">
            <v/>
          </cell>
          <cell r="CR615" t="str">
            <v/>
          </cell>
          <cell r="CS615" t="str">
            <v/>
          </cell>
          <cell r="CT615" t="str">
            <v/>
          </cell>
          <cell r="CU615" t="str">
            <v/>
          </cell>
          <cell r="CV615" t="str">
            <v/>
          </cell>
          <cell r="CW615" t="str">
            <v/>
          </cell>
          <cell r="CX615" t="str">
            <v/>
          </cell>
          <cell r="CY615" t="str">
            <v/>
          </cell>
          <cell r="CZ615" t="str">
            <v/>
          </cell>
          <cell r="DA615" t="str">
            <v/>
          </cell>
          <cell r="DB615" t="str">
            <v/>
          </cell>
          <cell r="DC615" t="str">
            <v/>
          </cell>
          <cell r="DD615" t="str">
            <v/>
          </cell>
          <cell r="DE615" t="str">
            <v/>
          </cell>
          <cell r="DF615" t="str">
            <v/>
          </cell>
          <cell r="DG615" t="str">
            <v/>
          </cell>
          <cell r="DH615" t="str">
            <v/>
          </cell>
          <cell r="DI615" t="str">
            <v/>
          </cell>
          <cell r="DJ615" t="str">
            <v/>
          </cell>
          <cell r="DK615" t="str">
            <v/>
          </cell>
          <cell r="DL615" t="str">
            <v/>
          </cell>
          <cell r="DM615" t="str">
            <v/>
          </cell>
          <cell r="DN615" t="str">
            <v/>
          </cell>
          <cell r="DO615" t="str">
            <v/>
          </cell>
          <cell r="DP615" t="str">
            <v/>
          </cell>
          <cell r="DQ615" t="str">
            <v/>
          </cell>
          <cell r="DR615" t="str">
            <v/>
          </cell>
          <cell r="DS615" t="str">
            <v/>
          </cell>
          <cell r="DT615" t="str">
            <v/>
          </cell>
          <cell r="DU615" t="str">
            <v/>
          </cell>
          <cell r="DV615" t="str">
            <v/>
          </cell>
          <cell r="DW615" t="str">
            <v/>
          </cell>
          <cell r="DX615" t="str">
            <v/>
          </cell>
          <cell r="DY615" t="str">
            <v/>
          </cell>
          <cell r="DZ615" t="str">
            <v/>
          </cell>
          <cell r="EA615" t="str">
            <v/>
          </cell>
          <cell r="EB615" t="str">
            <v/>
          </cell>
          <cell r="EC615" t="str">
            <v/>
          </cell>
          <cell r="ED615" t="str">
            <v/>
          </cell>
          <cell r="EE615" t="str">
            <v/>
          </cell>
          <cell r="EF615" t="str">
            <v/>
          </cell>
          <cell r="EG615" t="str">
            <v/>
          </cell>
          <cell r="EH615" t="str">
            <v/>
          </cell>
          <cell r="EI615" t="str">
            <v/>
          </cell>
          <cell r="EJ615" t="str">
            <v/>
          </cell>
          <cell r="EK615" t="str">
            <v/>
          </cell>
          <cell r="EL615" t="str">
            <v/>
          </cell>
          <cell r="EM615" t="str">
            <v/>
          </cell>
          <cell r="EN615" t="str">
            <v/>
          </cell>
          <cell r="EO615" t="str">
            <v/>
          </cell>
          <cell r="EP615" t="str">
            <v/>
          </cell>
          <cell r="EQ615" t="str">
            <v/>
          </cell>
          <cell r="ER615" t="str">
            <v/>
          </cell>
          <cell r="ES615" t="str">
            <v/>
          </cell>
          <cell r="ET615" t="str">
            <v/>
          </cell>
          <cell r="EU615" t="str">
            <v/>
          </cell>
          <cell r="EV615" t="str">
            <v/>
          </cell>
          <cell r="EW615" t="str">
            <v/>
          </cell>
          <cell r="EX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  <cell r="BI616" t="str">
            <v/>
          </cell>
          <cell r="BJ616" t="str">
            <v/>
          </cell>
          <cell r="BK616" t="str">
            <v/>
          </cell>
          <cell r="BL616" t="str">
            <v/>
          </cell>
          <cell r="BM616" t="str">
            <v/>
          </cell>
          <cell r="BN616" t="str">
            <v/>
          </cell>
          <cell r="BO616" t="str">
            <v/>
          </cell>
          <cell r="BP616" t="str">
            <v/>
          </cell>
          <cell r="BQ616" t="str">
            <v/>
          </cell>
          <cell r="BR616" t="str">
            <v/>
          </cell>
          <cell r="BS616" t="str">
            <v/>
          </cell>
          <cell r="BT616" t="str">
            <v/>
          </cell>
          <cell r="BU616" t="str">
            <v/>
          </cell>
          <cell r="BV616" t="str">
            <v/>
          </cell>
          <cell r="BW616" t="str">
            <v/>
          </cell>
          <cell r="BX616" t="str">
            <v/>
          </cell>
          <cell r="BY616" t="str">
            <v/>
          </cell>
          <cell r="CA616" t="str">
            <v/>
          </cell>
          <cell r="CB616" t="str">
            <v/>
          </cell>
          <cell r="CC616" t="str">
            <v/>
          </cell>
          <cell r="CD616" t="str">
            <v/>
          </cell>
          <cell r="CE616" t="str">
            <v/>
          </cell>
          <cell r="CF616" t="str">
            <v/>
          </cell>
          <cell r="CG616" t="str">
            <v/>
          </cell>
          <cell r="CH616" t="str">
            <v/>
          </cell>
          <cell r="CI616" t="str">
            <v/>
          </cell>
          <cell r="CJ616" t="str">
            <v/>
          </cell>
          <cell r="CK616" t="str">
            <v/>
          </cell>
          <cell r="CL616" t="str">
            <v/>
          </cell>
          <cell r="CM616" t="str">
            <v/>
          </cell>
          <cell r="CN616" t="str">
            <v/>
          </cell>
          <cell r="CO616" t="str">
            <v/>
          </cell>
          <cell r="CP616" t="str">
            <v/>
          </cell>
          <cell r="CQ616" t="str">
            <v/>
          </cell>
          <cell r="CR616" t="str">
            <v/>
          </cell>
          <cell r="CS616" t="str">
            <v/>
          </cell>
          <cell r="CT616" t="str">
            <v/>
          </cell>
          <cell r="CU616" t="str">
            <v/>
          </cell>
          <cell r="CV616" t="str">
            <v/>
          </cell>
          <cell r="CW616" t="str">
            <v/>
          </cell>
          <cell r="CX616" t="str">
            <v/>
          </cell>
          <cell r="CY616" t="str">
            <v/>
          </cell>
          <cell r="CZ616" t="str">
            <v/>
          </cell>
          <cell r="DA616" t="str">
            <v/>
          </cell>
          <cell r="DB616" t="str">
            <v/>
          </cell>
          <cell r="DC616" t="str">
            <v/>
          </cell>
          <cell r="DD616" t="str">
            <v/>
          </cell>
          <cell r="DE616" t="str">
            <v/>
          </cell>
          <cell r="DF616" t="str">
            <v/>
          </cell>
          <cell r="DG616" t="str">
            <v/>
          </cell>
          <cell r="DH616" t="str">
            <v/>
          </cell>
          <cell r="DI616" t="str">
            <v/>
          </cell>
          <cell r="DJ616" t="str">
            <v/>
          </cell>
          <cell r="DK616" t="str">
            <v/>
          </cell>
          <cell r="DL616" t="str">
            <v/>
          </cell>
          <cell r="DM616" t="str">
            <v/>
          </cell>
          <cell r="DN616" t="str">
            <v/>
          </cell>
          <cell r="DO616" t="str">
            <v/>
          </cell>
          <cell r="DP616" t="str">
            <v/>
          </cell>
          <cell r="DQ616" t="str">
            <v/>
          </cell>
          <cell r="DR616" t="str">
            <v/>
          </cell>
          <cell r="DS616" t="str">
            <v/>
          </cell>
          <cell r="DT616" t="str">
            <v/>
          </cell>
          <cell r="DU616" t="str">
            <v/>
          </cell>
          <cell r="DV616" t="str">
            <v/>
          </cell>
          <cell r="DW616" t="str">
            <v/>
          </cell>
          <cell r="DX616" t="str">
            <v/>
          </cell>
          <cell r="DY616" t="str">
            <v/>
          </cell>
          <cell r="DZ616" t="str">
            <v/>
          </cell>
          <cell r="EA616" t="str">
            <v/>
          </cell>
          <cell r="EB616" t="str">
            <v/>
          </cell>
          <cell r="EC616" t="str">
            <v/>
          </cell>
          <cell r="ED616" t="str">
            <v/>
          </cell>
          <cell r="EE616" t="str">
            <v/>
          </cell>
          <cell r="EF616" t="str">
            <v/>
          </cell>
          <cell r="EG616" t="str">
            <v/>
          </cell>
          <cell r="EH616" t="str">
            <v/>
          </cell>
          <cell r="EI616" t="str">
            <v/>
          </cell>
          <cell r="EJ616" t="str">
            <v/>
          </cell>
          <cell r="EK616" t="str">
            <v/>
          </cell>
          <cell r="EL616" t="str">
            <v/>
          </cell>
          <cell r="EM616" t="str">
            <v/>
          </cell>
          <cell r="EN616" t="str">
            <v/>
          </cell>
          <cell r="EO616" t="str">
            <v/>
          </cell>
          <cell r="EP616" t="str">
            <v/>
          </cell>
          <cell r="EQ616" t="str">
            <v/>
          </cell>
          <cell r="ER616" t="str">
            <v/>
          </cell>
          <cell r="ES616" t="str">
            <v/>
          </cell>
          <cell r="ET616" t="str">
            <v/>
          </cell>
          <cell r="EU616" t="str">
            <v/>
          </cell>
          <cell r="EV616" t="str">
            <v/>
          </cell>
          <cell r="EW616" t="str">
            <v/>
          </cell>
          <cell r="EX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  <cell r="BI617" t="str">
            <v/>
          </cell>
          <cell r="BJ617" t="str">
            <v/>
          </cell>
          <cell r="BK617" t="str">
            <v/>
          </cell>
          <cell r="BL617" t="str">
            <v/>
          </cell>
          <cell r="BM617" t="str">
            <v/>
          </cell>
          <cell r="BN617" t="str">
            <v/>
          </cell>
          <cell r="BO617" t="str">
            <v/>
          </cell>
          <cell r="BP617" t="str">
            <v/>
          </cell>
          <cell r="BQ617" t="str">
            <v/>
          </cell>
          <cell r="BR617" t="str">
            <v/>
          </cell>
          <cell r="BS617" t="str">
            <v/>
          </cell>
          <cell r="BT617" t="str">
            <v/>
          </cell>
          <cell r="BU617" t="str">
            <v/>
          </cell>
          <cell r="BV617" t="str">
            <v/>
          </cell>
          <cell r="BW617" t="str">
            <v/>
          </cell>
          <cell r="BX617" t="str">
            <v/>
          </cell>
          <cell r="BY617" t="str">
            <v/>
          </cell>
          <cell r="CA617" t="str">
            <v/>
          </cell>
          <cell r="CB617" t="str">
            <v/>
          </cell>
          <cell r="CC617" t="str">
            <v/>
          </cell>
          <cell r="CD617" t="str">
            <v/>
          </cell>
          <cell r="CE617" t="str">
            <v/>
          </cell>
          <cell r="CF617" t="str">
            <v/>
          </cell>
          <cell r="CG617" t="str">
            <v/>
          </cell>
          <cell r="CH617" t="str">
            <v/>
          </cell>
          <cell r="CI617" t="str">
            <v/>
          </cell>
          <cell r="CJ617" t="str">
            <v/>
          </cell>
          <cell r="CK617" t="str">
            <v/>
          </cell>
          <cell r="CL617" t="str">
            <v/>
          </cell>
          <cell r="CM617" t="str">
            <v/>
          </cell>
          <cell r="CN617" t="str">
            <v/>
          </cell>
          <cell r="CO617" t="str">
            <v/>
          </cell>
          <cell r="CP617" t="str">
            <v/>
          </cell>
          <cell r="CQ617" t="str">
            <v/>
          </cell>
          <cell r="CR617" t="str">
            <v/>
          </cell>
          <cell r="CS617" t="str">
            <v/>
          </cell>
          <cell r="CT617" t="str">
            <v/>
          </cell>
          <cell r="CU617" t="str">
            <v/>
          </cell>
          <cell r="CV617" t="str">
            <v/>
          </cell>
          <cell r="CW617" t="str">
            <v/>
          </cell>
          <cell r="CX617" t="str">
            <v/>
          </cell>
          <cell r="CY617" t="str">
            <v/>
          </cell>
          <cell r="CZ617" t="str">
            <v/>
          </cell>
          <cell r="DA617" t="str">
            <v/>
          </cell>
          <cell r="DB617" t="str">
            <v/>
          </cell>
          <cell r="DC617" t="str">
            <v/>
          </cell>
          <cell r="DD617" t="str">
            <v/>
          </cell>
          <cell r="DE617" t="str">
            <v/>
          </cell>
          <cell r="DF617" t="str">
            <v/>
          </cell>
          <cell r="DG617" t="str">
            <v/>
          </cell>
          <cell r="DH617" t="str">
            <v/>
          </cell>
          <cell r="DI617" t="str">
            <v/>
          </cell>
          <cell r="DJ617" t="str">
            <v/>
          </cell>
          <cell r="DK617" t="str">
            <v/>
          </cell>
          <cell r="DL617" t="str">
            <v/>
          </cell>
          <cell r="DM617" t="str">
            <v/>
          </cell>
          <cell r="DN617" t="str">
            <v/>
          </cell>
          <cell r="DO617" t="str">
            <v/>
          </cell>
          <cell r="DP617" t="str">
            <v/>
          </cell>
          <cell r="DQ617" t="str">
            <v/>
          </cell>
          <cell r="DR617" t="str">
            <v/>
          </cell>
          <cell r="DS617" t="str">
            <v/>
          </cell>
          <cell r="DT617" t="str">
            <v/>
          </cell>
          <cell r="DU617" t="str">
            <v/>
          </cell>
          <cell r="DV617" t="str">
            <v/>
          </cell>
          <cell r="DW617" t="str">
            <v/>
          </cell>
          <cell r="DX617" t="str">
            <v/>
          </cell>
          <cell r="DY617" t="str">
            <v/>
          </cell>
          <cell r="DZ617" t="str">
            <v/>
          </cell>
          <cell r="EA617" t="str">
            <v/>
          </cell>
          <cell r="EB617" t="str">
            <v/>
          </cell>
          <cell r="EC617" t="str">
            <v/>
          </cell>
          <cell r="ED617" t="str">
            <v/>
          </cell>
          <cell r="EE617" t="str">
            <v/>
          </cell>
          <cell r="EF617" t="str">
            <v/>
          </cell>
          <cell r="EG617" t="str">
            <v/>
          </cell>
          <cell r="EH617" t="str">
            <v/>
          </cell>
          <cell r="EI617" t="str">
            <v/>
          </cell>
          <cell r="EJ617" t="str">
            <v/>
          </cell>
          <cell r="EK617" t="str">
            <v/>
          </cell>
          <cell r="EL617" t="str">
            <v/>
          </cell>
          <cell r="EM617" t="str">
            <v/>
          </cell>
          <cell r="EN617" t="str">
            <v/>
          </cell>
          <cell r="EO617" t="str">
            <v/>
          </cell>
          <cell r="EP617" t="str">
            <v/>
          </cell>
          <cell r="EQ617" t="str">
            <v/>
          </cell>
          <cell r="ER617" t="str">
            <v/>
          </cell>
          <cell r="ES617" t="str">
            <v/>
          </cell>
          <cell r="ET617" t="str">
            <v/>
          </cell>
          <cell r="EU617" t="str">
            <v/>
          </cell>
          <cell r="EV617" t="str">
            <v/>
          </cell>
          <cell r="EW617" t="str">
            <v/>
          </cell>
          <cell r="EX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  <cell r="BI618" t="str">
            <v/>
          </cell>
          <cell r="BJ618" t="str">
            <v/>
          </cell>
          <cell r="BK618" t="str">
            <v/>
          </cell>
          <cell r="BL618" t="str">
            <v/>
          </cell>
          <cell r="BM618" t="str">
            <v/>
          </cell>
          <cell r="BN618" t="str">
            <v/>
          </cell>
          <cell r="BO618" t="str">
            <v/>
          </cell>
          <cell r="BP618" t="str">
            <v/>
          </cell>
          <cell r="BQ618" t="str">
            <v/>
          </cell>
          <cell r="BR618" t="str">
            <v/>
          </cell>
          <cell r="BS618" t="str">
            <v/>
          </cell>
          <cell r="BT618" t="str">
            <v/>
          </cell>
          <cell r="BU618" t="str">
            <v/>
          </cell>
          <cell r="BV618" t="str">
            <v/>
          </cell>
          <cell r="BW618" t="str">
            <v/>
          </cell>
          <cell r="BX618" t="str">
            <v/>
          </cell>
          <cell r="BY618" t="str">
            <v/>
          </cell>
          <cell r="CA618" t="str">
            <v/>
          </cell>
          <cell r="CB618" t="str">
            <v/>
          </cell>
          <cell r="CC618" t="str">
            <v/>
          </cell>
          <cell r="CD618" t="str">
            <v/>
          </cell>
          <cell r="CE618" t="str">
            <v/>
          </cell>
          <cell r="CF618" t="str">
            <v/>
          </cell>
          <cell r="CG618" t="str">
            <v/>
          </cell>
          <cell r="CH618" t="str">
            <v/>
          </cell>
          <cell r="CI618" t="str">
            <v/>
          </cell>
          <cell r="CJ618" t="str">
            <v/>
          </cell>
          <cell r="CK618" t="str">
            <v/>
          </cell>
          <cell r="CL618" t="str">
            <v/>
          </cell>
          <cell r="CM618" t="str">
            <v/>
          </cell>
          <cell r="CN618" t="str">
            <v/>
          </cell>
          <cell r="CO618" t="str">
            <v/>
          </cell>
          <cell r="CP618" t="str">
            <v/>
          </cell>
          <cell r="CQ618" t="str">
            <v/>
          </cell>
          <cell r="CR618" t="str">
            <v/>
          </cell>
          <cell r="CS618" t="str">
            <v/>
          </cell>
          <cell r="CT618" t="str">
            <v/>
          </cell>
          <cell r="CU618" t="str">
            <v/>
          </cell>
          <cell r="CV618" t="str">
            <v/>
          </cell>
          <cell r="CW618" t="str">
            <v/>
          </cell>
          <cell r="CX618" t="str">
            <v/>
          </cell>
          <cell r="CY618" t="str">
            <v/>
          </cell>
          <cell r="CZ618" t="str">
            <v/>
          </cell>
          <cell r="DA618" t="str">
            <v/>
          </cell>
          <cell r="DB618" t="str">
            <v/>
          </cell>
          <cell r="DC618" t="str">
            <v/>
          </cell>
          <cell r="DD618" t="str">
            <v/>
          </cell>
          <cell r="DE618" t="str">
            <v/>
          </cell>
          <cell r="DF618" t="str">
            <v/>
          </cell>
          <cell r="DG618" t="str">
            <v/>
          </cell>
          <cell r="DH618" t="str">
            <v/>
          </cell>
          <cell r="DI618" t="str">
            <v/>
          </cell>
          <cell r="DJ618" t="str">
            <v/>
          </cell>
          <cell r="DK618" t="str">
            <v/>
          </cell>
          <cell r="DL618" t="str">
            <v/>
          </cell>
          <cell r="DM618" t="str">
            <v/>
          </cell>
          <cell r="DN618" t="str">
            <v/>
          </cell>
          <cell r="DO618" t="str">
            <v/>
          </cell>
          <cell r="DP618" t="str">
            <v/>
          </cell>
          <cell r="DQ618" t="str">
            <v/>
          </cell>
          <cell r="DR618" t="str">
            <v/>
          </cell>
          <cell r="DS618" t="str">
            <v/>
          </cell>
          <cell r="DT618" t="str">
            <v/>
          </cell>
          <cell r="DU618" t="str">
            <v/>
          </cell>
          <cell r="DV618" t="str">
            <v/>
          </cell>
          <cell r="DW618" t="str">
            <v/>
          </cell>
          <cell r="DX618" t="str">
            <v/>
          </cell>
          <cell r="DY618" t="str">
            <v/>
          </cell>
          <cell r="DZ618" t="str">
            <v/>
          </cell>
          <cell r="EA618" t="str">
            <v/>
          </cell>
          <cell r="EB618" t="str">
            <v/>
          </cell>
          <cell r="EC618" t="str">
            <v/>
          </cell>
          <cell r="ED618" t="str">
            <v/>
          </cell>
          <cell r="EE618" t="str">
            <v/>
          </cell>
          <cell r="EF618" t="str">
            <v/>
          </cell>
          <cell r="EG618" t="str">
            <v/>
          </cell>
          <cell r="EH618" t="str">
            <v/>
          </cell>
          <cell r="EI618" t="str">
            <v/>
          </cell>
          <cell r="EJ618" t="str">
            <v/>
          </cell>
          <cell r="EK618" t="str">
            <v/>
          </cell>
          <cell r="EL618" t="str">
            <v/>
          </cell>
          <cell r="EM618" t="str">
            <v/>
          </cell>
          <cell r="EN618" t="str">
            <v/>
          </cell>
          <cell r="EO618" t="str">
            <v/>
          </cell>
          <cell r="EP618" t="str">
            <v/>
          </cell>
          <cell r="EQ618" t="str">
            <v/>
          </cell>
          <cell r="ER618" t="str">
            <v/>
          </cell>
          <cell r="ES618" t="str">
            <v/>
          </cell>
          <cell r="ET618" t="str">
            <v/>
          </cell>
          <cell r="EU618" t="str">
            <v/>
          </cell>
          <cell r="EV618" t="str">
            <v/>
          </cell>
          <cell r="EW618" t="str">
            <v/>
          </cell>
          <cell r="EX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  <cell r="BI619" t="str">
            <v/>
          </cell>
          <cell r="BJ619" t="str">
            <v/>
          </cell>
          <cell r="BK619" t="str">
            <v/>
          </cell>
          <cell r="BL619" t="str">
            <v/>
          </cell>
          <cell r="BM619" t="str">
            <v/>
          </cell>
          <cell r="BN619" t="str">
            <v/>
          </cell>
          <cell r="BO619" t="str">
            <v/>
          </cell>
          <cell r="BP619" t="str">
            <v/>
          </cell>
          <cell r="BQ619" t="str">
            <v/>
          </cell>
          <cell r="BR619" t="str">
            <v/>
          </cell>
          <cell r="BS619" t="str">
            <v/>
          </cell>
          <cell r="BT619" t="str">
            <v/>
          </cell>
          <cell r="BU619" t="str">
            <v/>
          </cell>
          <cell r="BV619" t="str">
            <v/>
          </cell>
          <cell r="BW619" t="str">
            <v/>
          </cell>
          <cell r="BX619" t="str">
            <v/>
          </cell>
          <cell r="BY619" t="str">
            <v/>
          </cell>
          <cell r="CA619" t="str">
            <v/>
          </cell>
          <cell r="CB619" t="str">
            <v/>
          </cell>
          <cell r="CC619" t="str">
            <v/>
          </cell>
          <cell r="CD619" t="str">
            <v/>
          </cell>
          <cell r="CE619" t="str">
            <v/>
          </cell>
          <cell r="CF619" t="str">
            <v/>
          </cell>
          <cell r="CG619" t="str">
            <v/>
          </cell>
          <cell r="CH619" t="str">
            <v/>
          </cell>
          <cell r="CI619" t="str">
            <v/>
          </cell>
          <cell r="CJ619" t="str">
            <v/>
          </cell>
          <cell r="CK619" t="str">
            <v/>
          </cell>
          <cell r="CL619" t="str">
            <v/>
          </cell>
          <cell r="CM619" t="str">
            <v/>
          </cell>
          <cell r="CN619" t="str">
            <v/>
          </cell>
          <cell r="CO619" t="str">
            <v/>
          </cell>
          <cell r="CP619" t="str">
            <v/>
          </cell>
          <cell r="CQ619" t="str">
            <v/>
          </cell>
          <cell r="CR619" t="str">
            <v/>
          </cell>
          <cell r="CS619" t="str">
            <v/>
          </cell>
          <cell r="CT619" t="str">
            <v/>
          </cell>
          <cell r="CU619" t="str">
            <v/>
          </cell>
          <cell r="CV619" t="str">
            <v/>
          </cell>
          <cell r="CW619" t="str">
            <v/>
          </cell>
          <cell r="CX619" t="str">
            <v/>
          </cell>
          <cell r="CY619" t="str">
            <v/>
          </cell>
          <cell r="CZ619" t="str">
            <v/>
          </cell>
          <cell r="DA619" t="str">
            <v/>
          </cell>
          <cell r="DB619" t="str">
            <v/>
          </cell>
          <cell r="DC619" t="str">
            <v/>
          </cell>
          <cell r="DD619" t="str">
            <v/>
          </cell>
          <cell r="DE619" t="str">
            <v/>
          </cell>
          <cell r="DF619" t="str">
            <v/>
          </cell>
          <cell r="DG619" t="str">
            <v/>
          </cell>
          <cell r="DH619" t="str">
            <v/>
          </cell>
          <cell r="DI619" t="str">
            <v/>
          </cell>
          <cell r="DJ619" t="str">
            <v/>
          </cell>
          <cell r="DK619" t="str">
            <v/>
          </cell>
          <cell r="DL619" t="str">
            <v/>
          </cell>
          <cell r="DM619" t="str">
            <v/>
          </cell>
          <cell r="DN619" t="str">
            <v/>
          </cell>
          <cell r="DO619" t="str">
            <v/>
          </cell>
          <cell r="DP619" t="str">
            <v/>
          </cell>
          <cell r="DQ619" t="str">
            <v/>
          </cell>
          <cell r="DR619" t="str">
            <v/>
          </cell>
          <cell r="DS619" t="str">
            <v/>
          </cell>
          <cell r="DT619" t="str">
            <v/>
          </cell>
          <cell r="DU619" t="str">
            <v/>
          </cell>
          <cell r="DV619" t="str">
            <v/>
          </cell>
          <cell r="DW619" t="str">
            <v/>
          </cell>
          <cell r="DX619" t="str">
            <v/>
          </cell>
          <cell r="DY619" t="str">
            <v/>
          </cell>
          <cell r="DZ619" t="str">
            <v/>
          </cell>
          <cell r="EA619" t="str">
            <v/>
          </cell>
          <cell r="EB619" t="str">
            <v/>
          </cell>
          <cell r="EC619" t="str">
            <v/>
          </cell>
          <cell r="ED619" t="str">
            <v/>
          </cell>
          <cell r="EE619" t="str">
            <v/>
          </cell>
          <cell r="EF619" t="str">
            <v/>
          </cell>
          <cell r="EG619" t="str">
            <v/>
          </cell>
          <cell r="EH619" t="str">
            <v/>
          </cell>
          <cell r="EI619" t="str">
            <v/>
          </cell>
          <cell r="EJ619" t="str">
            <v/>
          </cell>
          <cell r="EK619" t="str">
            <v/>
          </cell>
          <cell r="EL619" t="str">
            <v/>
          </cell>
          <cell r="EM619" t="str">
            <v/>
          </cell>
          <cell r="EN619" t="str">
            <v/>
          </cell>
          <cell r="EO619" t="str">
            <v/>
          </cell>
          <cell r="EP619" t="str">
            <v/>
          </cell>
          <cell r="EQ619" t="str">
            <v/>
          </cell>
          <cell r="ER619" t="str">
            <v/>
          </cell>
          <cell r="ES619" t="str">
            <v/>
          </cell>
          <cell r="ET619" t="str">
            <v/>
          </cell>
          <cell r="EU619" t="str">
            <v/>
          </cell>
          <cell r="EV619" t="str">
            <v/>
          </cell>
          <cell r="EW619" t="str">
            <v/>
          </cell>
          <cell r="EX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  <cell r="BI620" t="str">
            <v/>
          </cell>
          <cell r="BJ620" t="str">
            <v/>
          </cell>
          <cell r="BK620" t="str">
            <v/>
          </cell>
          <cell r="BL620" t="str">
            <v/>
          </cell>
          <cell r="BM620" t="str">
            <v/>
          </cell>
          <cell r="BN620" t="str">
            <v/>
          </cell>
          <cell r="BO620" t="str">
            <v/>
          </cell>
          <cell r="BP620" t="str">
            <v/>
          </cell>
          <cell r="BQ620" t="str">
            <v/>
          </cell>
          <cell r="BR620" t="str">
            <v/>
          </cell>
          <cell r="BS620" t="str">
            <v/>
          </cell>
          <cell r="BT620" t="str">
            <v/>
          </cell>
          <cell r="BU620" t="str">
            <v/>
          </cell>
          <cell r="BV620" t="str">
            <v/>
          </cell>
          <cell r="BW620" t="str">
            <v/>
          </cell>
          <cell r="BX620" t="str">
            <v/>
          </cell>
          <cell r="BY620" t="str">
            <v/>
          </cell>
          <cell r="CA620" t="str">
            <v/>
          </cell>
          <cell r="CB620" t="str">
            <v/>
          </cell>
          <cell r="CC620" t="str">
            <v/>
          </cell>
          <cell r="CD620" t="str">
            <v/>
          </cell>
          <cell r="CE620" t="str">
            <v/>
          </cell>
          <cell r="CF620" t="str">
            <v/>
          </cell>
          <cell r="CG620" t="str">
            <v/>
          </cell>
          <cell r="CH620" t="str">
            <v/>
          </cell>
          <cell r="CI620" t="str">
            <v/>
          </cell>
          <cell r="CJ620" t="str">
            <v/>
          </cell>
          <cell r="CK620" t="str">
            <v/>
          </cell>
          <cell r="CL620" t="str">
            <v/>
          </cell>
          <cell r="CM620" t="str">
            <v/>
          </cell>
          <cell r="CN620" t="str">
            <v/>
          </cell>
          <cell r="CO620" t="str">
            <v/>
          </cell>
          <cell r="CP620" t="str">
            <v/>
          </cell>
          <cell r="CQ620" t="str">
            <v/>
          </cell>
          <cell r="CR620" t="str">
            <v/>
          </cell>
          <cell r="CS620" t="str">
            <v/>
          </cell>
          <cell r="CT620" t="str">
            <v/>
          </cell>
          <cell r="CU620" t="str">
            <v/>
          </cell>
          <cell r="CV620" t="str">
            <v/>
          </cell>
          <cell r="CW620" t="str">
            <v/>
          </cell>
          <cell r="CX620" t="str">
            <v/>
          </cell>
          <cell r="CY620" t="str">
            <v/>
          </cell>
          <cell r="CZ620" t="str">
            <v/>
          </cell>
          <cell r="DA620" t="str">
            <v/>
          </cell>
          <cell r="DB620" t="str">
            <v/>
          </cell>
          <cell r="DC620" t="str">
            <v/>
          </cell>
          <cell r="DD620" t="str">
            <v/>
          </cell>
          <cell r="DE620" t="str">
            <v/>
          </cell>
          <cell r="DF620" t="str">
            <v/>
          </cell>
          <cell r="DG620" t="str">
            <v/>
          </cell>
          <cell r="DH620" t="str">
            <v/>
          </cell>
          <cell r="DI620" t="str">
            <v/>
          </cell>
          <cell r="DJ620" t="str">
            <v/>
          </cell>
          <cell r="DK620" t="str">
            <v/>
          </cell>
          <cell r="DL620" t="str">
            <v/>
          </cell>
          <cell r="DM620" t="str">
            <v/>
          </cell>
          <cell r="DN620" t="str">
            <v/>
          </cell>
          <cell r="DO620" t="str">
            <v/>
          </cell>
          <cell r="DP620" t="str">
            <v/>
          </cell>
          <cell r="DQ620" t="str">
            <v/>
          </cell>
          <cell r="DR620" t="str">
            <v/>
          </cell>
          <cell r="DS620" t="str">
            <v/>
          </cell>
          <cell r="DT620" t="str">
            <v/>
          </cell>
          <cell r="DU620" t="str">
            <v/>
          </cell>
          <cell r="DV620" t="str">
            <v/>
          </cell>
          <cell r="DW620" t="str">
            <v/>
          </cell>
          <cell r="DX620" t="str">
            <v/>
          </cell>
          <cell r="DY620" t="str">
            <v/>
          </cell>
          <cell r="DZ620" t="str">
            <v/>
          </cell>
          <cell r="EA620" t="str">
            <v/>
          </cell>
          <cell r="EB620" t="str">
            <v/>
          </cell>
          <cell r="EC620" t="str">
            <v/>
          </cell>
          <cell r="ED620" t="str">
            <v/>
          </cell>
          <cell r="EE620" t="str">
            <v/>
          </cell>
          <cell r="EF620" t="str">
            <v/>
          </cell>
          <cell r="EG620" t="str">
            <v/>
          </cell>
          <cell r="EH620" t="str">
            <v/>
          </cell>
          <cell r="EI620" t="str">
            <v/>
          </cell>
          <cell r="EJ620" t="str">
            <v/>
          </cell>
          <cell r="EK620" t="str">
            <v/>
          </cell>
          <cell r="EL620" t="str">
            <v/>
          </cell>
          <cell r="EM620" t="str">
            <v/>
          </cell>
          <cell r="EN620" t="str">
            <v/>
          </cell>
          <cell r="EO620" t="str">
            <v/>
          </cell>
          <cell r="EP620" t="str">
            <v/>
          </cell>
          <cell r="EQ620" t="str">
            <v/>
          </cell>
          <cell r="ER620" t="str">
            <v/>
          </cell>
          <cell r="ES620" t="str">
            <v/>
          </cell>
          <cell r="ET620" t="str">
            <v/>
          </cell>
          <cell r="EU620" t="str">
            <v/>
          </cell>
          <cell r="EV620" t="str">
            <v/>
          </cell>
          <cell r="EW620" t="str">
            <v/>
          </cell>
          <cell r="EX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  <cell r="BI621" t="str">
            <v/>
          </cell>
          <cell r="BJ621" t="str">
            <v/>
          </cell>
          <cell r="BK621" t="str">
            <v/>
          </cell>
          <cell r="BL621" t="str">
            <v/>
          </cell>
          <cell r="BM621" t="str">
            <v/>
          </cell>
          <cell r="BN621" t="str">
            <v/>
          </cell>
          <cell r="BO621" t="str">
            <v/>
          </cell>
          <cell r="BP621" t="str">
            <v/>
          </cell>
          <cell r="BQ621" t="str">
            <v/>
          </cell>
          <cell r="BR621" t="str">
            <v/>
          </cell>
          <cell r="BS621" t="str">
            <v/>
          </cell>
          <cell r="BT621" t="str">
            <v/>
          </cell>
          <cell r="BU621" t="str">
            <v/>
          </cell>
          <cell r="BV621" t="str">
            <v/>
          </cell>
          <cell r="BW621" t="str">
            <v/>
          </cell>
          <cell r="BX621" t="str">
            <v/>
          </cell>
          <cell r="BY621" t="str">
            <v/>
          </cell>
          <cell r="CA621" t="str">
            <v/>
          </cell>
          <cell r="CB621" t="str">
            <v/>
          </cell>
          <cell r="CC621" t="str">
            <v/>
          </cell>
          <cell r="CD621" t="str">
            <v/>
          </cell>
          <cell r="CE621" t="str">
            <v/>
          </cell>
          <cell r="CF621" t="str">
            <v/>
          </cell>
          <cell r="CG621" t="str">
            <v/>
          </cell>
          <cell r="CH621" t="str">
            <v/>
          </cell>
          <cell r="CI621" t="str">
            <v/>
          </cell>
          <cell r="CJ621" t="str">
            <v/>
          </cell>
          <cell r="CK621" t="str">
            <v/>
          </cell>
          <cell r="CL621" t="str">
            <v/>
          </cell>
          <cell r="CM621" t="str">
            <v/>
          </cell>
          <cell r="CN621" t="str">
            <v/>
          </cell>
          <cell r="CO621" t="str">
            <v/>
          </cell>
          <cell r="CP621" t="str">
            <v/>
          </cell>
          <cell r="CQ621" t="str">
            <v/>
          </cell>
          <cell r="CR621" t="str">
            <v/>
          </cell>
          <cell r="CS621" t="str">
            <v/>
          </cell>
          <cell r="CT621" t="str">
            <v/>
          </cell>
          <cell r="CU621" t="str">
            <v/>
          </cell>
          <cell r="CV621" t="str">
            <v/>
          </cell>
          <cell r="CW621" t="str">
            <v/>
          </cell>
          <cell r="CX621" t="str">
            <v/>
          </cell>
          <cell r="CY621" t="str">
            <v/>
          </cell>
          <cell r="CZ621" t="str">
            <v/>
          </cell>
          <cell r="DA621" t="str">
            <v/>
          </cell>
          <cell r="DB621" t="str">
            <v/>
          </cell>
          <cell r="DC621" t="str">
            <v/>
          </cell>
          <cell r="DD621" t="str">
            <v/>
          </cell>
          <cell r="DE621" t="str">
            <v/>
          </cell>
          <cell r="DF621" t="str">
            <v/>
          </cell>
          <cell r="DG621" t="str">
            <v/>
          </cell>
          <cell r="DH621" t="str">
            <v/>
          </cell>
          <cell r="DI621" t="str">
            <v/>
          </cell>
          <cell r="DJ621" t="str">
            <v/>
          </cell>
          <cell r="DK621" t="str">
            <v/>
          </cell>
          <cell r="DL621" t="str">
            <v/>
          </cell>
          <cell r="DM621" t="str">
            <v/>
          </cell>
          <cell r="DN621" t="str">
            <v/>
          </cell>
          <cell r="DO621" t="str">
            <v/>
          </cell>
          <cell r="DP621" t="str">
            <v/>
          </cell>
          <cell r="DQ621" t="str">
            <v/>
          </cell>
          <cell r="DR621" t="str">
            <v/>
          </cell>
          <cell r="DS621" t="str">
            <v/>
          </cell>
          <cell r="DT621" t="str">
            <v/>
          </cell>
          <cell r="DU621" t="str">
            <v/>
          </cell>
          <cell r="DV621" t="str">
            <v/>
          </cell>
          <cell r="DW621" t="str">
            <v/>
          </cell>
          <cell r="DX621" t="str">
            <v/>
          </cell>
          <cell r="DY621" t="str">
            <v/>
          </cell>
          <cell r="DZ621" t="str">
            <v/>
          </cell>
          <cell r="EA621" t="str">
            <v/>
          </cell>
          <cell r="EB621" t="str">
            <v/>
          </cell>
          <cell r="EC621" t="str">
            <v/>
          </cell>
          <cell r="ED621" t="str">
            <v/>
          </cell>
          <cell r="EE621" t="str">
            <v/>
          </cell>
          <cell r="EF621" t="str">
            <v/>
          </cell>
          <cell r="EG621" t="str">
            <v/>
          </cell>
          <cell r="EH621" t="str">
            <v/>
          </cell>
          <cell r="EI621" t="str">
            <v/>
          </cell>
          <cell r="EJ621" t="str">
            <v/>
          </cell>
          <cell r="EK621" t="str">
            <v/>
          </cell>
          <cell r="EL621" t="str">
            <v/>
          </cell>
          <cell r="EM621" t="str">
            <v/>
          </cell>
          <cell r="EN621" t="str">
            <v/>
          </cell>
          <cell r="EO621" t="str">
            <v/>
          </cell>
          <cell r="EP621" t="str">
            <v/>
          </cell>
          <cell r="EQ621" t="str">
            <v/>
          </cell>
          <cell r="ER621" t="str">
            <v/>
          </cell>
          <cell r="ES621" t="str">
            <v/>
          </cell>
          <cell r="ET621" t="str">
            <v/>
          </cell>
          <cell r="EU621" t="str">
            <v/>
          </cell>
          <cell r="EV621" t="str">
            <v/>
          </cell>
          <cell r="EW621" t="str">
            <v/>
          </cell>
          <cell r="EX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  <cell r="BI622" t="str">
            <v/>
          </cell>
          <cell r="BJ622" t="str">
            <v/>
          </cell>
          <cell r="BK622" t="str">
            <v/>
          </cell>
          <cell r="BL622" t="str">
            <v/>
          </cell>
          <cell r="BM622" t="str">
            <v/>
          </cell>
          <cell r="BN622" t="str">
            <v/>
          </cell>
          <cell r="BO622" t="str">
            <v/>
          </cell>
          <cell r="BP622" t="str">
            <v/>
          </cell>
          <cell r="BQ622" t="str">
            <v/>
          </cell>
          <cell r="BR622" t="str">
            <v/>
          </cell>
          <cell r="BS622" t="str">
            <v/>
          </cell>
          <cell r="BT622" t="str">
            <v/>
          </cell>
          <cell r="BU622" t="str">
            <v/>
          </cell>
          <cell r="BV622" t="str">
            <v/>
          </cell>
          <cell r="BW622" t="str">
            <v/>
          </cell>
          <cell r="BX622" t="str">
            <v/>
          </cell>
          <cell r="BY622" t="str">
            <v/>
          </cell>
          <cell r="CA622" t="str">
            <v/>
          </cell>
          <cell r="CB622" t="str">
            <v/>
          </cell>
          <cell r="CC622" t="str">
            <v/>
          </cell>
          <cell r="CD622" t="str">
            <v/>
          </cell>
          <cell r="CE622" t="str">
            <v/>
          </cell>
          <cell r="CF622" t="str">
            <v/>
          </cell>
          <cell r="CG622" t="str">
            <v/>
          </cell>
          <cell r="CH622" t="str">
            <v/>
          </cell>
          <cell r="CI622" t="str">
            <v/>
          </cell>
          <cell r="CJ622" t="str">
            <v/>
          </cell>
          <cell r="CK622" t="str">
            <v/>
          </cell>
          <cell r="CL622" t="str">
            <v/>
          </cell>
          <cell r="CM622" t="str">
            <v/>
          </cell>
          <cell r="CN622" t="str">
            <v/>
          </cell>
          <cell r="CO622" t="str">
            <v/>
          </cell>
          <cell r="CP622" t="str">
            <v/>
          </cell>
          <cell r="CQ622" t="str">
            <v/>
          </cell>
          <cell r="CR622" t="str">
            <v/>
          </cell>
          <cell r="CS622" t="str">
            <v/>
          </cell>
          <cell r="CT622" t="str">
            <v/>
          </cell>
          <cell r="CU622" t="str">
            <v/>
          </cell>
          <cell r="CV622" t="str">
            <v/>
          </cell>
          <cell r="CW622" t="str">
            <v/>
          </cell>
          <cell r="CX622" t="str">
            <v/>
          </cell>
          <cell r="CY622" t="str">
            <v/>
          </cell>
          <cell r="CZ622" t="str">
            <v/>
          </cell>
          <cell r="DA622" t="str">
            <v/>
          </cell>
          <cell r="DB622" t="str">
            <v/>
          </cell>
          <cell r="DC622" t="str">
            <v/>
          </cell>
          <cell r="DD622" t="str">
            <v/>
          </cell>
          <cell r="DE622" t="str">
            <v/>
          </cell>
          <cell r="DF622" t="str">
            <v/>
          </cell>
          <cell r="DG622" t="str">
            <v/>
          </cell>
          <cell r="DH622" t="str">
            <v/>
          </cell>
          <cell r="DI622" t="str">
            <v/>
          </cell>
          <cell r="DJ622" t="str">
            <v/>
          </cell>
          <cell r="DK622" t="str">
            <v/>
          </cell>
          <cell r="DL622" t="str">
            <v/>
          </cell>
          <cell r="DM622" t="str">
            <v/>
          </cell>
          <cell r="DN622" t="str">
            <v/>
          </cell>
          <cell r="DO622" t="str">
            <v/>
          </cell>
          <cell r="DP622" t="str">
            <v/>
          </cell>
          <cell r="DQ622" t="str">
            <v/>
          </cell>
          <cell r="DR622" t="str">
            <v/>
          </cell>
          <cell r="DS622" t="str">
            <v/>
          </cell>
          <cell r="DT622" t="str">
            <v/>
          </cell>
          <cell r="DU622" t="str">
            <v/>
          </cell>
          <cell r="DV622" t="str">
            <v/>
          </cell>
          <cell r="DW622" t="str">
            <v/>
          </cell>
          <cell r="DX622" t="str">
            <v/>
          </cell>
          <cell r="DY622" t="str">
            <v/>
          </cell>
          <cell r="DZ622" t="str">
            <v/>
          </cell>
          <cell r="EA622" t="str">
            <v/>
          </cell>
          <cell r="EB622" t="str">
            <v/>
          </cell>
          <cell r="EC622" t="str">
            <v/>
          </cell>
          <cell r="ED622" t="str">
            <v/>
          </cell>
          <cell r="EE622" t="str">
            <v/>
          </cell>
          <cell r="EF622" t="str">
            <v/>
          </cell>
          <cell r="EG622" t="str">
            <v/>
          </cell>
          <cell r="EH622" t="str">
            <v/>
          </cell>
          <cell r="EI622" t="str">
            <v/>
          </cell>
          <cell r="EJ622" t="str">
            <v/>
          </cell>
          <cell r="EK622" t="str">
            <v/>
          </cell>
          <cell r="EL622" t="str">
            <v/>
          </cell>
          <cell r="EM622" t="str">
            <v/>
          </cell>
          <cell r="EN622" t="str">
            <v/>
          </cell>
          <cell r="EO622" t="str">
            <v/>
          </cell>
          <cell r="EP622" t="str">
            <v/>
          </cell>
          <cell r="EQ622" t="str">
            <v/>
          </cell>
          <cell r="ER622" t="str">
            <v/>
          </cell>
          <cell r="ES622" t="str">
            <v/>
          </cell>
          <cell r="ET622" t="str">
            <v/>
          </cell>
          <cell r="EU622" t="str">
            <v/>
          </cell>
          <cell r="EV622" t="str">
            <v/>
          </cell>
          <cell r="EW622" t="str">
            <v/>
          </cell>
          <cell r="EX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  <cell r="BI623" t="str">
            <v/>
          </cell>
          <cell r="BJ623" t="str">
            <v/>
          </cell>
          <cell r="BK623" t="str">
            <v/>
          </cell>
          <cell r="BL623" t="str">
            <v/>
          </cell>
          <cell r="BM623" t="str">
            <v/>
          </cell>
          <cell r="BN623" t="str">
            <v/>
          </cell>
          <cell r="BO623" t="str">
            <v/>
          </cell>
          <cell r="BP623" t="str">
            <v/>
          </cell>
          <cell r="BQ623" t="str">
            <v/>
          </cell>
          <cell r="BR623" t="str">
            <v/>
          </cell>
          <cell r="BS623" t="str">
            <v/>
          </cell>
          <cell r="BT623" t="str">
            <v/>
          </cell>
          <cell r="BU623" t="str">
            <v/>
          </cell>
          <cell r="BV623" t="str">
            <v/>
          </cell>
          <cell r="BW623" t="str">
            <v/>
          </cell>
          <cell r="BX623" t="str">
            <v/>
          </cell>
          <cell r="BY623" t="str">
            <v/>
          </cell>
          <cell r="CA623" t="str">
            <v/>
          </cell>
          <cell r="CB623" t="str">
            <v/>
          </cell>
          <cell r="CC623" t="str">
            <v/>
          </cell>
          <cell r="CD623" t="str">
            <v/>
          </cell>
          <cell r="CE623" t="str">
            <v/>
          </cell>
          <cell r="CF623" t="str">
            <v/>
          </cell>
          <cell r="CG623" t="str">
            <v/>
          </cell>
          <cell r="CH623" t="str">
            <v/>
          </cell>
          <cell r="CI623" t="str">
            <v/>
          </cell>
          <cell r="CJ623" t="str">
            <v/>
          </cell>
          <cell r="CK623" t="str">
            <v/>
          </cell>
          <cell r="CL623" t="str">
            <v/>
          </cell>
          <cell r="CM623" t="str">
            <v/>
          </cell>
          <cell r="CN623" t="str">
            <v/>
          </cell>
          <cell r="CO623" t="str">
            <v/>
          </cell>
          <cell r="CP623" t="str">
            <v/>
          </cell>
          <cell r="CQ623" t="str">
            <v/>
          </cell>
          <cell r="CR623" t="str">
            <v/>
          </cell>
          <cell r="CS623" t="str">
            <v/>
          </cell>
          <cell r="CT623" t="str">
            <v/>
          </cell>
          <cell r="CU623" t="str">
            <v/>
          </cell>
          <cell r="CV623" t="str">
            <v/>
          </cell>
          <cell r="CW623" t="str">
            <v/>
          </cell>
          <cell r="CX623" t="str">
            <v/>
          </cell>
          <cell r="CY623" t="str">
            <v/>
          </cell>
          <cell r="CZ623" t="str">
            <v/>
          </cell>
          <cell r="DA623" t="str">
            <v/>
          </cell>
          <cell r="DB623" t="str">
            <v/>
          </cell>
          <cell r="DC623" t="str">
            <v/>
          </cell>
          <cell r="DD623" t="str">
            <v/>
          </cell>
          <cell r="DE623" t="str">
            <v/>
          </cell>
          <cell r="DF623" t="str">
            <v/>
          </cell>
          <cell r="DG623" t="str">
            <v/>
          </cell>
          <cell r="DH623" t="str">
            <v/>
          </cell>
          <cell r="DI623" t="str">
            <v/>
          </cell>
          <cell r="DJ623" t="str">
            <v/>
          </cell>
          <cell r="DK623" t="str">
            <v/>
          </cell>
          <cell r="DL623" t="str">
            <v/>
          </cell>
          <cell r="DM623" t="str">
            <v/>
          </cell>
          <cell r="DN623" t="str">
            <v/>
          </cell>
          <cell r="DO623" t="str">
            <v/>
          </cell>
          <cell r="DP623" t="str">
            <v/>
          </cell>
          <cell r="DQ623" t="str">
            <v/>
          </cell>
          <cell r="DR623" t="str">
            <v/>
          </cell>
          <cell r="DS623" t="str">
            <v/>
          </cell>
          <cell r="DT623" t="str">
            <v/>
          </cell>
          <cell r="DU623" t="str">
            <v/>
          </cell>
          <cell r="DV623" t="str">
            <v/>
          </cell>
          <cell r="DW623" t="str">
            <v/>
          </cell>
          <cell r="DX623" t="str">
            <v/>
          </cell>
          <cell r="DY623" t="str">
            <v/>
          </cell>
          <cell r="DZ623" t="str">
            <v/>
          </cell>
          <cell r="EA623" t="str">
            <v/>
          </cell>
          <cell r="EB623" t="str">
            <v/>
          </cell>
          <cell r="EC623" t="str">
            <v/>
          </cell>
          <cell r="ED623" t="str">
            <v/>
          </cell>
          <cell r="EE623" t="str">
            <v/>
          </cell>
          <cell r="EF623" t="str">
            <v/>
          </cell>
          <cell r="EG623" t="str">
            <v/>
          </cell>
          <cell r="EH623" t="str">
            <v/>
          </cell>
          <cell r="EI623" t="str">
            <v/>
          </cell>
          <cell r="EJ623" t="str">
            <v/>
          </cell>
          <cell r="EK623" t="str">
            <v/>
          </cell>
          <cell r="EL623" t="str">
            <v/>
          </cell>
          <cell r="EM623" t="str">
            <v/>
          </cell>
          <cell r="EN623" t="str">
            <v/>
          </cell>
          <cell r="EO623" t="str">
            <v/>
          </cell>
          <cell r="EP623" t="str">
            <v/>
          </cell>
          <cell r="EQ623" t="str">
            <v/>
          </cell>
          <cell r="ER623" t="str">
            <v/>
          </cell>
          <cell r="ES623" t="str">
            <v/>
          </cell>
          <cell r="ET623" t="str">
            <v/>
          </cell>
          <cell r="EU623" t="str">
            <v/>
          </cell>
          <cell r="EV623" t="str">
            <v/>
          </cell>
          <cell r="EW623" t="str">
            <v/>
          </cell>
          <cell r="EX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  <cell r="BJ624" t="str">
            <v/>
          </cell>
          <cell r="BK624" t="str">
            <v/>
          </cell>
          <cell r="BL624" t="str">
            <v/>
          </cell>
          <cell r="BM624" t="str">
            <v/>
          </cell>
          <cell r="BN624" t="str">
            <v/>
          </cell>
          <cell r="BO624" t="str">
            <v/>
          </cell>
          <cell r="BP624" t="str">
            <v/>
          </cell>
          <cell r="BQ624" t="str">
            <v/>
          </cell>
          <cell r="BR624" t="str">
            <v/>
          </cell>
          <cell r="BS624" t="str">
            <v/>
          </cell>
          <cell r="BT624" t="str">
            <v/>
          </cell>
          <cell r="BU624" t="str">
            <v/>
          </cell>
          <cell r="BV624" t="str">
            <v/>
          </cell>
          <cell r="BW624" t="str">
            <v/>
          </cell>
          <cell r="BX624" t="str">
            <v/>
          </cell>
          <cell r="BY624" t="str">
            <v/>
          </cell>
          <cell r="CA624" t="str">
            <v/>
          </cell>
          <cell r="CB624" t="str">
            <v/>
          </cell>
          <cell r="CC624" t="str">
            <v/>
          </cell>
          <cell r="CD624" t="str">
            <v/>
          </cell>
          <cell r="CE624" t="str">
            <v/>
          </cell>
          <cell r="CF624" t="str">
            <v/>
          </cell>
          <cell r="CG624" t="str">
            <v/>
          </cell>
          <cell r="CH624" t="str">
            <v/>
          </cell>
          <cell r="CI624" t="str">
            <v/>
          </cell>
          <cell r="CJ624" t="str">
            <v/>
          </cell>
          <cell r="CK624" t="str">
            <v/>
          </cell>
          <cell r="CL624" t="str">
            <v/>
          </cell>
          <cell r="CM624" t="str">
            <v/>
          </cell>
          <cell r="CN624" t="str">
            <v/>
          </cell>
          <cell r="CO624" t="str">
            <v/>
          </cell>
          <cell r="CP624" t="str">
            <v/>
          </cell>
          <cell r="CQ624" t="str">
            <v/>
          </cell>
          <cell r="CR624" t="str">
            <v/>
          </cell>
          <cell r="CS624" t="str">
            <v/>
          </cell>
          <cell r="CT624" t="str">
            <v/>
          </cell>
          <cell r="CU624" t="str">
            <v/>
          </cell>
          <cell r="CV624" t="str">
            <v/>
          </cell>
          <cell r="CW624" t="str">
            <v/>
          </cell>
          <cell r="CX624" t="str">
            <v/>
          </cell>
          <cell r="CY624" t="str">
            <v/>
          </cell>
          <cell r="CZ624" t="str">
            <v/>
          </cell>
          <cell r="DA624" t="str">
            <v/>
          </cell>
          <cell r="DB624" t="str">
            <v/>
          </cell>
          <cell r="DC624" t="str">
            <v/>
          </cell>
          <cell r="DD624" t="str">
            <v/>
          </cell>
          <cell r="DE624" t="str">
            <v/>
          </cell>
          <cell r="DF624" t="str">
            <v/>
          </cell>
          <cell r="DG624" t="str">
            <v/>
          </cell>
          <cell r="DH624" t="str">
            <v/>
          </cell>
          <cell r="DI624" t="str">
            <v/>
          </cell>
          <cell r="DJ624" t="str">
            <v/>
          </cell>
          <cell r="DK624" t="str">
            <v/>
          </cell>
          <cell r="DL624" t="str">
            <v/>
          </cell>
          <cell r="DM624" t="str">
            <v/>
          </cell>
          <cell r="DN624" t="str">
            <v/>
          </cell>
          <cell r="DO624" t="str">
            <v/>
          </cell>
          <cell r="DP624" t="str">
            <v/>
          </cell>
          <cell r="DQ624" t="str">
            <v/>
          </cell>
          <cell r="DR624" t="str">
            <v/>
          </cell>
          <cell r="DS624" t="str">
            <v/>
          </cell>
          <cell r="DT624" t="str">
            <v/>
          </cell>
          <cell r="DU624" t="str">
            <v/>
          </cell>
          <cell r="DV624" t="str">
            <v/>
          </cell>
          <cell r="DW624" t="str">
            <v/>
          </cell>
          <cell r="DX624" t="str">
            <v/>
          </cell>
          <cell r="DY624" t="str">
            <v/>
          </cell>
          <cell r="DZ624" t="str">
            <v/>
          </cell>
          <cell r="EA624" t="str">
            <v/>
          </cell>
          <cell r="EB624" t="str">
            <v/>
          </cell>
          <cell r="EC624" t="str">
            <v/>
          </cell>
          <cell r="ED624" t="str">
            <v/>
          </cell>
          <cell r="EE624" t="str">
            <v/>
          </cell>
          <cell r="EF624" t="str">
            <v/>
          </cell>
          <cell r="EG624" t="str">
            <v/>
          </cell>
          <cell r="EH624" t="str">
            <v/>
          </cell>
          <cell r="EI624" t="str">
            <v/>
          </cell>
          <cell r="EJ624" t="str">
            <v/>
          </cell>
          <cell r="EK624" t="str">
            <v/>
          </cell>
          <cell r="EL624" t="str">
            <v/>
          </cell>
          <cell r="EM624" t="str">
            <v/>
          </cell>
          <cell r="EN624" t="str">
            <v/>
          </cell>
          <cell r="EO624" t="str">
            <v/>
          </cell>
          <cell r="EP624" t="str">
            <v/>
          </cell>
          <cell r="EQ624" t="str">
            <v/>
          </cell>
          <cell r="ER624" t="str">
            <v/>
          </cell>
          <cell r="ES624" t="str">
            <v/>
          </cell>
          <cell r="ET624" t="str">
            <v/>
          </cell>
          <cell r="EU624" t="str">
            <v/>
          </cell>
          <cell r="EV624" t="str">
            <v/>
          </cell>
          <cell r="EW624" t="str">
            <v/>
          </cell>
          <cell r="EX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  <cell r="BJ625" t="str">
            <v/>
          </cell>
          <cell r="BK625" t="str">
            <v/>
          </cell>
          <cell r="BL625" t="str">
            <v/>
          </cell>
          <cell r="BM625" t="str">
            <v/>
          </cell>
          <cell r="BN625" t="str">
            <v/>
          </cell>
          <cell r="BO625" t="str">
            <v/>
          </cell>
          <cell r="BP625" t="str">
            <v/>
          </cell>
          <cell r="BQ625" t="str">
            <v/>
          </cell>
          <cell r="BR625" t="str">
            <v/>
          </cell>
          <cell r="BS625" t="str">
            <v/>
          </cell>
          <cell r="BT625" t="str">
            <v/>
          </cell>
          <cell r="BU625" t="str">
            <v/>
          </cell>
          <cell r="BV625" t="str">
            <v/>
          </cell>
          <cell r="BW625" t="str">
            <v/>
          </cell>
          <cell r="BX625" t="str">
            <v/>
          </cell>
          <cell r="BY625" t="str">
            <v/>
          </cell>
          <cell r="CA625" t="str">
            <v/>
          </cell>
          <cell r="CB625" t="str">
            <v/>
          </cell>
          <cell r="CC625" t="str">
            <v/>
          </cell>
          <cell r="CD625" t="str">
            <v/>
          </cell>
          <cell r="CE625" t="str">
            <v/>
          </cell>
          <cell r="CF625" t="str">
            <v/>
          </cell>
          <cell r="CG625" t="str">
            <v/>
          </cell>
          <cell r="CH625" t="str">
            <v/>
          </cell>
          <cell r="CI625" t="str">
            <v/>
          </cell>
          <cell r="CJ625" t="str">
            <v/>
          </cell>
          <cell r="CK625" t="str">
            <v/>
          </cell>
          <cell r="CL625" t="str">
            <v/>
          </cell>
          <cell r="CM625" t="str">
            <v/>
          </cell>
          <cell r="CN625" t="str">
            <v/>
          </cell>
          <cell r="CO625" t="str">
            <v/>
          </cell>
          <cell r="CP625" t="str">
            <v/>
          </cell>
          <cell r="CQ625" t="str">
            <v/>
          </cell>
          <cell r="CR625" t="str">
            <v/>
          </cell>
          <cell r="CS625" t="str">
            <v/>
          </cell>
          <cell r="CT625" t="str">
            <v/>
          </cell>
          <cell r="CU625" t="str">
            <v/>
          </cell>
          <cell r="CV625" t="str">
            <v/>
          </cell>
          <cell r="CW625" t="str">
            <v/>
          </cell>
          <cell r="CX625" t="str">
            <v/>
          </cell>
          <cell r="CY625" t="str">
            <v/>
          </cell>
          <cell r="CZ625" t="str">
            <v/>
          </cell>
          <cell r="DA625" t="str">
            <v/>
          </cell>
          <cell r="DB625" t="str">
            <v/>
          </cell>
          <cell r="DC625" t="str">
            <v/>
          </cell>
          <cell r="DD625" t="str">
            <v/>
          </cell>
          <cell r="DE625" t="str">
            <v/>
          </cell>
          <cell r="DF625" t="str">
            <v/>
          </cell>
          <cell r="DG625" t="str">
            <v/>
          </cell>
          <cell r="DH625" t="str">
            <v/>
          </cell>
          <cell r="DI625" t="str">
            <v/>
          </cell>
          <cell r="DJ625" t="str">
            <v/>
          </cell>
          <cell r="DK625" t="str">
            <v/>
          </cell>
          <cell r="DL625" t="str">
            <v/>
          </cell>
          <cell r="DM625" t="str">
            <v/>
          </cell>
          <cell r="DN625" t="str">
            <v/>
          </cell>
          <cell r="DO625" t="str">
            <v/>
          </cell>
          <cell r="DP625" t="str">
            <v/>
          </cell>
          <cell r="DQ625" t="str">
            <v/>
          </cell>
          <cell r="DR625" t="str">
            <v/>
          </cell>
          <cell r="DS625" t="str">
            <v/>
          </cell>
          <cell r="DT625" t="str">
            <v/>
          </cell>
          <cell r="DU625" t="str">
            <v/>
          </cell>
          <cell r="DV625" t="str">
            <v/>
          </cell>
          <cell r="DW625" t="str">
            <v/>
          </cell>
          <cell r="DX625" t="str">
            <v/>
          </cell>
          <cell r="DY625" t="str">
            <v/>
          </cell>
          <cell r="DZ625" t="str">
            <v/>
          </cell>
          <cell r="EA625" t="str">
            <v/>
          </cell>
          <cell r="EB625" t="str">
            <v/>
          </cell>
          <cell r="EC625" t="str">
            <v/>
          </cell>
          <cell r="ED625" t="str">
            <v/>
          </cell>
          <cell r="EE625" t="str">
            <v/>
          </cell>
          <cell r="EF625" t="str">
            <v/>
          </cell>
          <cell r="EG625" t="str">
            <v/>
          </cell>
          <cell r="EH625" t="str">
            <v/>
          </cell>
          <cell r="EI625" t="str">
            <v/>
          </cell>
          <cell r="EJ625" t="str">
            <v/>
          </cell>
          <cell r="EK625" t="str">
            <v/>
          </cell>
          <cell r="EL625" t="str">
            <v/>
          </cell>
          <cell r="EM625" t="str">
            <v/>
          </cell>
          <cell r="EN625" t="str">
            <v/>
          </cell>
          <cell r="EO625" t="str">
            <v/>
          </cell>
          <cell r="EP625" t="str">
            <v/>
          </cell>
          <cell r="EQ625" t="str">
            <v/>
          </cell>
          <cell r="ER625" t="str">
            <v/>
          </cell>
          <cell r="ES625" t="str">
            <v/>
          </cell>
          <cell r="ET625" t="str">
            <v/>
          </cell>
          <cell r="EU625" t="str">
            <v/>
          </cell>
          <cell r="EV625" t="str">
            <v/>
          </cell>
          <cell r="EW625" t="str">
            <v/>
          </cell>
          <cell r="EX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  <cell r="BJ626" t="str">
            <v/>
          </cell>
          <cell r="BK626" t="str">
            <v/>
          </cell>
          <cell r="BL626" t="str">
            <v/>
          </cell>
          <cell r="BM626" t="str">
            <v/>
          </cell>
          <cell r="BN626" t="str">
            <v/>
          </cell>
          <cell r="BO626" t="str">
            <v/>
          </cell>
          <cell r="BP626" t="str">
            <v/>
          </cell>
          <cell r="BQ626" t="str">
            <v/>
          </cell>
          <cell r="BR626" t="str">
            <v/>
          </cell>
          <cell r="BS626" t="str">
            <v/>
          </cell>
          <cell r="BT626" t="str">
            <v/>
          </cell>
          <cell r="BU626" t="str">
            <v/>
          </cell>
          <cell r="BV626" t="str">
            <v/>
          </cell>
          <cell r="BW626" t="str">
            <v/>
          </cell>
          <cell r="BX626" t="str">
            <v/>
          </cell>
          <cell r="BY626" t="str">
            <v/>
          </cell>
          <cell r="CA626" t="str">
            <v/>
          </cell>
          <cell r="CB626" t="str">
            <v/>
          </cell>
          <cell r="CC626" t="str">
            <v/>
          </cell>
          <cell r="CD626" t="str">
            <v/>
          </cell>
          <cell r="CE626" t="str">
            <v/>
          </cell>
          <cell r="CF626" t="str">
            <v/>
          </cell>
          <cell r="CG626" t="str">
            <v/>
          </cell>
          <cell r="CH626" t="str">
            <v/>
          </cell>
          <cell r="CI626" t="str">
            <v/>
          </cell>
          <cell r="CJ626" t="str">
            <v/>
          </cell>
          <cell r="CK626" t="str">
            <v/>
          </cell>
          <cell r="CL626" t="str">
            <v/>
          </cell>
          <cell r="CM626" t="str">
            <v/>
          </cell>
          <cell r="CN626" t="str">
            <v/>
          </cell>
          <cell r="CO626" t="str">
            <v/>
          </cell>
          <cell r="CP626" t="str">
            <v/>
          </cell>
          <cell r="CQ626" t="str">
            <v/>
          </cell>
          <cell r="CR626" t="str">
            <v/>
          </cell>
          <cell r="CS626" t="str">
            <v/>
          </cell>
          <cell r="CT626" t="str">
            <v/>
          </cell>
          <cell r="CU626" t="str">
            <v/>
          </cell>
          <cell r="CV626" t="str">
            <v/>
          </cell>
          <cell r="CW626" t="str">
            <v/>
          </cell>
          <cell r="CX626" t="str">
            <v/>
          </cell>
          <cell r="CY626" t="str">
            <v/>
          </cell>
          <cell r="CZ626" t="str">
            <v/>
          </cell>
          <cell r="DA626" t="str">
            <v/>
          </cell>
          <cell r="DB626" t="str">
            <v/>
          </cell>
          <cell r="DC626" t="str">
            <v/>
          </cell>
          <cell r="DD626" t="str">
            <v/>
          </cell>
          <cell r="DE626" t="str">
            <v/>
          </cell>
          <cell r="DF626" t="str">
            <v/>
          </cell>
          <cell r="DG626" t="str">
            <v/>
          </cell>
          <cell r="DH626" t="str">
            <v/>
          </cell>
          <cell r="DI626" t="str">
            <v/>
          </cell>
          <cell r="DJ626" t="str">
            <v/>
          </cell>
          <cell r="DK626" t="str">
            <v/>
          </cell>
          <cell r="DL626" t="str">
            <v/>
          </cell>
          <cell r="DM626" t="str">
            <v/>
          </cell>
          <cell r="DN626" t="str">
            <v/>
          </cell>
          <cell r="DO626" t="str">
            <v/>
          </cell>
          <cell r="DP626" t="str">
            <v/>
          </cell>
          <cell r="DQ626" t="str">
            <v/>
          </cell>
          <cell r="DR626" t="str">
            <v/>
          </cell>
          <cell r="DS626" t="str">
            <v/>
          </cell>
          <cell r="DT626" t="str">
            <v/>
          </cell>
          <cell r="DU626" t="str">
            <v/>
          </cell>
          <cell r="DV626" t="str">
            <v/>
          </cell>
          <cell r="DW626" t="str">
            <v/>
          </cell>
          <cell r="DX626" t="str">
            <v/>
          </cell>
          <cell r="DY626" t="str">
            <v/>
          </cell>
          <cell r="DZ626" t="str">
            <v/>
          </cell>
          <cell r="EA626" t="str">
            <v/>
          </cell>
          <cell r="EB626" t="str">
            <v/>
          </cell>
          <cell r="EC626" t="str">
            <v/>
          </cell>
          <cell r="ED626" t="str">
            <v/>
          </cell>
          <cell r="EE626" t="str">
            <v/>
          </cell>
          <cell r="EF626" t="str">
            <v/>
          </cell>
          <cell r="EG626" t="str">
            <v/>
          </cell>
          <cell r="EH626" t="str">
            <v/>
          </cell>
          <cell r="EI626" t="str">
            <v/>
          </cell>
          <cell r="EJ626" t="str">
            <v/>
          </cell>
          <cell r="EK626" t="str">
            <v/>
          </cell>
          <cell r="EL626" t="str">
            <v/>
          </cell>
          <cell r="EM626" t="str">
            <v/>
          </cell>
          <cell r="EN626" t="str">
            <v/>
          </cell>
          <cell r="EO626" t="str">
            <v/>
          </cell>
          <cell r="EP626" t="str">
            <v/>
          </cell>
          <cell r="EQ626" t="str">
            <v/>
          </cell>
          <cell r="ER626" t="str">
            <v/>
          </cell>
          <cell r="ES626" t="str">
            <v/>
          </cell>
          <cell r="ET626" t="str">
            <v/>
          </cell>
          <cell r="EU626" t="str">
            <v/>
          </cell>
          <cell r="EV626" t="str">
            <v/>
          </cell>
          <cell r="EW626" t="str">
            <v/>
          </cell>
          <cell r="EX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  <cell r="BI627" t="str">
            <v/>
          </cell>
          <cell r="BJ627" t="str">
            <v/>
          </cell>
          <cell r="BK627" t="str">
            <v/>
          </cell>
          <cell r="BL627" t="str">
            <v/>
          </cell>
          <cell r="BM627" t="str">
            <v/>
          </cell>
          <cell r="BN627" t="str">
            <v/>
          </cell>
          <cell r="BO627" t="str">
            <v/>
          </cell>
          <cell r="BP627" t="str">
            <v/>
          </cell>
          <cell r="BQ627" t="str">
            <v/>
          </cell>
          <cell r="BR627" t="str">
            <v/>
          </cell>
          <cell r="BS627" t="str">
            <v/>
          </cell>
          <cell r="BT627" t="str">
            <v/>
          </cell>
          <cell r="BU627" t="str">
            <v/>
          </cell>
          <cell r="BV627" t="str">
            <v/>
          </cell>
          <cell r="BW627" t="str">
            <v/>
          </cell>
          <cell r="BX627" t="str">
            <v/>
          </cell>
          <cell r="BY627" t="str">
            <v/>
          </cell>
          <cell r="CA627" t="str">
            <v/>
          </cell>
          <cell r="CB627" t="str">
            <v/>
          </cell>
          <cell r="CC627" t="str">
            <v/>
          </cell>
          <cell r="CD627" t="str">
            <v/>
          </cell>
          <cell r="CE627" t="str">
            <v/>
          </cell>
          <cell r="CF627" t="str">
            <v/>
          </cell>
          <cell r="CG627" t="str">
            <v/>
          </cell>
          <cell r="CH627" t="str">
            <v/>
          </cell>
          <cell r="CI627" t="str">
            <v/>
          </cell>
          <cell r="CJ627" t="str">
            <v/>
          </cell>
          <cell r="CK627" t="str">
            <v/>
          </cell>
          <cell r="CL627" t="str">
            <v/>
          </cell>
          <cell r="CM627" t="str">
            <v/>
          </cell>
          <cell r="CN627" t="str">
            <v/>
          </cell>
          <cell r="CO627" t="str">
            <v/>
          </cell>
          <cell r="CP627" t="str">
            <v/>
          </cell>
          <cell r="CQ627" t="str">
            <v/>
          </cell>
          <cell r="CR627" t="str">
            <v/>
          </cell>
          <cell r="CS627" t="str">
            <v/>
          </cell>
          <cell r="CT627" t="str">
            <v/>
          </cell>
          <cell r="CU627" t="str">
            <v/>
          </cell>
          <cell r="CV627" t="str">
            <v/>
          </cell>
          <cell r="CW627" t="str">
            <v/>
          </cell>
          <cell r="CX627" t="str">
            <v/>
          </cell>
          <cell r="CY627" t="str">
            <v/>
          </cell>
          <cell r="CZ627" t="str">
            <v/>
          </cell>
          <cell r="DA627" t="str">
            <v/>
          </cell>
          <cell r="DB627" t="str">
            <v/>
          </cell>
          <cell r="DC627" t="str">
            <v/>
          </cell>
          <cell r="DD627" t="str">
            <v/>
          </cell>
          <cell r="DE627" t="str">
            <v/>
          </cell>
          <cell r="DF627" t="str">
            <v/>
          </cell>
          <cell r="DG627" t="str">
            <v/>
          </cell>
          <cell r="DH627" t="str">
            <v/>
          </cell>
          <cell r="DI627" t="str">
            <v/>
          </cell>
          <cell r="DJ627" t="str">
            <v/>
          </cell>
          <cell r="DK627" t="str">
            <v/>
          </cell>
          <cell r="DL627" t="str">
            <v/>
          </cell>
          <cell r="DM627" t="str">
            <v/>
          </cell>
          <cell r="DN627" t="str">
            <v/>
          </cell>
          <cell r="DO627" t="str">
            <v/>
          </cell>
          <cell r="DP627" t="str">
            <v/>
          </cell>
          <cell r="DQ627" t="str">
            <v/>
          </cell>
          <cell r="DR627" t="str">
            <v/>
          </cell>
          <cell r="DS627" t="str">
            <v/>
          </cell>
          <cell r="DT627" t="str">
            <v/>
          </cell>
          <cell r="DU627" t="str">
            <v/>
          </cell>
          <cell r="DV627" t="str">
            <v/>
          </cell>
          <cell r="DW627" t="str">
            <v/>
          </cell>
          <cell r="DX627" t="str">
            <v/>
          </cell>
          <cell r="DY627" t="str">
            <v/>
          </cell>
          <cell r="DZ627" t="str">
            <v/>
          </cell>
          <cell r="EA627" t="str">
            <v/>
          </cell>
          <cell r="EB627" t="str">
            <v/>
          </cell>
          <cell r="EC627" t="str">
            <v/>
          </cell>
          <cell r="ED627" t="str">
            <v/>
          </cell>
          <cell r="EE627" t="str">
            <v/>
          </cell>
          <cell r="EF627" t="str">
            <v/>
          </cell>
          <cell r="EG627" t="str">
            <v/>
          </cell>
          <cell r="EH627" t="str">
            <v/>
          </cell>
          <cell r="EI627" t="str">
            <v/>
          </cell>
          <cell r="EJ627" t="str">
            <v/>
          </cell>
          <cell r="EK627" t="str">
            <v/>
          </cell>
          <cell r="EL627" t="str">
            <v/>
          </cell>
          <cell r="EM627" t="str">
            <v/>
          </cell>
          <cell r="EN627" t="str">
            <v/>
          </cell>
          <cell r="EO627" t="str">
            <v/>
          </cell>
          <cell r="EP627" t="str">
            <v/>
          </cell>
          <cell r="EQ627" t="str">
            <v/>
          </cell>
          <cell r="ER627" t="str">
            <v/>
          </cell>
          <cell r="ES627" t="str">
            <v/>
          </cell>
          <cell r="ET627" t="str">
            <v/>
          </cell>
          <cell r="EU627" t="str">
            <v/>
          </cell>
          <cell r="EV627" t="str">
            <v/>
          </cell>
          <cell r="EW627" t="str">
            <v/>
          </cell>
          <cell r="EX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  <cell r="BI628" t="str">
            <v/>
          </cell>
          <cell r="BJ628" t="str">
            <v/>
          </cell>
          <cell r="BK628" t="str">
            <v/>
          </cell>
          <cell r="BL628" t="str">
            <v/>
          </cell>
          <cell r="BM628" t="str">
            <v/>
          </cell>
          <cell r="BN628" t="str">
            <v/>
          </cell>
          <cell r="BO628" t="str">
            <v/>
          </cell>
          <cell r="BP628" t="str">
            <v/>
          </cell>
          <cell r="BQ628" t="str">
            <v/>
          </cell>
          <cell r="BR628" t="str">
            <v/>
          </cell>
          <cell r="BS628" t="str">
            <v/>
          </cell>
          <cell r="BT628" t="str">
            <v/>
          </cell>
          <cell r="BU628" t="str">
            <v/>
          </cell>
          <cell r="BV628" t="str">
            <v/>
          </cell>
          <cell r="BW628" t="str">
            <v/>
          </cell>
          <cell r="BX628" t="str">
            <v/>
          </cell>
          <cell r="BY628" t="str">
            <v/>
          </cell>
          <cell r="CA628" t="str">
            <v/>
          </cell>
          <cell r="CB628" t="str">
            <v/>
          </cell>
          <cell r="CC628" t="str">
            <v/>
          </cell>
          <cell r="CD628" t="str">
            <v/>
          </cell>
          <cell r="CE628" t="str">
            <v/>
          </cell>
          <cell r="CF628" t="str">
            <v/>
          </cell>
          <cell r="CG628" t="str">
            <v/>
          </cell>
          <cell r="CH628" t="str">
            <v/>
          </cell>
          <cell r="CI628" t="str">
            <v/>
          </cell>
          <cell r="CJ628" t="str">
            <v/>
          </cell>
          <cell r="CK628" t="str">
            <v/>
          </cell>
          <cell r="CL628" t="str">
            <v/>
          </cell>
          <cell r="CM628" t="str">
            <v/>
          </cell>
          <cell r="CN628" t="str">
            <v/>
          </cell>
          <cell r="CO628" t="str">
            <v/>
          </cell>
          <cell r="CP628" t="str">
            <v/>
          </cell>
          <cell r="CQ628" t="str">
            <v/>
          </cell>
          <cell r="CR628" t="str">
            <v/>
          </cell>
          <cell r="CS628" t="str">
            <v/>
          </cell>
          <cell r="CT628" t="str">
            <v/>
          </cell>
          <cell r="CU628" t="str">
            <v/>
          </cell>
          <cell r="CV628" t="str">
            <v/>
          </cell>
          <cell r="CW628" t="str">
            <v/>
          </cell>
          <cell r="CX628" t="str">
            <v/>
          </cell>
          <cell r="CY628" t="str">
            <v/>
          </cell>
          <cell r="CZ628" t="str">
            <v/>
          </cell>
          <cell r="DA628" t="str">
            <v/>
          </cell>
          <cell r="DB628" t="str">
            <v/>
          </cell>
          <cell r="DC628" t="str">
            <v/>
          </cell>
          <cell r="DD628" t="str">
            <v/>
          </cell>
          <cell r="DE628" t="str">
            <v/>
          </cell>
          <cell r="DF628" t="str">
            <v/>
          </cell>
          <cell r="DG628" t="str">
            <v/>
          </cell>
          <cell r="DH628" t="str">
            <v/>
          </cell>
          <cell r="DI628" t="str">
            <v/>
          </cell>
          <cell r="DJ628" t="str">
            <v/>
          </cell>
          <cell r="DK628" t="str">
            <v/>
          </cell>
          <cell r="DL628" t="str">
            <v/>
          </cell>
          <cell r="DM628" t="str">
            <v/>
          </cell>
          <cell r="DN628" t="str">
            <v/>
          </cell>
          <cell r="DO628" t="str">
            <v/>
          </cell>
          <cell r="DP628" t="str">
            <v/>
          </cell>
          <cell r="DQ628" t="str">
            <v/>
          </cell>
          <cell r="DR628" t="str">
            <v/>
          </cell>
          <cell r="DS628" t="str">
            <v/>
          </cell>
          <cell r="DT628" t="str">
            <v/>
          </cell>
          <cell r="DU628" t="str">
            <v/>
          </cell>
          <cell r="DV628" t="str">
            <v/>
          </cell>
          <cell r="DW628" t="str">
            <v/>
          </cell>
          <cell r="DX628" t="str">
            <v/>
          </cell>
          <cell r="DY628" t="str">
            <v/>
          </cell>
          <cell r="DZ628" t="str">
            <v/>
          </cell>
          <cell r="EA628" t="str">
            <v/>
          </cell>
          <cell r="EB628" t="str">
            <v/>
          </cell>
          <cell r="EC628" t="str">
            <v/>
          </cell>
          <cell r="ED628" t="str">
            <v/>
          </cell>
          <cell r="EE628" t="str">
            <v/>
          </cell>
          <cell r="EF628" t="str">
            <v/>
          </cell>
          <cell r="EG628" t="str">
            <v/>
          </cell>
          <cell r="EH628" t="str">
            <v/>
          </cell>
          <cell r="EI628" t="str">
            <v/>
          </cell>
          <cell r="EJ628" t="str">
            <v/>
          </cell>
          <cell r="EK628" t="str">
            <v/>
          </cell>
          <cell r="EL628" t="str">
            <v/>
          </cell>
          <cell r="EM628" t="str">
            <v/>
          </cell>
          <cell r="EN628" t="str">
            <v/>
          </cell>
          <cell r="EO628" t="str">
            <v/>
          </cell>
          <cell r="EP628" t="str">
            <v/>
          </cell>
          <cell r="EQ628" t="str">
            <v/>
          </cell>
          <cell r="ER628" t="str">
            <v/>
          </cell>
          <cell r="ES628" t="str">
            <v/>
          </cell>
          <cell r="ET628" t="str">
            <v/>
          </cell>
          <cell r="EU628" t="str">
            <v/>
          </cell>
          <cell r="EV628" t="str">
            <v/>
          </cell>
          <cell r="EW628" t="str">
            <v/>
          </cell>
          <cell r="EX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  <cell r="BI629" t="str">
            <v/>
          </cell>
          <cell r="BJ629" t="str">
            <v/>
          </cell>
          <cell r="BK629" t="str">
            <v/>
          </cell>
          <cell r="BL629" t="str">
            <v/>
          </cell>
          <cell r="BM629" t="str">
            <v/>
          </cell>
          <cell r="BN629" t="str">
            <v/>
          </cell>
          <cell r="BO629" t="str">
            <v/>
          </cell>
          <cell r="BP629" t="str">
            <v/>
          </cell>
          <cell r="BQ629" t="str">
            <v/>
          </cell>
          <cell r="BR629" t="str">
            <v/>
          </cell>
          <cell r="BS629" t="str">
            <v/>
          </cell>
          <cell r="BT629" t="str">
            <v/>
          </cell>
          <cell r="BU629" t="str">
            <v/>
          </cell>
          <cell r="BV629" t="str">
            <v/>
          </cell>
          <cell r="BW629" t="str">
            <v/>
          </cell>
          <cell r="BX629" t="str">
            <v/>
          </cell>
          <cell r="BY629" t="str">
            <v/>
          </cell>
          <cell r="CA629" t="str">
            <v/>
          </cell>
          <cell r="CB629" t="str">
            <v/>
          </cell>
          <cell r="CC629" t="str">
            <v/>
          </cell>
          <cell r="CD629" t="str">
            <v/>
          </cell>
          <cell r="CE629" t="str">
            <v/>
          </cell>
          <cell r="CF629" t="str">
            <v/>
          </cell>
          <cell r="CG629" t="str">
            <v/>
          </cell>
          <cell r="CH629" t="str">
            <v/>
          </cell>
          <cell r="CI629" t="str">
            <v/>
          </cell>
          <cell r="CJ629" t="str">
            <v/>
          </cell>
          <cell r="CK629" t="str">
            <v/>
          </cell>
          <cell r="CL629" t="str">
            <v/>
          </cell>
          <cell r="CM629" t="str">
            <v/>
          </cell>
          <cell r="CN629" t="str">
            <v/>
          </cell>
          <cell r="CO629" t="str">
            <v/>
          </cell>
          <cell r="CP629" t="str">
            <v/>
          </cell>
          <cell r="CQ629" t="str">
            <v/>
          </cell>
          <cell r="CR629" t="str">
            <v/>
          </cell>
          <cell r="CS629" t="str">
            <v/>
          </cell>
          <cell r="CT629" t="str">
            <v/>
          </cell>
          <cell r="CU629" t="str">
            <v/>
          </cell>
          <cell r="CV629" t="str">
            <v/>
          </cell>
          <cell r="CW629" t="str">
            <v/>
          </cell>
          <cell r="CX629" t="str">
            <v/>
          </cell>
          <cell r="CY629" t="str">
            <v/>
          </cell>
          <cell r="CZ629" t="str">
            <v/>
          </cell>
          <cell r="DA629" t="str">
            <v/>
          </cell>
          <cell r="DB629" t="str">
            <v/>
          </cell>
          <cell r="DC629" t="str">
            <v/>
          </cell>
          <cell r="DD629" t="str">
            <v/>
          </cell>
          <cell r="DE629" t="str">
            <v/>
          </cell>
          <cell r="DF629" t="str">
            <v/>
          </cell>
          <cell r="DG629" t="str">
            <v/>
          </cell>
          <cell r="DH629" t="str">
            <v/>
          </cell>
          <cell r="DI629" t="str">
            <v/>
          </cell>
          <cell r="DJ629" t="str">
            <v/>
          </cell>
          <cell r="DK629" t="str">
            <v/>
          </cell>
          <cell r="DL629" t="str">
            <v/>
          </cell>
          <cell r="DM629" t="str">
            <v/>
          </cell>
          <cell r="DN629" t="str">
            <v/>
          </cell>
          <cell r="DO629" t="str">
            <v/>
          </cell>
          <cell r="DP629" t="str">
            <v/>
          </cell>
          <cell r="DQ629" t="str">
            <v/>
          </cell>
          <cell r="DR629" t="str">
            <v/>
          </cell>
          <cell r="DS629" t="str">
            <v/>
          </cell>
          <cell r="DT629" t="str">
            <v/>
          </cell>
          <cell r="DU629" t="str">
            <v/>
          </cell>
          <cell r="DV629" t="str">
            <v/>
          </cell>
          <cell r="DW629" t="str">
            <v/>
          </cell>
          <cell r="DX629" t="str">
            <v/>
          </cell>
          <cell r="DY629" t="str">
            <v/>
          </cell>
          <cell r="DZ629" t="str">
            <v/>
          </cell>
          <cell r="EA629" t="str">
            <v/>
          </cell>
          <cell r="EB629" t="str">
            <v/>
          </cell>
          <cell r="EC629" t="str">
            <v/>
          </cell>
          <cell r="ED629" t="str">
            <v/>
          </cell>
          <cell r="EE629" t="str">
            <v/>
          </cell>
          <cell r="EF629" t="str">
            <v/>
          </cell>
          <cell r="EG629" t="str">
            <v/>
          </cell>
          <cell r="EH629" t="str">
            <v/>
          </cell>
          <cell r="EI629" t="str">
            <v/>
          </cell>
          <cell r="EJ629" t="str">
            <v/>
          </cell>
          <cell r="EK629" t="str">
            <v/>
          </cell>
          <cell r="EL629" t="str">
            <v/>
          </cell>
          <cell r="EM629" t="str">
            <v/>
          </cell>
          <cell r="EN629" t="str">
            <v/>
          </cell>
          <cell r="EO629" t="str">
            <v/>
          </cell>
          <cell r="EP629" t="str">
            <v/>
          </cell>
          <cell r="EQ629" t="str">
            <v/>
          </cell>
          <cell r="ER629" t="str">
            <v/>
          </cell>
          <cell r="ES629" t="str">
            <v/>
          </cell>
          <cell r="ET629" t="str">
            <v/>
          </cell>
          <cell r="EU629" t="str">
            <v/>
          </cell>
          <cell r="EV629" t="str">
            <v/>
          </cell>
          <cell r="EW629" t="str">
            <v/>
          </cell>
          <cell r="EX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/>
          </cell>
          <cell r="Z630" t="str">
            <v/>
          </cell>
          <cell r="AA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  <cell r="BI630" t="str">
            <v/>
          </cell>
          <cell r="BJ630" t="str">
            <v/>
          </cell>
          <cell r="BK630" t="str">
            <v/>
          </cell>
          <cell r="BL630" t="str">
            <v/>
          </cell>
          <cell r="BM630" t="str">
            <v/>
          </cell>
          <cell r="BN630" t="str">
            <v/>
          </cell>
          <cell r="BO630" t="str">
            <v/>
          </cell>
          <cell r="BP630" t="str">
            <v/>
          </cell>
          <cell r="BQ630" t="str">
            <v/>
          </cell>
          <cell r="BR630" t="str">
            <v/>
          </cell>
          <cell r="BS630" t="str">
            <v/>
          </cell>
          <cell r="BT630" t="str">
            <v/>
          </cell>
          <cell r="BU630" t="str">
            <v/>
          </cell>
          <cell r="BV630" t="str">
            <v/>
          </cell>
          <cell r="BW630" t="str">
            <v/>
          </cell>
          <cell r="BX630" t="str">
            <v/>
          </cell>
          <cell r="BY630" t="str">
            <v/>
          </cell>
          <cell r="CA630" t="str">
            <v/>
          </cell>
          <cell r="CB630" t="str">
            <v/>
          </cell>
          <cell r="CC630" t="str">
            <v/>
          </cell>
          <cell r="CD630" t="str">
            <v/>
          </cell>
          <cell r="CE630" t="str">
            <v/>
          </cell>
          <cell r="CF630" t="str">
            <v/>
          </cell>
          <cell r="CG630" t="str">
            <v/>
          </cell>
          <cell r="CH630" t="str">
            <v/>
          </cell>
          <cell r="CI630" t="str">
            <v/>
          </cell>
          <cell r="CJ630" t="str">
            <v/>
          </cell>
          <cell r="CK630" t="str">
            <v/>
          </cell>
          <cell r="CL630" t="str">
            <v/>
          </cell>
          <cell r="CM630" t="str">
            <v/>
          </cell>
          <cell r="CN630" t="str">
            <v/>
          </cell>
          <cell r="CO630" t="str">
            <v/>
          </cell>
          <cell r="CP630" t="str">
            <v/>
          </cell>
          <cell r="CQ630" t="str">
            <v/>
          </cell>
          <cell r="CR630" t="str">
            <v/>
          </cell>
          <cell r="CS630" t="str">
            <v/>
          </cell>
          <cell r="CT630" t="str">
            <v/>
          </cell>
          <cell r="CU630" t="str">
            <v/>
          </cell>
          <cell r="CV630" t="str">
            <v/>
          </cell>
          <cell r="CW630" t="str">
            <v/>
          </cell>
          <cell r="CX630" t="str">
            <v/>
          </cell>
          <cell r="CY630" t="str">
            <v/>
          </cell>
          <cell r="CZ630" t="str">
            <v/>
          </cell>
          <cell r="DA630" t="str">
            <v/>
          </cell>
          <cell r="DB630" t="str">
            <v/>
          </cell>
          <cell r="DC630" t="str">
            <v/>
          </cell>
          <cell r="DD630" t="str">
            <v/>
          </cell>
          <cell r="DE630" t="str">
            <v/>
          </cell>
          <cell r="DF630" t="str">
            <v/>
          </cell>
          <cell r="DG630" t="str">
            <v/>
          </cell>
          <cell r="DH630" t="str">
            <v/>
          </cell>
          <cell r="DI630" t="str">
            <v/>
          </cell>
          <cell r="DJ630" t="str">
            <v/>
          </cell>
          <cell r="DK630" t="str">
            <v/>
          </cell>
          <cell r="DL630" t="str">
            <v/>
          </cell>
          <cell r="DM630" t="str">
            <v/>
          </cell>
          <cell r="DN630" t="str">
            <v/>
          </cell>
          <cell r="DO630" t="str">
            <v/>
          </cell>
          <cell r="DP630" t="str">
            <v/>
          </cell>
          <cell r="DQ630" t="str">
            <v/>
          </cell>
          <cell r="DR630" t="str">
            <v/>
          </cell>
          <cell r="DS630" t="str">
            <v/>
          </cell>
          <cell r="DT630" t="str">
            <v/>
          </cell>
          <cell r="DU630" t="str">
            <v/>
          </cell>
          <cell r="DV630" t="str">
            <v/>
          </cell>
          <cell r="DW630" t="str">
            <v/>
          </cell>
          <cell r="DX630" t="str">
            <v/>
          </cell>
          <cell r="DY630" t="str">
            <v/>
          </cell>
          <cell r="DZ630" t="str">
            <v/>
          </cell>
          <cell r="EA630" t="str">
            <v/>
          </cell>
          <cell r="EB630" t="str">
            <v/>
          </cell>
          <cell r="EC630" t="str">
            <v/>
          </cell>
          <cell r="ED630" t="str">
            <v/>
          </cell>
          <cell r="EE630" t="str">
            <v/>
          </cell>
          <cell r="EF630" t="str">
            <v/>
          </cell>
          <cell r="EG630" t="str">
            <v/>
          </cell>
          <cell r="EH630" t="str">
            <v/>
          </cell>
          <cell r="EI630" t="str">
            <v/>
          </cell>
          <cell r="EJ630" t="str">
            <v/>
          </cell>
          <cell r="EK630" t="str">
            <v/>
          </cell>
          <cell r="EL630" t="str">
            <v/>
          </cell>
          <cell r="EM630" t="str">
            <v/>
          </cell>
          <cell r="EN630" t="str">
            <v/>
          </cell>
          <cell r="EO630" t="str">
            <v/>
          </cell>
          <cell r="EP630" t="str">
            <v/>
          </cell>
          <cell r="EQ630" t="str">
            <v/>
          </cell>
          <cell r="ER630" t="str">
            <v/>
          </cell>
          <cell r="ES630" t="str">
            <v/>
          </cell>
          <cell r="ET630" t="str">
            <v/>
          </cell>
          <cell r="EU630" t="str">
            <v/>
          </cell>
          <cell r="EV630" t="str">
            <v/>
          </cell>
          <cell r="EW630" t="str">
            <v/>
          </cell>
          <cell r="EX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  <cell r="BI631" t="str">
            <v/>
          </cell>
          <cell r="BJ631" t="str">
            <v/>
          </cell>
          <cell r="BK631" t="str">
            <v/>
          </cell>
          <cell r="BL631" t="str">
            <v/>
          </cell>
          <cell r="BM631" t="str">
            <v/>
          </cell>
          <cell r="BN631" t="str">
            <v/>
          </cell>
          <cell r="BO631" t="str">
            <v/>
          </cell>
          <cell r="BP631" t="str">
            <v/>
          </cell>
          <cell r="BQ631" t="str">
            <v/>
          </cell>
          <cell r="BR631" t="str">
            <v/>
          </cell>
          <cell r="BS631" t="str">
            <v/>
          </cell>
          <cell r="BT631" t="str">
            <v/>
          </cell>
          <cell r="BU631" t="str">
            <v/>
          </cell>
          <cell r="BV631" t="str">
            <v/>
          </cell>
          <cell r="BW631" t="str">
            <v/>
          </cell>
          <cell r="BX631" t="str">
            <v/>
          </cell>
          <cell r="BY631" t="str">
            <v/>
          </cell>
          <cell r="CA631" t="str">
            <v/>
          </cell>
          <cell r="CB631" t="str">
            <v/>
          </cell>
          <cell r="CC631" t="str">
            <v/>
          </cell>
          <cell r="CD631" t="str">
            <v/>
          </cell>
          <cell r="CE631" t="str">
            <v/>
          </cell>
          <cell r="CF631" t="str">
            <v/>
          </cell>
          <cell r="CG631" t="str">
            <v/>
          </cell>
          <cell r="CH631" t="str">
            <v/>
          </cell>
          <cell r="CI631" t="str">
            <v/>
          </cell>
          <cell r="CJ631" t="str">
            <v/>
          </cell>
          <cell r="CK631" t="str">
            <v/>
          </cell>
          <cell r="CL631" t="str">
            <v/>
          </cell>
          <cell r="CM631" t="str">
            <v/>
          </cell>
          <cell r="CN631" t="str">
            <v/>
          </cell>
          <cell r="CO631" t="str">
            <v/>
          </cell>
          <cell r="CP631" t="str">
            <v/>
          </cell>
          <cell r="CQ631" t="str">
            <v/>
          </cell>
          <cell r="CR631" t="str">
            <v/>
          </cell>
          <cell r="CS631" t="str">
            <v/>
          </cell>
          <cell r="CT631" t="str">
            <v/>
          </cell>
          <cell r="CU631" t="str">
            <v/>
          </cell>
          <cell r="CV631" t="str">
            <v/>
          </cell>
          <cell r="CW631" t="str">
            <v/>
          </cell>
          <cell r="CX631" t="str">
            <v/>
          </cell>
          <cell r="CY631" t="str">
            <v/>
          </cell>
          <cell r="CZ631" t="str">
            <v/>
          </cell>
          <cell r="DA631" t="str">
            <v/>
          </cell>
          <cell r="DB631" t="str">
            <v/>
          </cell>
          <cell r="DC631" t="str">
            <v/>
          </cell>
          <cell r="DD631" t="str">
            <v/>
          </cell>
          <cell r="DE631" t="str">
            <v/>
          </cell>
          <cell r="DF631" t="str">
            <v/>
          </cell>
          <cell r="DG631" t="str">
            <v/>
          </cell>
          <cell r="DH631" t="str">
            <v/>
          </cell>
          <cell r="DI631" t="str">
            <v/>
          </cell>
          <cell r="DJ631" t="str">
            <v/>
          </cell>
          <cell r="DK631" t="str">
            <v/>
          </cell>
          <cell r="DL631" t="str">
            <v/>
          </cell>
          <cell r="DM631" t="str">
            <v/>
          </cell>
          <cell r="DN631" t="str">
            <v/>
          </cell>
          <cell r="DO631" t="str">
            <v/>
          </cell>
          <cell r="DP631" t="str">
            <v/>
          </cell>
          <cell r="DQ631" t="str">
            <v/>
          </cell>
          <cell r="DR631" t="str">
            <v/>
          </cell>
          <cell r="DS631" t="str">
            <v/>
          </cell>
          <cell r="DT631" t="str">
            <v/>
          </cell>
          <cell r="DU631" t="str">
            <v/>
          </cell>
          <cell r="DV631" t="str">
            <v/>
          </cell>
          <cell r="DW631" t="str">
            <v/>
          </cell>
          <cell r="DX631" t="str">
            <v/>
          </cell>
          <cell r="DY631" t="str">
            <v/>
          </cell>
          <cell r="DZ631" t="str">
            <v/>
          </cell>
          <cell r="EA631" t="str">
            <v/>
          </cell>
          <cell r="EB631" t="str">
            <v/>
          </cell>
          <cell r="EC631" t="str">
            <v/>
          </cell>
          <cell r="ED631" t="str">
            <v/>
          </cell>
          <cell r="EE631" t="str">
            <v/>
          </cell>
          <cell r="EF631" t="str">
            <v/>
          </cell>
          <cell r="EG631" t="str">
            <v/>
          </cell>
          <cell r="EH631" t="str">
            <v/>
          </cell>
          <cell r="EI631" t="str">
            <v/>
          </cell>
          <cell r="EJ631" t="str">
            <v/>
          </cell>
          <cell r="EK631" t="str">
            <v/>
          </cell>
          <cell r="EL631" t="str">
            <v/>
          </cell>
          <cell r="EM631" t="str">
            <v/>
          </cell>
          <cell r="EN631" t="str">
            <v/>
          </cell>
          <cell r="EO631" t="str">
            <v/>
          </cell>
          <cell r="EP631" t="str">
            <v/>
          </cell>
          <cell r="EQ631" t="str">
            <v/>
          </cell>
          <cell r="ER631" t="str">
            <v/>
          </cell>
          <cell r="ES631" t="str">
            <v/>
          </cell>
          <cell r="ET631" t="str">
            <v/>
          </cell>
          <cell r="EU631" t="str">
            <v/>
          </cell>
          <cell r="EV631" t="str">
            <v/>
          </cell>
          <cell r="EW631" t="str">
            <v/>
          </cell>
          <cell r="EX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  <cell r="BI632" t="str">
            <v/>
          </cell>
          <cell r="BJ632" t="str">
            <v/>
          </cell>
          <cell r="BK632" t="str">
            <v/>
          </cell>
          <cell r="BL632" t="str">
            <v/>
          </cell>
          <cell r="BM632" t="str">
            <v/>
          </cell>
          <cell r="BN632" t="str">
            <v/>
          </cell>
          <cell r="BO632" t="str">
            <v/>
          </cell>
          <cell r="BP632" t="str">
            <v/>
          </cell>
          <cell r="BQ632" t="str">
            <v/>
          </cell>
          <cell r="BR632" t="str">
            <v/>
          </cell>
          <cell r="BS632" t="str">
            <v/>
          </cell>
          <cell r="BT632" t="str">
            <v/>
          </cell>
          <cell r="BU632" t="str">
            <v/>
          </cell>
          <cell r="BV632" t="str">
            <v/>
          </cell>
          <cell r="BW632" t="str">
            <v/>
          </cell>
          <cell r="BX632" t="str">
            <v/>
          </cell>
          <cell r="BY632" t="str">
            <v/>
          </cell>
          <cell r="CA632" t="str">
            <v/>
          </cell>
          <cell r="CB632" t="str">
            <v/>
          </cell>
          <cell r="CC632" t="str">
            <v/>
          </cell>
          <cell r="CD632" t="str">
            <v/>
          </cell>
          <cell r="CE632" t="str">
            <v/>
          </cell>
          <cell r="CF632" t="str">
            <v/>
          </cell>
          <cell r="CG632" t="str">
            <v/>
          </cell>
          <cell r="CH632" t="str">
            <v/>
          </cell>
          <cell r="CI632" t="str">
            <v/>
          </cell>
          <cell r="CJ632" t="str">
            <v/>
          </cell>
          <cell r="CK632" t="str">
            <v/>
          </cell>
          <cell r="CL632" t="str">
            <v/>
          </cell>
          <cell r="CM632" t="str">
            <v/>
          </cell>
          <cell r="CN632" t="str">
            <v/>
          </cell>
          <cell r="CO632" t="str">
            <v/>
          </cell>
          <cell r="CP632" t="str">
            <v/>
          </cell>
          <cell r="CQ632" t="str">
            <v/>
          </cell>
          <cell r="CR632" t="str">
            <v/>
          </cell>
          <cell r="CS632" t="str">
            <v/>
          </cell>
          <cell r="CT632" t="str">
            <v/>
          </cell>
          <cell r="CU632" t="str">
            <v/>
          </cell>
          <cell r="CV632" t="str">
            <v/>
          </cell>
          <cell r="CW632" t="str">
            <v/>
          </cell>
          <cell r="CX632" t="str">
            <v/>
          </cell>
          <cell r="CY632" t="str">
            <v/>
          </cell>
          <cell r="CZ632" t="str">
            <v/>
          </cell>
          <cell r="DA632" t="str">
            <v/>
          </cell>
          <cell r="DB632" t="str">
            <v/>
          </cell>
          <cell r="DC632" t="str">
            <v/>
          </cell>
          <cell r="DD632" t="str">
            <v/>
          </cell>
          <cell r="DE632" t="str">
            <v/>
          </cell>
          <cell r="DF632" t="str">
            <v/>
          </cell>
          <cell r="DG632" t="str">
            <v/>
          </cell>
          <cell r="DH632" t="str">
            <v/>
          </cell>
          <cell r="DI632" t="str">
            <v/>
          </cell>
          <cell r="DJ632" t="str">
            <v/>
          </cell>
          <cell r="DK632" t="str">
            <v/>
          </cell>
          <cell r="DL632" t="str">
            <v/>
          </cell>
          <cell r="DM632" t="str">
            <v/>
          </cell>
          <cell r="DN632" t="str">
            <v/>
          </cell>
          <cell r="DO632" t="str">
            <v/>
          </cell>
          <cell r="DP632" t="str">
            <v/>
          </cell>
          <cell r="DQ632" t="str">
            <v/>
          </cell>
          <cell r="DR632" t="str">
            <v/>
          </cell>
          <cell r="DS632" t="str">
            <v/>
          </cell>
          <cell r="DT632" t="str">
            <v/>
          </cell>
          <cell r="DU632" t="str">
            <v/>
          </cell>
          <cell r="DV632" t="str">
            <v/>
          </cell>
          <cell r="DW632" t="str">
            <v/>
          </cell>
          <cell r="DX632" t="str">
            <v/>
          </cell>
          <cell r="DY632" t="str">
            <v/>
          </cell>
          <cell r="DZ632" t="str">
            <v/>
          </cell>
          <cell r="EA632" t="str">
            <v/>
          </cell>
          <cell r="EB632" t="str">
            <v/>
          </cell>
          <cell r="EC632" t="str">
            <v/>
          </cell>
          <cell r="ED632" t="str">
            <v/>
          </cell>
          <cell r="EE632" t="str">
            <v/>
          </cell>
          <cell r="EF632" t="str">
            <v/>
          </cell>
          <cell r="EG632" t="str">
            <v/>
          </cell>
          <cell r="EH632" t="str">
            <v/>
          </cell>
          <cell r="EI632" t="str">
            <v/>
          </cell>
          <cell r="EJ632" t="str">
            <v/>
          </cell>
          <cell r="EK632" t="str">
            <v/>
          </cell>
          <cell r="EL632" t="str">
            <v/>
          </cell>
          <cell r="EM632" t="str">
            <v/>
          </cell>
          <cell r="EN632" t="str">
            <v/>
          </cell>
          <cell r="EO632" t="str">
            <v/>
          </cell>
          <cell r="EP632" t="str">
            <v/>
          </cell>
          <cell r="EQ632" t="str">
            <v/>
          </cell>
          <cell r="ER632" t="str">
            <v/>
          </cell>
          <cell r="ES632" t="str">
            <v/>
          </cell>
          <cell r="ET632" t="str">
            <v/>
          </cell>
          <cell r="EU632" t="str">
            <v/>
          </cell>
          <cell r="EV632" t="str">
            <v/>
          </cell>
          <cell r="EW632" t="str">
            <v/>
          </cell>
          <cell r="EX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  <cell r="BI633" t="str">
            <v/>
          </cell>
          <cell r="BJ633" t="str">
            <v/>
          </cell>
          <cell r="BK633" t="str">
            <v/>
          </cell>
          <cell r="BL633" t="str">
            <v/>
          </cell>
          <cell r="BM633" t="str">
            <v/>
          </cell>
          <cell r="BN633" t="str">
            <v/>
          </cell>
          <cell r="BO633" t="str">
            <v/>
          </cell>
          <cell r="BP633" t="str">
            <v/>
          </cell>
          <cell r="BQ633" t="str">
            <v/>
          </cell>
          <cell r="BR633" t="str">
            <v/>
          </cell>
          <cell r="BS633" t="str">
            <v/>
          </cell>
          <cell r="BT633" t="str">
            <v/>
          </cell>
          <cell r="BU633" t="str">
            <v/>
          </cell>
          <cell r="BV633" t="str">
            <v/>
          </cell>
          <cell r="BW633" t="str">
            <v/>
          </cell>
          <cell r="BX633" t="str">
            <v/>
          </cell>
          <cell r="BY633" t="str">
            <v/>
          </cell>
          <cell r="CA633" t="str">
            <v/>
          </cell>
          <cell r="CB633" t="str">
            <v/>
          </cell>
          <cell r="CC633" t="str">
            <v/>
          </cell>
          <cell r="CD633" t="str">
            <v/>
          </cell>
          <cell r="CE633" t="str">
            <v/>
          </cell>
          <cell r="CF633" t="str">
            <v/>
          </cell>
          <cell r="CG633" t="str">
            <v/>
          </cell>
          <cell r="CH633" t="str">
            <v/>
          </cell>
          <cell r="CI633" t="str">
            <v/>
          </cell>
          <cell r="CJ633" t="str">
            <v/>
          </cell>
          <cell r="CK633" t="str">
            <v/>
          </cell>
          <cell r="CL633" t="str">
            <v/>
          </cell>
          <cell r="CM633" t="str">
            <v/>
          </cell>
          <cell r="CN633" t="str">
            <v/>
          </cell>
          <cell r="CO633" t="str">
            <v/>
          </cell>
          <cell r="CP633" t="str">
            <v/>
          </cell>
          <cell r="CQ633" t="str">
            <v/>
          </cell>
          <cell r="CR633" t="str">
            <v/>
          </cell>
          <cell r="CS633" t="str">
            <v/>
          </cell>
          <cell r="CT633" t="str">
            <v/>
          </cell>
          <cell r="CU633" t="str">
            <v/>
          </cell>
          <cell r="CV633" t="str">
            <v/>
          </cell>
          <cell r="CW633" t="str">
            <v/>
          </cell>
          <cell r="CX633" t="str">
            <v/>
          </cell>
          <cell r="CY633" t="str">
            <v/>
          </cell>
          <cell r="CZ633" t="str">
            <v/>
          </cell>
          <cell r="DA633" t="str">
            <v/>
          </cell>
          <cell r="DB633" t="str">
            <v/>
          </cell>
          <cell r="DC633" t="str">
            <v/>
          </cell>
          <cell r="DD633" t="str">
            <v/>
          </cell>
          <cell r="DE633" t="str">
            <v/>
          </cell>
          <cell r="DF633" t="str">
            <v/>
          </cell>
          <cell r="DG633" t="str">
            <v/>
          </cell>
          <cell r="DH633" t="str">
            <v/>
          </cell>
          <cell r="DI633" t="str">
            <v/>
          </cell>
          <cell r="DJ633" t="str">
            <v/>
          </cell>
          <cell r="DK633" t="str">
            <v/>
          </cell>
          <cell r="DL633" t="str">
            <v/>
          </cell>
          <cell r="DM633" t="str">
            <v/>
          </cell>
          <cell r="DN633" t="str">
            <v/>
          </cell>
          <cell r="DO633" t="str">
            <v/>
          </cell>
          <cell r="DP633" t="str">
            <v/>
          </cell>
          <cell r="DQ633" t="str">
            <v/>
          </cell>
          <cell r="DR633" t="str">
            <v/>
          </cell>
          <cell r="DS633" t="str">
            <v/>
          </cell>
          <cell r="DT633" t="str">
            <v/>
          </cell>
          <cell r="DU633" t="str">
            <v/>
          </cell>
          <cell r="DV633" t="str">
            <v/>
          </cell>
          <cell r="DW633" t="str">
            <v/>
          </cell>
          <cell r="DX633" t="str">
            <v/>
          </cell>
          <cell r="DY633" t="str">
            <v/>
          </cell>
          <cell r="DZ633" t="str">
            <v/>
          </cell>
          <cell r="EA633" t="str">
            <v/>
          </cell>
          <cell r="EB633" t="str">
            <v/>
          </cell>
          <cell r="EC633" t="str">
            <v/>
          </cell>
          <cell r="ED633" t="str">
            <v/>
          </cell>
          <cell r="EE633" t="str">
            <v/>
          </cell>
          <cell r="EF633" t="str">
            <v/>
          </cell>
          <cell r="EG633" t="str">
            <v/>
          </cell>
          <cell r="EH633" t="str">
            <v/>
          </cell>
          <cell r="EI633" t="str">
            <v/>
          </cell>
          <cell r="EJ633" t="str">
            <v/>
          </cell>
          <cell r="EK633" t="str">
            <v/>
          </cell>
          <cell r="EL633" t="str">
            <v/>
          </cell>
          <cell r="EM633" t="str">
            <v/>
          </cell>
          <cell r="EN633" t="str">
            <v/>
          </cell>
          <cell r="EO633" t="str">
            <v/>
          </cell>
          <cell r="EP633" t="str">
            <v/>
          </cell>
          <cell r="EQ633" t="str">
            <v/>
          </cell>
          <cell r="ER633" t="str">
            <v/>
          </cell>
          <cell r="ES633" t="str">
            <v/>
          </cell>
          <cell r="ET633" t="str">
            <v/>
          </cell>
          <cell r="EU633" t="str">
            <v/>
          </cell>
          <cell r="EV633" t="str">
            <v/>
          </cell>
          <cell r="EW633" t="str">
            <v/>
          </cell>
          <cell r="EX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  <cell r="BI634" t="str">
            <v/>
          </cell>
          <cell r="BJ634" t="str">
            <v/>
          </cell>
          <cell r="BK634" t="str">
            <v/>
          </cell>
          <cell r="BL634" t="str">
            <v/>
          </cell>
          <cell r="BM634" t="str">
            <v/>
          </cell>
          <cell r="BN634" t="str">
            <v/>
          </cell>
          <cell r="BO634" t="str">
            <v/>
          </cell>
          <cell r="BP634" t="str">
            <v/>
          </cell>
          <cell r="BQ634" t="str">
            <v/>
          </cell>
          <cell r="BR634" t="str">
            <v/>
          </cell>
          <cell r="BS634" t="str">
            <v/>
          </cell>
          <cell r="BT634" t="str">
            <v/>
          </cell>
          <cell r="BU634" t="str">
            <v/>
          </cell>
          <cell r="BV634" t="str">
            <v/>
          </cell>
          <cell r="BW634" t="str">
            <v/>
          </cell>
          <cell r="BX634" t="str">
            <v/>
          </cell>
          <cell r="BY634" t="str">
            <v/>
          </cell>
          <cell r="CA634" t="str">
            <v/>
          </cell>
          <cell r="CB634" t="str">
            <v/>
          </cell>
          <cell r="CC634" t="str">
            <v/>
          </cell>
          <cell r="CD634" t="str">
            <v/>
          </cell>
          <cell r="CE634" t="str">
            <v/>
          </cell>
          <cell r="CF634" t="str">
            <v/>
          </cell>
          <cell r="CG634" t="str">
            <v/>
          </cell>
          <cell r="CH634" t="str">
            <v/>
          </cell>
          <cell r="CI634" t="str">
            <v/>
          </cell>
          <cell r="CJ634" t="str">
            <v/>
          </cell>
          <cell r="CK634" t="str">
            <v/>
          </cell>
          <cell r="CL634" t="str">
            <v/>
          </cell>
          <cell r="CM634" t="str">
            <v/>
          </cell>
          <cell r="CN634" t="str">
            <v/>
          </cell>
          <cell r="CO634" t="str">
            <v/>
          </cell>
          <cell r="CP634" t="str">
            <v/>
          </cell>
          <cell r="CQ634" t="str">
            <v/>
          </cell>
          <cell r="CR634" t="str">
            <v/>
          </cell>
          <cell r="CS634" t="str">
            <v/>
          </cell>
          <cell r="CT634" t="str">
            <v/>
          </cell>
          <cell r="CU634" t="str">
            <v/>
          </cell>
          <cell r="CV634" t="str">
            <v/>
          </cell>
          <cell r="CW634" t="str">
            <v/>
          </cell>
          <cell r="CX634" t="str">
            <v/>
          </cell>
          <cell r="CY634" t="str">
            <v/>
          </cell>
          <cell r="CZ634" t="str">
            <v/>
          </cell>
          <cell r="DA634" t="str">
            <v/>
          </cell>
          <cell r="DB634" t="str">
            <v/>
          </cell>
          <cell r="DC634" t="str">
            <v/>
          </cell>
          <cell r="DD634" t="str">
            <v/>
          </cell>
          <cell r="DE634" t="str">
            <v/>
          </cell>
          <cell r="DF634" t="str">
            <v/>
          </cell>
          <cell r="DG634" t="str">
            <v/>
          </cell>
          <cell r="DH634" t="str">
            <v/>
          </cell>
          <cell r="DI634" t="str">
            <v/>
          </cell>
          <cell r="DJ634" t="str">
            <v/>
          </cell>
          <cell r="DK634" t="str">
            <v/>
          </cell>
          <cell r="DL634" t="str">
            <v/>
          </cell>
          <cell r="DM634" t="str">
            <v/>
          </cell>
          <cell r="DN634" t="str">
            <v/>
          </cell>
          <cell r="DO634" t="str">
            <v/>
          </cell>
          <cell r="DP634" t="str">
            <v/>
          </cell>
          <cell r="DQ634" t="str">
            <v/>
          </cell>
          <cell r="DR634" t="str">
            <v/>
          </cell>
          <cell r="DS634" t="str">
            <v/>
          </cell>
          <cell r="DT634" t="str">
            <v/>
          </cell>
          <cell r="DU634" t="str">
            <v/>
          </cell>
          <cell r="DV634" t="str">
            <v/>
          </cell>
          <cell r="DW634" t="str">
            <v/>
          </cell>
          <cell r="DX634" t="str">
            <v/>
          </cell>
          <cell r="DY634" t="str">
            <v/>
          </cell>
          <cell r="DZ634" t="str">
            <v/>
          </cell>
          <cell r="EA634" t="str">
            <v/>
          </cell>
          <cell r="EB634" t="str">
            <v/>
          </cell>
          <cell r="EC634" t="str">
            <v/>
          </cell>
          <cell r="ED634" t="str">
            <v/>
          </cell>
          <cell r="EE634" t="str">
            <v/>
          </cell>
          <cell r="EF634" t="str">
            <v/>
          </cell>
          <cell r="EG634" t="str">
            <v/>
          </cell>
          <cell r="EH634" t="str">
            <v/>
          </cell>
          <cell r="EI634" t="str">
            <v/>
          </cell>
          <cell r="EJ634" t="str">
            <v/>
          </cell>
          <cell r="EK634" t="str">
            <v/>
          </cell>
          <cell r="EL634" t="str">
            <v/>
          </cell>
          <cell r="EM634" t="str">
            <v/>
          </cell>
          <cell r="EN634" t="str">
            <v/>
          </cell>
          <cell r="EO634" t="str">
            <v/>
          </cell>
          <cell r="EP634" t="str">
            <v/>
          </cell>
          <cell r="EQ634" t="str">
            <v/>
          </cell>
          <cell r="ER634" t="str">
            <v/>
          </cell>
          <cell r="ES634" t="str">
            <v/>
          </cell>
          <cell r="ET634" t="str">
            <v/>
          </cell>
          <cell r="EU634" t="str">
            <v/>
          </cell>
          <cell r="EV634" t="str">
            <v/>
          </cell>
          <cell r="EW634" t="str">
            <v/>
          </cell>
          <cell r="EX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  <cell r="BI635" t="str">
            <v/>
          </cell>
          <cell r="BJ635" t="str">
            <v/>
          </cell>
          <cell r="BK635" t="str">
            <v/>
          </cell>
          <cell r="BL635" t="str">
            <v/>
          </cell>
          <cell r="BM635" t="str">
            <v/>
          </cell>
          <cell r="BN635" t="str">
            <v/>
          </cell>
          <cell r="BO635" t="str">
            <v/>
          </cell>
          <cell r="BP635" t="str">
            <v/>
          </cell>
          <cell r="BQ635" t="str">
            <v/>
          </cell>
          <cell r="BR635" t="str">
            <v/>
          </cell>
          <cell r="BS635" t="str">
            <v/>
          </cell>
          <cell r="BT635" t="str">
            <v/>
          </cell>
          <cell r="BU635" t="str">
            <v/>
          </cell>
          <cell r="BV635" t="str">
            <v/>
          </cell>
          <cell r="BW635" t="str">
            <v/>
          </cell>
          <cell r="BX635" t="str">
            <v/>
          </cell>
          <cell r="BY635" t="str">
            <v/>
          </cell>
          <cell r="CA635" t="str">
            <v/>
          </cell>
          <cell r="CB635" t="str">
            <v/>
          </cell>
          <cell r="CC635" t="str">
            <v/>
          </cell>
          <cell r="CD635" t="str">
            <v/>
          </cell>
          <cell r="CE635" t="str">
            <v/>
          </cell>
          <cell r="CF635" t="str">
            <v/>
          </cell>
          <cell r="CG635" t="str">
            <v/>
          </cell>
          <cell r="CH635" t="str">
            <v/>
          </cell>
          <cell r="CI635" t="str">
            <v/>
          </cell>
          <cell r="CJ635" t="str">
            <v/>
          </cell>
          <cell r="CK635" t="str">
            <v/>
          </cell>
          <cell r="CL635" t="str">
            <v/>
          </cell>
          <cell r="CM635" t="str">
            <v/>
          </cell>
          <cell r="CN635" t="str">
            <v/>
          </cell>
          <cell r="CO635" t="str">
            <v/>
          </cell>
          <cell r="CP635" t="str">
            <v/>
          </cell>
          <cell r="CQ635" t="str">
            <v/>
          </cell>
          <cell r="CR635" t="str">
            <v/>
          </cell>
          <cell r="CS635" t="str">
            <v/>
          </cell>
          <cell r="CT635" t="str">
            <v/>
          </cell>
          <cell r="CU635" t="str">
            <v/>
          </cell>
          <cell r="CV635" t="str">
            <v/>
          </cell>
          <cell r="CW635" t="str">
            <v/>
          </cell>
          <cell r="CX635" t="str">
            <v/>
          </cell>
          <cell r="CY635" t="str">
            <v/>
          </cell>
          <cell r="CZ635" t="str">
            <v/>
          </cell>
          <cell r="DA635" t="str">
            <v/>
          </cell>
          <cell r="DB635" t="str">
            <v/>
          </cell>
          <cell r="DC635" t="str">
            <v/>
          </cell>
          <cell r="DD635" t="str">
            <v/>
          </cell>
          <cell r="DE635" t="str">
            <v/>
          </cell>
          <cell r="DF635" t="str">
            <v/>
          </cell>
          <cell r="DG635" t="str">
            <v/>
          </cell>
          <cell r="DH635" t="str">
            <v/>
          </cell>
          <cell r="DI635" t="str">
            <v/>
          </cell>
          <cell r="DJ635" t="str">
            <v/>
          </cell>
          <cell r="DK635" t="str">
            <v/>
          </cell>
          <cell r="DL635" t="str">
            <v/>
          </cell>
          <cell r="DM635" t="str">
            <v/>
          </cell>
          <cell r="DN635" t="str">
            <v/>
          </cell>
          <cell r="DO635" t="str">
            <v/>
          </cell>
          <cell r="DP635" t="str">
            <v/>
          </cell>
          <cell r="DQ635" t="str">
            <v/>
          </cell>
          <cell r="DR635" t="str">
            <v/>
          </cell>
          <cell r="DS635" t="str">
            <v/>
          </cell>
          <cell r="DT635" t="str">
            <v/>
          </cell>
          <cell r="DU635" t="str">
            <v/>
          </cell>
          <cell r="DV635" t="str">
            <v/>
          </cell>
          <cell r="DW635" t="str">
            <v/>
          </cell>
          <cell r="DX635" t="str">
            <v/>
          </cell>
          <cell r="DY635" t="str">
            <v/>
          </cell>
          <cell r="DZ635" t="str">
            <v/>
          </cell>
          <cell r="EA635" t="str">
            <v/>
          </cell>
          <cell r="EB635" t="str">
            <v/>
          </cell>
          <cell r="EC635" t="str">
            <v/>
          </cell>
          <cell r="ED635" t="str">
            <v/>
          </cell>
          <cell r="EE635" t="str">
            <v/>
          </cell>
          <cell r="EF635" t="str">
            <v/>
          </cell>
          <cell r="EG635" t="str">
            <v/>
          </cell>
          <cell r="EH635" t="str">
            <v/>
          </cell>
          <cell r="EI635" t="str">
            <v/>
          </cell>
          <cell r="EJ635" t="str">
            <v/>
          </cell>
          <cell r="EK635" t="str">
            <v/>
          </cell>
          <cell r="EL635" t="str">
            <v/>
          </cell>
          <cell r="EM635" t="str">
            <v/>
          </cell>
          <cell r="EN635" t="str">
            <v/>
          </cell>
          <cell r="EO635" t="str">
            <v/>
          </cell>
          <cell r="EP635" t="str">
            <v/>
          </cell>
          <cell r="EQ635" t="str">
            <v/>
          </cell>
          <cell r="ER635" t="str">
            <v/>
          </cell>
          <cell r="ES635" t="str">
            <v/>
          </cell>
          <cell r="ET635" t="str">
            <v/>
          </cell>
          <cell r="EU635" t="str">
            <v/>
          </cell>
          <cell r="EV635" t="str">
            <v/>
          </cell>
          <cell r="EW635" t="str">
            <v/>
          </cell>
          <cell r="EX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/>
          </cell>
          <cell r="BF636" t="str">
            <v/>
          </cell>
          <cell r="BG636" t="str">
            <v/>
          </cell>
          <cell r="BH636" t="str">
            <v/>
          </cell>
          <cell r="BI636" t="str">
            <v/>
          </cell>
          <cell r="BJ636" t="str">
            <v/>
          </cell>
          <cell r="BK636" t="str">
            <v/>
          </cell>
          <cell r="BL636" t="str">
            <v/>
          </cell>
          <cell r="BM636" t="str">
            <v/>
          </cell>
          <cell r="BN636" t="str">
            <v/>
          </cell>
          <cell r="BO636" t="str">
            <v/>
          </cell>
          <cell r="BP636" t="str">
            <v/>
          </cell>
          <cell r="BQ636" t="str">
            <v/>
          </cell>
          <cell r="BR636" t="str">
            <v/>
          </cell>
          <cell r="BS636" t="str">
            <v/>
          </cell>
          <cell r="BT636" t="str">
            <v/>
          </cell>
          <cell r="BU636" t="str">
            <v/>
          </cell>
          <cell r="BV636" t="str">
            <v/>
          </cell>
          <cell r="BW636" t="str">
            <v/>
          </cell>
          <cell r="BX636" t="str">
            <v/>
          </cell>
          <cell r="BY636" t="str">
            <v/>
          </cell>
          <cell r="CA636" t="str">
            <v/>
          </cell>
          <cell r="CB636" t="str">
            <v/>
          </cell>
          <cell r="CC636" t="str">
            <v/>
          </cell>
          <cell r="CD636" t="str">
            <v/>
          </cell>
          <cell r="CE636" t="str">
            <v/>
          </cell>
          <cell r="CF636" t="str">
            <v/>
          </cell>
          <cell r="CG636" t="str">
            <v/>
          </cell>
          <cell r="CH636" t="str">
            <v/>
          </cell>
          <cell r="CI636" t="str">
            <v/>
          </cell>
          <cell r="CJ636" t="str">
            <v/>
          </cell>
          <cell r="CK636" t="str">
            <v/>
          </cell>
          <cell r="CL636" t="str">
            <v/>
          </cell>
          <cell r="CM636" t="str">
            <v/>
          </cell>
          <cell r="CN636" t="str">
            <v/>
          </cell>
          <cell r="CO636" t="str">
            <v/>
          </cell>
          <cell r="CP636" t="str">
            <v/>
          </cell>
          <cell r="CQ636" t="str">
            <v/>
          </cell>
          <cell r="CR636" t="str">
            <v/>
          </cell>
          <cell r="CS636" t="str">
            <v/>
          </cell>
          <cell r="CT636" t="str">
            <v/>
          </cell>
          <cell r="CU636" t="str">
            <v/>
          </cell>
          <cell r="CV636" t="str">
            <v/>
          </cell>
          <cell r="CW636" t="str">
            <v/>
          </cell>
          <cell r="CX636" t="str">
            <v/>
          </cell>
          <cell r="CY636" t="str">
            <v/>
          </cell>
          <cell r="CZ636" t="str">
            <v/>
          </cell>
          <cell r="DA636" t="str">
            <v/>
          </cell>
          <cell r="DB636" t="str">
            <v/>
          </cell>
          <cell r="DC636" t="str">
            <v/>
          </cell>
          <cell r="DD636" t="str">
            <v/>
          </cell>
          <cell r="DE636" t="str">
            <v/>
          </cell>
          <cell r="DF636" t="str">
            <v/>
          </cell>
          <cell r="DG636" t="str">
            <v/>
          </cell>
          <cell r="DH636" t="str">
            <v/>
          </cell>
          <cell r="DI636" t="str">
            <v/>
          </cell>
          <cell r="DJ636" t="str">
            <v/>
          </cell>
          <cell r="DK636" t="str">
            <v/>
          </cell>
          <cell r="DL636" t="str">
            <v/>
          </cell>
          <cell r="DM636" t="str">
            <v/>
          </cell>
          <cell r="DN636" t="str">
            <v/>
          </cell>
          <cell r="DO636" t="str">
            <v/>
          </cell>
          <cell r="DP636" t="str">
            <v/>
          </cell>
          <cell r="DQ636" t="str">
            <v/>
          </cell>
          <cell r="DR636" t="str">
            <v/>
          </cell>
          <cell r="DS636" t="str">
            <v/>
          </cell>
          <cell r="DT636" t="str">
            <v/>
          </cell>
          <cell r="DU636" t="str">
            <v/>
          </cell>
          <cell r="DV636" t="str">
            <v/>
          </cell>
          <cell r="DW636" t="str">
            <v/>
          </cell>
          <cell r="DX636" t="str">
            <v/>
          </cell>
          <cell r="DY636" t="str">
            <v/>
          </cell>
          <cell r="DZ636" t="str">
            <v/>
          </cell>
          <cell r="EA636" t="str">
            <v/>
          </cell>
          <cell r="EB636" t="str">
            <v/>
          </cell>
          <cell r="EC636" t="str">
            <v/>
          </cell>
          <cell r="ED636" t="str">
            <v/>
          </cell>
          <cell r="EE636" t="str">
            <v/>
          </cell>
          <cell r="EF636" t="str">
            <v/>
          </cell>
          <cell r="EG636" t="str">
            <v/>
          </cell>
          <cell r="EH636" t="str">
            <v/>
          </cell>
          <cell r="EI636" t="str">
            <v/>
          </cell>
          <cell r="EJ636" t="str">
            <v/>
          </cell>
          <cell r="EK636" t="str">
            <v/>
          </cell>
          <cell r="EL636" t="str">
            <v/>
          </cell>
          <cell r="EM636" t="str">
            <v/>
          </cell>
          <cell r="EN636" t="str">
            <v/>
          </cell>
          <cell r="EO636" t="str">
            <v/>
          </cell>
          <cell r="EP636" t="str">
            <v/>
          </cell>
          <cell r="EQ636" t="str">
            <v/>
          </cell>
          <cell r="ER636" t="str">
            <v/>
          </cell>
          <cell r="ES636" t="str">
            <v/>
          </cell>
          <cell r="ET636" t="str">
            <v/>
          </cell>
          <cell r="EU636" t="str">
            <v/>
          </cell>
          <cell r="EV636" t="str">
            <v/>
          </cell>
          <cell r="EW636" t="str">
            <v/>
          </cell>
          <cell r="EX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/>
          </cell>
          <cell r="BF637" t="str">
            <v/>
          </cell>
          <cell r="BG637" t="str">
            <v/>
          </cell>
          <cell r="BH637" t="str">
            <v/>
          </cell>
          <cell r="BI637" t="str">
            <v/>
          </cell>
          <cell r="BJ637" t="str">
            <v/>
          </cell>
          <cell r="BK637" t="str">
            <v/>
          </cell>
          <cell r="BL637" t="str">
            <v/>
          </cell>
          <cell r="BM637" t="str">
            <v/>
          </cell>
          <cell r="BN637" t="str">
            <v/>
          </cell>
          <cell r="BO637" t="str">
            <v/>
          </cell>
          <cell r="BP637" t="str">
            <v/>
          </cell>
          <cell r="BQ637" t="str">
            <v/>
          </cell>
          <cell r="BR637" t="str">
            <v/>
          </cell>
          <cell r="BS637" t="str">
            <v/>
          </cell>
          <cell r="BT637" t="str">
            <v/>
          </cell>
          <cell r="BU637" t="str">
            <v/>
          </cell>
          <cell r="BV637" t="str">
            <v/>
          </cell>
          <cell r="BW637" t="str">
            <v/>
          </cell>
          <cell r="BX637" t="str">
            <v/>
          </cell>
          <cell r="BY637" t="str">
            <v/>
          </cell>
          <cell r="CA637" t="str">
            <v/>
          </cell>
          <cell r="CB637" t="str">
            <v/>
          </cell>
          <cell r="CC637" t="str">
            <v/>
          </cell>
          <cell r="CD637" t="str">
            <v/>
          </cell>
          <cell r="CE637" t="str">
            <v/>
          </cell>
          <cell r="CF637" t="str">
            <v/>
          </cell>
          <cell r="CG637" t="str">
            <v/>
          </cell>
          <cell r="CH637" t="str">
            <v/>
          </cell>
          <cell r="CI637" t="str">
            <v/>
          </cell>
          <cell r="CJ637" t="str">
            <v/>
          </cell>
          <cell r="CK637" t="str">
            <v/>
          </cell>
          <cell r="CL637" t="str">
            <v/>
          </cell>
          <cell r="CM637" t="str">
            <v/>
          </cell>
          <cell r="CN637" t="str">
            <v/>
          </cell>
          <cell r="CO637" t="str">
            <v/>
          </cell>
          <cell r="CP637" t="str">
            <v/>
          </cell>
          <cell r="CQ637" t="str">
            <v/>
          </cell>
          <cell r="CR637" t="str">
            <v/>
          </cell>
          <cell r="CS637" t="str">
            <v/>
          </cell>
          <cell r="CT637" t="str">
            <v/>
          </cell>
          <cell r="CU637" t="str">
            <v/>
          </cell>
          <cell r="CV637" t="str">
            <v/>
          </cell>
          <cell r="CW637" t="str">
            <v/>
          </cell>
          <cell r="CX637" t="str">
            <v/>
          </cell>
          <cell r="CY637" t="str">
            <v/>
          </cell>
          <cell r="CZ637" t="str">
            <v/>
          </cell>
          <cell r="DA637" t="str">
            <v/>
          </cell>
          <cell r="DB637" t="str">
            <v/>
          </cell>
          <cell r="DC637" t="str">
            <v/>
          </cell>
          <cell r="DD637" t="str">
            <v/>
          </cell>
          <cell r="DE637" t="str">
            <v/>
          </cell>
          <cell r="DF637" t="str">
            <v/>
          </cell>
          <cell r="DG637" t="str">
            <v/>
          </cell>
          <cell r="DH637" t="str">
            <v/>
          </cell>
          <cell r="DI637" t="str">
            <v/>
          </cell>
          <cell r="DJ637" t="str">
            <v/>
          </cell>
          <cell r="DK637" t="str">
            <v/>
          </cell>
          <cell r="DL637" t="str">
            <v/>
          </cell>
          <cell r="DM637" t="str">
            <v/>
          </cell>
          <cell r="DN637" t="str">
            <v/>
          </cell>
          <cell r="DO637" t="str">
            <v/>
          </cell>
          <cell r="DP637" t="str">
            <v/>
          </cell>
          <cell r="DQ637" t="str">
            <v/>
          </cell>
          <cell r="DR637" t="str">
            <v/>
          </cell>
          <cell r="DS637" t="str">
            <v/>
          </cell>
          <cell r="DT637" t="str">
            <v/>
          </cell>
          <cell r="DU637" t="str">
            <v/>
          </cell>
          <cell r="DV637" t="str">
            <v/>
          </cell>
          <cell r="DW637" t="str">
            <v/>
          </cell>
          <cell r="DX637" t="str">
            <v/>
          </cell>
          <cell r="DY637" t="str">
            <v/>
          </cell>
          <cell r="DZ637" t="str">
            <v/>
          </cell>
          <cell r="EA637" t="str">
            <v/>
          </cell>
          <cell r="EB637" t="str">
            <v/>
          </cell>
          <cell r="EC637" t="str">
            <v/>
          </cell>
          <cell r="ED637" t="str">
            <v/>
          </cell>
          <cell r="EE637" t="str">
            <v/>
          </cell>
          <cell r="EF637" t="str">
            <v/>
          </cell>
          <cell r="EG637" t="str">
            <v/>
          </cell>
          <cell r="EH637" t="str">
            <v/>
          </cell>
          <cell r="EI637" t="str">
            <v/>
          </cell>
          <cell r="EJ637" t="str">
            <v/>
          </cell>
          <cell r="EK637" t="str">
            <v/>
          </cell>
          <cell r="EL637" t="str">
            <v/>
          </cell>
          <cell r="EM637" t="str">
            <v/>
          </cell>
          <cell r="EN637" t="str">
            <v/>
          </cell>
          <cell r="EO637" t="str">
            <v/>
          </cell>
          <cell r="EP637" t="str">
            <v/>
          </cell>
          <cell r="EQ637" t="str">
            <v/>
          </cell>
          <cell r="ER637" t="str">
            <v/>
          </cell>
          <cell r="ES637" t="str">
            <v/>
          </cell>
          <cell r="ET637" t="str">
            <v/>
          </cell>
          <cell r="EU637" t="str">
            <v/>
          </cell>
          <cell r="EV637" t="str">
            <v/>
          </cell>
          <cell r="EW637" t="str">
            <v/>
          </cell>
          <cell r="EX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  <cell r="BI638" t="str">
            <v/>
          </cell>
          <cell r="BJ638" t="str">
            <v/>
          </cell>
          <cell r="BK638" t="str">
            <v/>
          </cell>
          <cell r="BL638" t="str">
            <v/>
          </cell>
          <cell r="BM638" t="str">
            <v/>
          </cell>
          <cell r="BN638" t="str">
            <v/>
          </cell>
          <cell r="BO638" t="str">
            <v/>
          </cell>
          <cell r="BP638" t="str">
            <v/>
          </cell>
          <cell r="BQ638" t="str">
            <v/>
          </cell>
          <cell r="BR638" t="str">
            <v/>
          </cell>
          <cell r="BS638" t="str">
            <v/>
          </cell>
          <cell r="BT638" t="str">
            <v/>
          </cell>
          <cell r="BU638" t="str">
            <v/>
          </cell>
          <cell r="BV638" t="str">
            <v/>
          </cell>
          <cell r="BW638" t="str">
            <v/>
          </cell>
          <cell r="BX638" t="str">
            <v/>
          </cell>
          <cell r="BY638" t="str">
            <v/>
          </cell>
          <cell r="CA638" t="str">
            <v/>
          </cell>
          <cell r="CB638" t="str">
            <v/>
          </cell>
          <cell r="CC638" t="str">
            <v/>
          </cell>
          <cell r="CD638" t="str">
            <v/>
          </cell>
          <cell r="CE638" t="str">
            <v/>
          </cell>
          <cell r="CF638" t="str">
            <v/>
          </cell>
          <cell r="CG638" t="str">
            <v/>
          </cell>
          <cell r="CH638" t="str">
            <v/>
          </cell>
          <cell r="CI638" t="str">
            <v/>
          </cell>
          <cell r="CJ638" t="str">
            <v/>
          </cell>
          <cell r="CK638" t="str">
            <v/>
          </cell>
          <cell r="CL638" t="str">
            <v/>
          </cell>
          <cell r="CM638" t="str">
            <v/>
          </cell>
          <cell r="CN638" t="str">
            <v/>
          </cell>
          <cell r="CO638" t="str">
            <v/>
          </cell>
          <cell r="CP638" t="str">
            <v/>
          </cell>
          <cell r="CQ638" t="str">
            <v/>
          </cell>
          <cell r="CR638" t="str">
            <v/>
          </cell>
          <cell r="CS638" t="str">
            <v/>
          </cell>
          <cell r="CT638" t="str">
            <v/>
          </cell>
          <cell r="CU638" t="str">
            <v/>
          </cell>
          <cell r="CV638" t="str">
            <v/>
          </cell>
          <cell r="CW638" t="str">
            <v/>
          </cell>
          <cell r="CX638" t="str">
            <v/>
          </cell>
          <cell r="CY638" t="str">
            <v/>
          </cell>
          <cell r="CZ638" t="str">
            <v/>
          </cell>
          <cell r="DA638" t="str">
            <v/>
          </cell>
          <cell r="DB638" t="str">
            <v/>
          </cell>
          <cell r="DC638" t="str">
            <v/>
          </cell>
          <cell r="DD638" t="str">
            <v/>
          </cell>
          <cell r="DE638" t="str">
            <v/>
          </cell>
          <cell r="DF638" t="str">
            <v/>
          </cell>
          <cell r="DG638" t="str">
            <v/>
          </cell>
          <cell r="DH638" t="str">
            <v/>
          </cell>
          <cell r="DI638" t="str">
            <v/>
          </cell>
          <cell r="DJ638" t="str">
            <v/>
          </cell>
          <cell r="DK638" t="str">
            <v/>
          </cell>
          <cell r="DL638" t="str">
            <v/>
          </cell>
          <cell r="DM638" t="str">
            <v/>
          </cell>
          <cell r="DN638" t="str">
            <v/>
          </cell>
          <cell r="DO638" t="str">
            <v/>
          </cell>
          <cell r="DP638" t="str">
            <v/>
          </cell>
          <cell r="DQ638" t="str">
            <v/>
          </cell>
          <cell r="DR638" t="str">
            <v/>
          </cell>
          <cell r="DS638" t="str">
            <v/>
          </cell>
          <cell r="DT638" t="str">
            <v/>
          </cell>
          <cell r="DU638" t="str">
            <v/>
          </cell>
          <cell r="DV638" t="str">
            <v/>
          </cell>
          <cell r="DW638" t="str">
            <v/>
          </cell>
          <cell r="DX638" t="str">
            <v/>
          </cell>
          <cell r="DY638" t="str">
            <v/>
          </cell>
          <cell r="DZ638" t="str">
            <v/>
          </cell>
          <cell r="EA638" t="str">
            <v/>
          </cell>
          <cell r="EB638" t="str">
            <v/>
          </cell>
          <cell r="EC638" t="str">
            <v/>
          </cell>
          <cell r="ED638" t="str">
            <v/>
          </cell>
          <cell r="EE638" t="str">
            <v/>
          </cell>
          <cell r="EF638" t="str">
            <v/>
          </cell>
          <cell r="EG638" t="str">
            <v/>
          </cell>
          <cell r="EH638" t="str">
            <v/>
          </cell>
          <cell r="EI638" t="str">
            <v/>
          </cell>
          <cell r="EJ638" t="str">
            <v/>
          </cell>
          <cell r="EK638" t="str">
            <v/>
          </cell>
          <cell r="EL638" t="str">
            <v/>
          </cell>
          <cell r="EM638" t="str">
            <v/>
          </cell>
          <cell r="EN638" t="str">
            <v/>
          </cell>
          <cell r="EO638" t="str">
            <v/>
          </cell>
          <cell r="EP638" t="str">
            <v/>
          </cell>
          <cell r="EQ638" t="str">
            <v/>
          </cell>
          <cell r="ER638" t="str">
            <v/>
          </cell>
          <cell r="ES638" t="str">
            <v/>
          </cell>
          <cell r="ET638" t="str">
            <v/>
          </cell>
          <cell r="EU638" t="str">
            <v/>
          </cell>
          <cell r="EV638" t="str">
            <v/>
          </cell>
          <cell r="EW638" t="str">
            <v/>
          </cell>
          <cell r="EX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  <cell r="BI639" t="str">
            <v/>
          </cell>
          <cell r="BJ639" t="str">
            <v/>
          </cell>
          <cell r="BK639" t="str">
            <v/>
          </cell>
          <cell r="BL639" t="str">
            <v/>
          </cell>
          <cell r="BM639" t="str">
            <v/>
          </cell>
          <cell r="BN639" t="str">
            <v/>
          </cell>
          <cell r="BO639" t="str">
            <v/>
          </cell>
          <cell r="BP639" t="str">
            <v/>
          </cell>
          <cell r="BQ639" t="str">
            <v/>
          </cell>
          <cell r="BR639" t="str">
            <v/>
          </cell>
          <cell r="BS639" t="str">
            <v/>
          </cell>
          <cell r="BT639" t="str">
            <v/>
          </cell>
          <cell r="BU639" t="str">
            <v/>
          </cell>
          <cell r="BV639" t="str">
            <v/>
          </cell>
          <cell r="BW639" t="str">
            <v/>
          </cell>
          <cell r="BX639" t="str">
            <v/>
          </cell>
          <cell r="BY639" t="str">
            <v/>
          </cell>
          <cell r="CA639" t="str">
            <v/>
          </cell>
          <cell r="CB639" t="str">
            <v/>
          </cell>
          <cell r="CC639" t="str">
            <v/>
          </cell>
          <cell r="CD639" t="str">
            <v/>
          </cell>
          <cell r="CE639" t="str">
            <v/>
          </cell>
          <cell r="CF639" t="str">
            <v/>
          </cell>
          <cell r="CG639" t="str">
            <v/>
          </cell>
          <cell r="CH639" t="str">
            <v/>
          </cell>
          <cell r="CI639" t="str">
            <v/>
          </cell>
          <cell r="CJ639" t="str">
            <v/>
          </cell>
          <cell r="CK639" t="str">
            <v/>
          </cell>
          <cell r="CL639" t="str">
            <v/>
          </cell>
          <cell r="CM639" t="str">
            <v/>
          </cell>
          <cell r="CN639" t="str">
            <v/>
          </cell>
          <cell r="CO639" t="str">
            <v/>
          </cell>
          <cell r="CP639" t="str">
            <v/>
          </cell>
          <cell r="CQ639" t="str">
            <v/>
          </cell>
          <cell r="CR639" t="str">
            <v/>
          </cell>
          <cell r="CS639" t="str">
            <v/>
          </cell>
          <cell r="CT639" t="str">
            <v/>
          </cell>
          <cell r="CU639" t="str">
            <v/>
          </cell>
          <cell r="CV639" t="str">
            <v/>
          </cell>
          <cell r="CW639" t="str">
            <v/>
          </cell>
          <cell r="CX639" t="str">
            <v/>
          </cell>
          <cell r="CY639" t="str">
            <v/>
          </cell>
          <cell r="CZ639" t="str">
            <v/>
          </cell>
          <cell r="DA639" t="str">
            <v/>
          </cell>
          <cell r="DB639" t="str">
            <v/>
          </cell>
          <cell r="DC639" t="str">
            <v/>
          </cell>
          <cell r="DD639" t="str">
            <v/>
          </cell>
          <cell r="DE639" t="str">
            <v/>
          </cell>
          <cell r="DF639" t="str">
            <v/>
          </cell>
          <cell r="DG639" t="str">
            <v/>
          </cell>
          <cell r="DH639" t="str">
            <v/>
          </cell>
          <cell r="DI639" t="str">
            <v/>
          </cell>
          <cell r="DJ639" t="str">
            <v/>
          </cell>
          <cell r="DK639" t="str">
            <v/>
          </cell>
          <cell r="DL639" t="str">
            <v/>
          </cell>
          <cell r="DM639" t="str">
            <v/>
          </cell>
          <cell r="DN639" t="str">
            <v/>
          </cell>
          <cell r="DO639" t="str">
            <v/>
          </cell>
          <cell r="DP639" t="str">
            <v/>
          </cell>
          <cell r="DQ639" t="str">
            <v/>
          </cell>
          <cell r="DR639" t="str">
            <v/>
          </cell>
          <cell r="DS639" t="str">
            <v/>
          </cell>
          <cell r="DT639" t="str">
            <v/>
          </cell>
          <cell r="DU639" t="str">
            <v/>
          </cell>
          <cell r="DV639" t="str">
            <v/>
          </cell>
          <cell r="DW639" t="str">
            <v/>
          </cell>
          <cell r="DX639" t="str">
            <v/>
          </cell>
          <cell r="DY639" t="str">
            <v/>
          </cell>
          <cell r="DZ639" t="str">
            <v/>
          </cell>
          <cell r="EA639" t="str">
            <v/>
          </cell>
          <cell r="EB639" t="str">
            <v/>
          </cell>
          <cell r="EC639" t="str">
            <v/>
          </cell>
          <cell r="ED639" t="str">
            <v/>
          </cell>
          <cell r="EE639" t="str">
            <v/>
          </cell>
          <cell r="EF639" t="str">
            <v/>
          </cell>
          <cell r="EG639" t="str">
            <v/>
          </cell>
          <cell r="EH639" t="str">
            <v/>
          </cell>
          <cell r="EI639" t="str">
            <v/>
          </cell>
          <cell r="EJ639" t="str">
            <v/>
          </cell>
          <cell r="EK639" t="str">
            <v/>
          </cell>
          <cell r="EL639" t="str">
            <v/>
          </cell>
          <cell r="EM639" t="str">
            <v/>
          </cell>
          <cell r="EN639" t="str">
            <v/>
          </cell>
          <cell r="EO639" t="str">
            <v/>
          </cell>
          <cell r="EP639" t="str">
            <v/>
          </cell>
          <cell r="EQ639" t="str">
            <v/>
          </cell>
          <cell r="ER639" t="str">
            <v/>
          </cell>
          <cell r="ES639" t="str">
            <v/>
          </cell>
          <cell r="ET639" t="str">
            <v/>
          </cell>
          <cell r="EU639" t="str">
            <v/>
          </cell>
          <cell r="EV639" t="str">
            <v/>
          </cell>
          <cell r="EW639" t="str">
            <v/>
          </cell>
          <cell r="EX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  <cell r="BI640" t="str">
            <v/>
          </cell>
          <cell r="BJ640" t="str">
            <v/>
          </cell>
          <cell r="BK640" t="str">
            <v/>
          </cell>
          <cell r="BL640" t="str">
            <v/>
          </cell>
          <cell r="BM640" t="str">
            <v/>
          </cell>
          <cell r="BN640" t="str">
            <v/>
          </cell>
          <cell r="BO640" t="str">
            <v/>
          </cell>
          <cell r="BP640" t="str">
            <v/>
          </cell>
          <cell r="BQ640" t="str">
            <v/>
          </cell>
          <cell r="BR640" t="str">
            <v/>
          </cell>
          <cell r="BS640" t="str">
            <v/>
          </cell>
          <cell r="BT640" t="str">
            <v/>
          </cell>
          <cell r="BU640" t="str">
            <v/>
          </cell>
          <cell r="BV640" t="str">
            <v/>
          </cell>
          <cell r="BW640" t="str">
            <v/>
          </cell>
          <cell r="BX640" t="str">
            <v/>
          </cell>
          <cell r="BY640" t="str">
            <v/>
          </cell>
          <cell r="CA640" t="str">
            <v/>
          </cell>
          <cell r="CB640" t="str">
            <v/>
          </cell>
          <cell r="CC640" t="str">
            <v/>
          </cell>
          <cell r="CD640" t="str">
            <v/>
          </cell>
          <cell r="CE640" t="str">
            <v/>
          </cell>
          <cell r="CF640" t="str">
            <v/>
          </cell>
          <cell r="CG640" t="str">
            <v/>
          </cell>
          <cell r="CH640" t="str">
            <v/>
          </cell>
          <cell r="CI640" t="str">
            <v/>
          </cell>
          <cell r="CJ640" t="str">
            <v/>
          </cell>
          <cell r="CK640" t="str">
            <v/>
          </cell>
          <cell r="CL640" t="str">
            <v/>
          </cell>
          <cell r="CM640" t="str">
            <v/>
          </cell>
          <cell r="CN640" t="str">
            <v/>
          </cell>
          <cell r="CO640" t="str">
            <v/>
          </cell>
          <cell r="CP640" t="str">
            <v/>
          </cell>
          <cell r="CQ640" t="str">
            <v/>
          </cell>
          <cell r="CR640" t="str">
            <v/>
          </cell>
          <cell r="CS640" t="str">
            <v/>
          </cell>
          <cell r="CT640" t="str">
            <v/>
          </cell>
          <cell r="CU640" t="str">
            <v/>
          </cell>
          <cell r="CV640" t="str">
            <v/>
          </cell>
          <cell r="CW640" t="str">
            <v/>
          </cell>
          <cell r="CX640" t="str">
            <v/>
          </cell>
          <cell r="CY640" t="str">
            <v/>
          </cell>
          <cell r="CZ640" t="str">
            <v/>
          </cell>
          <cell r="DA640" t="str">
            <v/>
          </cell>
          <cell r="DB640" t="str">
            <v/>
          </cell>
          <cell r="DC640" t="str">
            <v/>
          </cell>
          <cell r="DD640" t="str">
            <v/>
          </cell>
          <cell r="DE640" t="str">
            <v/>
          </cell>
          <cell r="DF640" t="str">
            <v/>
          </cell>
          <cell r="DG640" t="str">
            <v/>
          </cell>
          <cell r="DH640" t="str">
            <v/>
          </cell>
          <cell r="DI640" t="str">
            <v/>
          </cell>
          <cell r="DJ640" t="str">
            <v/>
          </cell>
          <cell r="DK640" t="str">
            <v/>
          </cell>
          <cell r="DL640" t="str">
            <v/>
          </cell>
          <cell r="DM640" t="str">
            <v/>
          </cell>
          <cell r="DN640" t="str">
            <v/>
          </cell>
          <cell r="DO640" t="str">
            <v/>
          </cell>
          <cell r="DP640" t="str">
            <v/>
          </cell>
          <cell r="DQ640" t="str">
            <v/>
          </cell>
          <cell r="DR640" t="str">
            <v/>
          </cell>
          <cell r="DS640" t="str">
            <v/>
          </cell>
          <cell r="DT640" t="str">
            <v/>
          </cell>
          <cell r="DU640" t="str">
            <v/>
          </cell>
          <cell r="DV640" t="str">
            <v/>
          </cell>
          <cell r="DW640" t="str">
            <v/>
          </cell>
          <cell r="DX640" t="str">
            <v/>
          </cell>
          <cell r="DY640" t="str">
            <v/>
          </cell>
          <cell r="DZ640" t="str">
            <v/>
          </cell>
          <cell r="EA640" t="str">
            <v/>
          </cell>
          <cell r="EB640" t="str">
            <v/>
          </cell>
          <cell r="EC640" t="str">
            <v/>
          </cell>
          <cell r="ED640" t="str">
            <v/>
          </cell>
          <cell r="EE640" t="str">
            <v/>
          </cell>
          <cell r="EF640" t="str">
            <v/>
          </cell>
          <cell r="EG640" t="str">
            <v/>
          </cell>
          <cell r="EH640" t="str">
            <v/>
          </cell>
          <cell r="EI640" t="str">
            <v/>
          </cell>
          <cell r="EJ640" t="str">
            <v/>
          </cell>
          <cell r="EK640" t="str">
            <v/>
          </cell>
          <cell r="EL640" t="str">
            <v/>
          </cell>
          <cell r="EM640" t="str">
            <v/>
          </cell>
          <cell r="EN640" t="str">
            <v/>
          </cell>
          <cell r="EO640" t="str">
            <v/>
          </cell>
          <cell r="EP640" t="str">
            <v/>
          </cell>
          <cell r="EQ640" t="str">
            <v/>
          </cell>
          <cell r="ER640" t="str">
            <v/>
          </cell>
          <cell r="ES640" t="str">
            <v/>
          </cell>
          <cell r="ET640" t="str">
            <v/>
          </cell>
          <cell r="EU640" t="str">
            <v/>
          </cell>
          <cell r="EV640" t="str">
            <v/>
          </cell>
          <cell r="EW640" t="str">
            <v/>
          </cell>
          <cell r="EX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  <cell r="BI641" t="str">
            <v/>
          </cell>
          <cell r="BJ641" t="str">
            <v/>
          </cell>
          <cell r="BK641" t="str">
            <v/>
          </cell>
          <cell r="BL641" t="str">
            <v/>
          </cell>
          <cell r="BM641" t="str">
            <v/>
          </cell>
          <cell r="BN641" t="str">
            <v/>
          </cell>
          <cell r="BO641" t="str">
            <v/>
          </cell>
          <cell r="BP641" t="str">
            <v/>
          </cell>
          <cell r="BQ641" t="str">
            <v/>
          </cell>
          <cell r="BR641" t="str">
            <v/>
          </cell>
          <cell r="BS641" t="str">
            <v/>
          </cell>
          <cell r="BT641" t="str">
            <v/>
          </cell>
          <cell r="BU641" t="str">
            <v/>
          </cell>
          <cell r="BV641" t="str">
            <v/>
          </cell>
          <cell r="BW641" t="str">
            <v/>
          </cell>
          <cell r="BX641" t="str">
            <v/>
          </cell>
          <cell r="BY641" t="str">
            <v/>
          </cell>
          <cell r="CA641" t="str">
            <v/>
          </cell>
          <cell r="CB641" t="str">
            <v/>
          </cell>
          <cell r="CC641" t="str">
            <v/>
          </cell>
          <cell r="CD641" t="str">
            <v/>
          </cell>
          <cell r="CE641" t="str">
            <v/>
          </cell>
          <cell r="CF641" t="str">
            <v/>
          </cell>
          <cell r="CG641" t="str">
            <v/>
          </cell>
          <cell r="CH641" t="str">
            <v/>
          </cell>
          <cell r="CI641" t="str">
            <v/>
          </cell>
          <cell r="CJ641" t="str">
            <v/>
          </cell>
          <cell r="CK641" t="str">
            <v/>
          </cell>
          <cell r="CL641" t="str">
            <v/>
          </cell>
          <cell r="CM641" t="str">
            <v/>
          </cell>
          <cell r="CN641" t="str">
            <v/>
          </cell>
          <cell r="CO641" t="str">
            <v/>
          </cell>
          <cell r="CP641" t="str">
            <v/>
          </cell>
          <cell r="CQ641" t="str">
            <v/>
          </cell>
          <cell r="CR641" t="str">
            <v/>
          </cell>
          <cell r="CS641" t="str">
            <v/>
          </cell>
          <cell r="CT641" t="str">
            <v/>
          </cell>
          <cell r="CU641" t="str">
            <v/>
          </cell>
          <cell r="CV641" t="str">
            <v/>
          </cell>
          <cell r="CW641" t="str">
            <v/>
          </cell>
          <cell r="CX641" t="str">
            <v/>
          </cell>
          <cell r="CY641" t="str">
            <v/>
          </cell>
          <cell r="CZ641" t="str">
            <v/>
          </cell>
          <cell r="DA641" t="str">
            <v/>
          </cell>
          <cell r="DB641" t="str">
            <v/>
          </cell>
          <cell r="DC641" t="str">
            <v/>
          </cell>
          <cell r="DD641" t="str">
            <v/>
          </cell>
          <cell r="DE641" t="str">
            <v/>
          </cell>
          <cell r="DF641" t="str">
            <v/>
          </cell>
          <cell r="DG641" t="str">
            <v/>
          </cell>
          <cell r="DH641" t="str">
            <v/>
          </cell>
          <cell r="DI641" t="str">
            <v/>
          </cell>
          <cell r="DJ641" t="str">
            <v/>
          </cell>
          <cell r="DK641" t="str">
            <v/>
          </cell>
          <cell r="DL641" t="str">
            <v/>
          </cell>
          <cell r="DM641" t="str">
            <v/>
          </cell>
          <cell r="DN641" t="str">
            <v/>
          </cell>
          <cell r="DO641" t="str">
            <v/>
          </cell>
          <cell r="DP641" t="str">
            <v/>
          </cell>
          <cell r="DQ641" t="str">
            <v/>
          </cell>
          <cell r="DR641" t="str">
            <v/>
          </cell>
          <cell r="DS641" t="str">
            <v/>
          </cell>
          <cell r="DT641" t="str">
            <v/>
          </cell>
          <cell r="DU641" t="str">
            <v/>
          </cell>
          <cell r="DV641" t="str">
            <v/>
          </cell>
          <cell r="DW641" t="str">
            <v/>
          </cell>
          <cell r="DX641" t="str">
            <v/>
          </cell>
          <cell r="DY641" t="str">
            <v/>
          </cell>
          <cell r="DZ641" t="str">
            <v/>
          </cell>
          <cell r="EA641" t="str">
            <v/>
          </cell>
          <cell r="EB641" t="str">
            <v/>
          </cell>
          <cell r="EC641" t="str">
            <v/>
          </cell>
          <cell r="ED641" t="str">
            <v/>
          </cell>
          <cell r="EE641" t="str">
            <v/>
          </cell>
          <cell r="EF641" t="str">
            <v/>
          </cell>
          <cell r="EG641" t="str">
            <v/>
          </cell>
          <cell r="EH641" t="str">
            <v/>
          </cell>
          <cell r="EI641" t="str">
            <v/>
          </cell>
          <cell r="EJ641" t="str">
            <v/>
          </cell>
          <cell r="EK641" t="str">
            <v/>
          </cell>
          <cell r="EL641" t="str">
            <v/>
          </cell>
          <cell r="EM641" t="str">
            <v/>
          </cell>
          <cell r="EN641" t="str">
            <v/>
          </cell>
          <cell r="EO641" t="str">
            <v/>
          </cell>
          <cell r="EP641" t="str">
            <v/>
          </cell>
          <cell r="EQ641" t="str">
            <v/>
          </cell>
          <cell r="ER641" t="str">
            <v/>
          </cell>
          <cell r="ES641" t="str">
            <v/>
          </cell>
          <cell r="ET641" t="str">
            <v/>
          </cell>
          <cell r="EU641" t="str">
            <v/>
          </cell>
          <cell r="EV641" t="str">
            <v/>
          </cell>
          <cell r="EW641" t="str">
            <v/>
          </cell>
          <cell r="EX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  <cell r="BI642" t="str">
            <v/>
          </cell>
          <cell r="BJ642" t="str">
            <v/>
          </cell>
          <cell r="BK642" t="str">
            <v/>
          </cell>
          <cell r="BL642" t="str">
            <v/>
          </cell>
          <cell r="BM642" t="str">
            <v/>
          </cell>
          <cell r="BN642" t="str">
            <v/>
          </cell>
          <cell r="BO642" t="str">
            <v/>
          </cell>
          <cell r="BP642" t="str">
            <v/>
          </cell>
          <cell r="BQ642" t="str">
            <v/>
          </cell>
          <cell r="BR642" t="str">
            <v/>
          </cell>
          <cell r="BS642" t="str">
            <v/>
          </cell>
          <cell r="BT642" t="str">
            <v/>
          </cell>
          <cell r="BU642" t="str">
            <v/>
          </cell>
          <cell r="BV642" t="str">
            <v/>
          </cell>
          <cell r="BW642" t="str">
            <v/>
          </cell>
          <cell r="BX642" t="str">
            <v/>
          </cell>
          <cell r="BY642" t="str">
            <v/>
          </cell>
          <cell r="CA642" t="str">
            <v/>
          </cell>
          <cell r="CB642" t="str">
            <v/>
          </cell>
          <cell r="CC642" t="str">
            <v/>
          </cell>
          <cell r="CD642" t="str">
            <v/>
          </cell>
          <cell r="CE642" t="str">
            <v/>
          </cell>
          <cell r="CF642" t="str">
            <v/>
          </cell>
          <cell r="CG642" t="str">
            <v/>
          </cell>
          <cell r="CH642" t="str">
            <v/>
          </cell>
          <cell r="CI642" t="str">
            <v/>
          </cell>
          <cell r="CJ642" t="str">
            <v/>
          </cell>
          <cell r="CK642" t="str">
            <v/>
          </cell>
          <cell r="CL642" t="str">
            <v/>
          </cell>
          <cell r="CM642" t="str">
            <v/>
          </cell>
          <cell r="CN642" t="str">
            <v/>
          </cell>
          <cell r="CO642" t="str">
            <v/>
          </cell>
          <cell r="CP642" t="str">
            <v/>
          </cell>
          <cell r="CQ642" t="str">
            <v/>
          </cell>
          <cell r="CR642" t="str">
            <v/>
          </cell>
          <cell r="CS642" t="str">
            <v/>
          </cell>
          <cell r="CT642" t="str">
            <v/>
          </cell>
          <cell r="CU642" t="str">
            <v/>
          </cell>
          <cell r="CV642" t="str">
            <v/>
          </cell>
          <cell r="CW642" t="str">
            <v/>
          </cell>
          <cell r="CX642" t="str">
            <v/>
          </cell>
          <cell r="CY642" t="str">
            <v/>
          </cell>
          <cell r="CZ642" t="str">
            <v/>
          </cell>
          <cell r="DA642" t="str">
            <v/>
          </cell>
          <cell r="DB642" t="str">
            <v/>
          </cell>
          <cell r="DC642" t="str">
            <v/>
          </cell>
          <cell r="DD642" t="str">
            <v/>
          </cell>
          <cell r="DE642" t="str">
            <v/>
          </cell>
          <cell r="DF642" t="str">
            <v/>
          </cell>
          <cell r="DG642" t="str">
            <v/>
          </cell>
          <cell r="DH642" t="str">
            <v/>
          </cell>
          <cell r="DI642" t="str">
            <v/>
          </cell>
          <cell r="DJ642" t="str">
            <v/>
          </cell>
          <cell r="DK642" t="str">
            <v/>
          </cell>
          <cell r="DL642" t="str">
            <v/>
          </cell>
          <cell r="DM642" t="str">
            <v/>
          </cell>
          <cell r="DN642" t="str">
            <v/>
          </cell>
          <cell r="DO642" t="str">
            <v/>
          </cell>
          <cell r="DP642" t="str">
            <v/>
          </cell>
          <cell r="DQ642" t="str">
            <v/>
          </cell>
          <cell r="DR642" t="str">
            <v/>
          </cell>
          <cell r="DS642" t="str">
            <v/>
          </cell>
          <cell r="DT642" t="str">
            <v/>
          </cell>
          <cell r="DU642" t="str">
            <v/>
          </cell>
          <cell r="DV642" t="str">
            <v/>
          </cell>
          <cell r="DW642" t="str">
            <v/>
          </cell>
          <cell r="DX642" t="str">
            <v/>
          </cell>
          <cell r="DY642" t="str">
            <v/>
          </cell>
          <cell r="DZ642" t="str">
            <v/>
          </cell>
          <cell r="EA642" t="str">
            <v/>
          </cell>
          <cell r="EB642" t="str">
            <v/>
          </cell>
          <cell r="EC642" t="str">
            <v/>
          </cell>
          <cell r="ED642" t="str">
            <v/>
          </cell>
          <cell r="EE642" t="str">
            <v/>
          </cell>
          <cell r="EF642" t="str">
            <v/>
          </cell>
          <cell r="EG642" t="str">
            <v/>
          </cell>
          <cell r="EH642" t="str">
            <v/>
          </cell>
          <cell r="EI642" t="str">
            <v/>
          </cell>
          <cell r="EJ642" t="str">
            <v/>
          </cell>
          <cell r="EK642" t="str">
            <v/>
          </cell>
          <cell r="EL642" t="str">
            <v/>
          </cell>
          <cell r="EM642" t="str">
            <v/>
          </cell>
          <cell r="EN642" t="str">
            <v/>
          </cell>
          <cell r="EO642" t="str">
            <v/>
          </cell>
          <cell r="EP642" t="str">
            <v/>
          </cell>
          <cell r="EQ642" t="str">
            <v/>
          </cell>
          <cell r="ER642" t="str">
            <v/>
          </cell>
          <cell r="ES642" t="str">
            <v/>
          </cell>
          <cell r="ET642" t="str">
            <v/>
          </cell>
          <cell r="EU642" t="str">
            <v/>
          </cell>
          <cell r="EV642" t="str">
            <v/>
          </cell>
          <cell r="EW642" t="str">
            <v/>
          </cell>
          <cell r="EX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  <cell r="BI643" t="str">
            <v/>
          </cell>
          <cell r="BJ643" t="str">
            <v/>
          </cell>
          <cell r="BK643" t="str">
            <v/>
          </cell>
          <cell r="BL643" t="str">
            <v/>
          </cell>
          <cell r="BM643" t="str">
            <v/>
          </cell>
          <cell r="BN643" t="str">
            <v/>
          </cell>
          <cell r="BO643" t="str">
            <v/>
          </cell>
          <cell r="BP643" t="str">
            <v/>
          </cell>
          <cell r="BQ643" t="str">
            <v/>
          </cell>
          <cell r="BR643" t="str">
            <v/>
          </cell>
          <cell r="BS643" t="str">
            <v/>
          </cell>
          <cell r="BT643" t="str">
            <v/>
          </cell>
          <cell r="BU643" t="str">
            <v/>
          </cell>
          <cell r="BV643" t="str">
            <v/>
          </cell>
          <cell r="BW643" t="str">
            <v/>
          </cell>
          <cell r="BX643" t="str">
            <v/>
          </cell>
          <cell r="BY643" t="str">
            <v/>
          </cell>
          <cell r="CA643" t="str">
            <v/>
          </cell>
          <cell r="CB643" t="str">
            <v/>
          </cell>
          <cell r="CC643" t="str">
            <v/>
          </cell>
          <cell r="CD643" t="str">
            <v/>
          </cell>
          <cell r="CE643" t="str">
            <v/>
          </cell>
          <cell r="CF643" t="str">
            <v/>
          </cell>
          <cell r="CG643" t="str">
            <v/>
          </cell>
          <cell r="CH643" t="str">
            <v/>
          </cell>
          <cell r="CI643" t="str">
            <v/>
          </cell>
          <cell r="CJ643" t="str">
            <v/>
          </cell>
          <cell r="CK643" t="str">
            <v/>
          </cell>
          <cell r="CL643" t="str">
            <v/>
          </cell>
          <cell r="CM643" t="str">
            <v/>
          </cell>
          <cell r="CN643" t="str">
            <v/>
          </cell>
          <cell r="CO643" t="str">
            <v/>
          </cell>
          <cell r="CP643" t="str">
            <v/>
          </cell>
          <cell r="CQ643" t="str">
            <v/>
          </cell>
          <cell r="CR643" t="str">
            <v/>
          </cell>
          <cell r="CS643" t="str">
            <v/>
          </cell>
          <cell r="CT643" t="str">
            <v/>
          </cell>
          <cell r="CU643" t="str">
            <v/>
          </cell>
          <cell r="CV643" t="str">
            <v/>
          </cell>
          <cell r="CW643" t="str">
            <v/>
          </cell>
          <cell r="CX643" t="str">
            <v/>
          </cell>
          <cell r="CY643" t="str">
            <v/>
          </cell>
          <cell r="CZ643" t="str">
            <v/>
          </cell>
          <cell r="DA643" t="str">
            <v/>
          </cell>
          <cell r="DB643" t="str">
            <v/>
          </cell>
          <cell r="DC643" t="str">
            <v/>
          </cell>
          <cell r="DD643" t="str">
            <v/>
          </cell>
          <cell r="DE643" t="str">
            <v/>
          </cell>
          <cell r="DF643" t="str">
            <v/>
          </cell>
          <cell r="DG643" t="str">
            <v/>
          </cell>
          <cell r="DH643" t="str">
            <v/>
          </cell>
          <cell r="DI643" t="str">
            <v/>
          </cell>
          <cell r="DJ643" t="str">
            <v/>
          </cell>
          <cell r="DK643" t="str">
            <v/>
          </cell>
          <cell r="DL643" t="str">
            <v/>
          </cell>
          <cell r="DM643" t="str">
            <v/>
          </cell>
          <cell r="DN643" t="str">
            <v/>
          </cell>
          <cell r="DO643" t="str">
            <v/>
          </cell>
          <cell r="DP643" t="str">
            <v/>
          </cell>
          <cell r="DQ643" t="str">
            <v/>
          </cell>
          <cell r="DR643" t="str">
            <v/>
          </cell>
          <cell r="DS643" t="str">
            <v/>
          </cell>
          <cell r="DT643" t="str">
            <v/>
          </cell>
          <cell r="DU643" t="str">
            <v/>
          </cell>
          <cell r="DV643" t="str">
            <v/>
          </cell>
          <cell r="DW643" t="str">
            <v/>
          </cell>
          <cell r="DX643" t="str">
            <v/>
          </cell>
          <cell r="DY643" t="str">
            <v/>
          </cell>
          <cell r="DZ643" t="str">
            <v/>
          </cell>
          <cell r="EA643" t="str">
            <v/>
          </cell>
          <cell r="EB643" t="str">
            <v/>
          </cell>
          <cell r="EC643" t="str">
            <v/>
          </cell>
          <cell r="ED643" t="str">
            <v/>
          </cell>
          <cell r="EE643" t="str">
            <v/>
          </cell>
          <cell r="EF643" t="str">
            <v/>
          </cell>
          <cell r="EG643" t="str">
            <v/>
          </cell>
          <cell r="EH643" t="str">
            <v/>
          </cell>
          <cell r="EI643" t="str">
            <v/>
          </cell>
          <cell r="EJ643" t="str">
            <v/>
          </cell>
          <cell r="EK643" t="str">
            <v/>
          </cell>
          <cell r="EL643" t="str">
            <v/>
          </cell>
          <cell r="EM643" t="str">
            <v/>
          </cell>
          <cell r="EN643" t="str">
            <v/>
          </cell>
          <cell r="EO643" t="str">
            <v/>
          </cell>
          <cell r="EP643" t="str">
            <v/>
          </cell>
          <cell r="EQ643" t="str">
            <v/>
          </cell>
          <cell r="ER643" t="str">
            <v/>
          </cell>
          <cell r="ES643" t="str">
            <v/>
          </cell>
          <cell r="ET643" t="str">
            <v/>
          </cell>
          <cell r="EU643" t="str">
            <v/>
          </cell>
          <cell r="EV643" t="str">
            <v/>
          </cell>
          <cell r="EW643" t="str">
            <v/>
          </cell>
          <cell r="EX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  <cell r="BI644" t="str">
            <v/>
          </cell>
          <cell r="BJ644" t="str">
            <v/>
          </cell>
          <cell r="BK644" t="str">
            <v/>
          </cell>
          <cell r="BL644" t="str">
            <v/>
          </cell>
          <cell r="BM644" t="str">
            <v/>
          </cell>
          <cell r="BN644" t="str">
            <v/>
          </cell>
          <cell r="BO644" t="str">
            <v/>
          </cell>
          <cell r="BP644" t="str">
            <v/>
          </cell>
          <cell r="BQ644" t="str">
            <v/>
          </cell>
          <cell r="BR644" t="str">
            <v/>
          </cell>
          <cell r="BS644" t="str">
            <v/>
          </cell>
          <cell r="BT644" t="str">
            <v/>
          </cell>
          <cell r="BU644" t="str">
            <v/>
          </cell>
          <cell r="BV644" t="str">
            <v/>
          </cell>
          <cell r="BW644" t="str">
            <v/>
          </cell>
          <cell r="BX644" t="str">
            <v/>
          </cell>
          <cell r="BY644" t="str">
            <v/>
          </cell>
          <cell r="CA644" t="str">
            <v/>
          </cell>
          <cell r="CB644" t="str">
            <v/>
          </cell>
          <cell r="CC644" t="str">
            <v/>
          </cell>
          <cell r="CD644" t="str">
            <v/>
          </cell>
          <cell r="CE644" t="str">
            <v/>
          </cell>
          <cell r="CF644" t="str">
            <v/>
          </cell>
          <cell r="CG644" t="str">
            <v/>
          </cell>
          <cell r="CH644" t="str">
            <v/>
          </cell>
          <cell r="CI644" t="str">
            <v/>
          </cell>
          <cell r="CJ644" t="str">
            <v/>
          </cell>
          <cell r="CK644" t="str">
            <v/>
          </cell>
          <cell r="CL644" t="str">
            <v/>
          </cell>
          <cell r="CM644" t="str">
            <v/>
          </cell>
          <cell r="CN644" t="str">
            <v/>
          </cell>
          <cell r="CO644" t="str">
            <v/>
          </cell>
          <cell r="CP644" t="str">
            <v/>
          </cell>
          <cell r="CQ644" t="str">
            <v/>
          </cell>
          <cell r="CR644" t="str">
            <v/>
          </cell>
          <cell r="CS644" t="str">
            <v/>
          </cell>
          <cell r="CT644" t="str">
            <v/>
          </cell>
          <cell r="CU644" t="str">
            <v/>
          </cell>
          <cell r="CV644" t="str">
            <v/>
          </cell>
          <cell r="CW644" t="str">
            <v/>
          </cell>
          <cell r="CX644" t="str">
            <v/>
          </cell>
          <cell r="CY644" t="str">
            <v/>
          </cell>
          <cell r="CZ644" t="str">
            <v/>
          </cell>
          <cell r="DA644" t="str">
            <v/>
          </cell>
          <cell r="DB644" t="str">
            <v/>
          </cell>
          <cell r="DC644" t="str">
            <v/>
          </cell>
          <cell r="DD644" t="str">
            <v/>
          </cell>
          <cell r="DE644" t="str">
            <v/>
          </cell>
          <cell r="DF644" t="str">
            <v/>
          </cell>
          <cell r="DG644" t="str">
            <v/>
          </cell>
          <cell r="DH644" t="str">
            <v/>
          </cell>
          <cell r="DI644" t="str">
            <v/>
          </cell>
          <cell r="DJ644" t="str">
            <v/>
          </cell>
          <cell r="DK644" t="str">
            <v/>
          </cell>
          <cell r="DL644" t="str">
            <v/>
          </cell>
          <cell r="DM644" t="str">
            <v/>
          </cell>
          <cell r="DN644" t="str">
            <v/>
          </cell>
          <cell r="DO644" t="str">
            <v/>
          </cell>
          <cell r="DP644" t="str">
            <v/>
          </cell>
          <cell r="DQ644" t="str">
            <v/>
          </cell>
          <cell r="DR644" t="str">
            <v/>
          </cell>
          <cell r="DS644" t="str">
            <v/>
          </cell>
          <cell r="DT644" t="str">
            <v/>
          </cell>
          <cell r="DU644" t="str">
            <v/>
          </cell>
          <cell r="DV644" t="str">
            <v/>
          </cell>
          <cell r="DW644" t="str">
            <v/>
          </cell>
          <cell r="DX644" t="str">
            <v/>
          </cell>
          <cell r="DY644" t="str">
            <v/>
          </cell>
          <cell r="DZ644" t="str">
            <v/>
          </cell>
          <cell r="EA644" t="str">
            <v/>
          </cell>
          <cell r="EB644" t="str">
            <v/>
          </cell>
          <cell r="EC644" t="str">
            <v/>
          </cell>
          <cell r="ED644" t="str">
            <v/>
          </cell>
          <cell r="EE644" t="str">
            <v/>
          </cell>
          <cell r="EF644" t="str">
            <v/>
          </cell>
          <cell r="EG644" t="str">
            <v/>
          </cell>
          <cell r="EH644" t="str">
            <v/>
          </cell>
          <cell r="EI644" t="str">
            <v/>
          </cell>
          <cell r="EJ644" t="str">
            <v/>
          </cell>
          <cell r="EK644" t="str">
            <v/>
          </cell>
          <cell r="EL644" t="str">
            <v/>
          </cell>
          <cell r="EM644" t="str">
            <v/>
          </cell>
          <cell r="EN644" t="str">
            <v/>
          </cell>
          <cell r="EO644" t="str">
            <v/>
          </cell>
          <cell r="EP644" t="str">
            <v/>
          </cell>
          <cell r="EQ644" t="str">
            <v/>
          </cell>
          <cell r="ER644" t="str">
            <v/>
          </cell>
          <cell r="ES644" t="str">
            <v/>
          </cell>
          <cell r="ET644" t="str">
            <v/>
          </cell>
          <cell r="EU644" t="str">
            <v/>
          </cell>
          <cell r="EV644" t="str">
            <v/>
          </cell>
          <cell r="EW644" t="str">
            <v/>
          </cell>
          <cell r="EX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  <cell r="BI645" t="str">
            <v/>
          </cell>
          <cell r="BJ645" t="str">
            <v/>
          </cell>
          <cell r="BK645" t="str">
            <v/>
          </cell>
          <cell r="BL645" t="str">
            <v/>
          </cell>
          <cell r="BM645" t="str">
            <v/>
          </cell>
          <cell r="BN645" t="str">
            <v/>
          </cell>
          <cell r="BO645" t="str">
            <v/>
          </cell>
          <cell r="BP645" t="str">
            <v/>
          </cell>
          <cell r="BQ645" t="str">
            <v/>
          </cell>
          <cell r="BR645" t="str">
            <v/>
          </cell>
          <cell r="BS645" t="str">
            <v/>
          </cell>
          <cell r="BT645" t="str">
            <v/>
          </cell>
          <cell r="BU645" t="str">
            <v/>
          </cell>
          <cell r="BV645" t="str">
            <v/>
          </cell>
          <cell r="BW645" t="str">
            <v/>
          </cell>
          <cell r="BX645" t="str">
            <v/>
          </cell>
          <cell r="BY645" t="str">
            <v/>
          </cell>
          <cell r="CA645" t="str">
            <v/>
          </cell>
          <cell r="CB645" t="str">
            <v/>
          </cell>
          <cell r="CC645" t="str">
            <v/>
          </cell>
          <cell r="CD645" t="str">
            <v/>
          </cell>
          <cell r="CE645" t="str">
            <v/>
          </cell>
          <cell r="CF645" t="str">
            <v/>
          </cell>
          <cell r="CG645" t="str">
            <v/>
          </cell>
          <cell r="CH645" t="str">
            <v/>
          </cell>
          <cell r="CI645" t="str">
            <v/>
          </cell>
          <cell r="CJ645" t="str">
            <v/>
          </cell>
          <cell r="CK645" t="str">
            <v/>
          </cell>
          <cell r="CL645" t="str">
            <v/>
          </cell>
          <cell r="CM645" t="str">
            <v/>
          </cell>
          <cell r="CN645" t="str">
            <v/>
          </cell>
          <cell r="CO645" t="str">
            <v/>
          </cell>
          <cell r="CP645" t="str">
            <v/>
          </cell>
          <cell r="CQ645" t="str">
            <v/>
          </cell>
          <cell r="CR645" t="str">
            <v/>
          </cell>
          <cell r="CS645" t="str">
            <v/>
          </cell>
          <cell r="CT645" t="str">
            <v/>
          </cell>
          <cell r="CU645" t="str">
            <v/>
          </cell>
          <cell r="CV645" t="str">
            <v/>
          </cell>
          <cell r="CW645" t="str">
            <v/>
          </cell>
          <cell r="CX645" t="str">
            <v/>
          </cell>
          <cell r="CY645" t="str">
            <v/>
          </cell>
          <cell r="CZ645" t="str">
            <v/>
          </cell>
          <cell r="DA645" t="str">
            <v/>
          </cell>
          <cell r="DB645" t="str">
            <v/>
          </cell>
          <cell r="DC645" t="str">
            <v/>
          </cell>
          <cell r="DD645" t="str">
            <v/>
          </cell>
          <cell r="DE645" t="str">
            <v/>
          </cell>
          <cell r="DF645" t="str">
            <v/>
          </cell>
          <cell r="DG645" t="str">
            <v/>
          </cell>
          <cell r="DH645" t="str">
            <v/>
          </cell>
          <cell r="DI645" t="str">
            <v/>
          </cell>
          <cell r="DJ645" t="str">
            <v/>
          </cell>
          <cell r="DK645" t="str">
            <v/>
          </cell>
          <cell r="DL645" t="str">
            <v/>
          </cell>
          <cell r="DM645" t="str">
            <v/>
          </cell>
          <cell r="DN645" t="str">
            <v/>
          </cell>
          <cell r="DO645" t="str">
            <v/>
          </cell>
          <cell r="DP645" t="str">
            <v/>
          </cell>
          <cell r="DQ645" t="str">
            <v/>
          </cell>
          <cell r="DR645" t="str">
            <v/>
          </cell>
          <cell r="DS645" t="str">
            <v/>
          </cell>
          <cell r="DT645" t="str">
            <v/>
          </cell>
          <cell r="DU645" t="str">
            <v/>
          </cell>
          <cell r="DV645" t="str">
            <v/>
          </cell>
          <cell r="DW645" t="str">
            <v/>
          </cell>
          <cell r="DX645" t="str">
            <v/>
          </cell>
          <cell r="DY645" t="str">
            <v/>
          </cell>
          <cell r="DZ645" t="str">
            <v/>
          </cell>
          <cell r="EA645" t="str">
            <v/>
          </cell>
          <cell r="EB645" t="str">
            <v/>
          </cell>
          <cell r="EC645" t="str">
            <v/>
          </cell>
          <cell r="ED645" t="str">
            <v/>
          </cell>
          <cell r="EE645" t="str">
            <v/>
          </cell>
          <cell r="EF645" t="str">
            <v/>
          </cell>
          <cell r="EG645" t="str">
            <v/>
          </cell>
          <cell r="EH645" t="str">
            <v/>
          </cell>
          <cell r="EI645" t="str">
            <v/>
          </cell>
          <cell r="EJ645" t="str">
            <v/>
          </cell>
          <cell r="EK645" t="str">
            <v/>
          </cell>
          <cell r="EL645" t="str">
            <v/>
          </cell>
          <cell r="EM645" t="str">
            <v/>
          </cell>
          <cell r="EN645" t="str">
            <v/>
          </cell>
          <cell r="EO645" t="str">
            <v/>
          </cell>
          <cell r="EP645" t="str">
            <v/>
          </cell>
          <cell r="EQ645" t="str">
            <v/>
          </cell>
          <cell r="ER645" t="str">
            <v/>
          </cell>
          <cell r="ES645" t="str">
            <v/>
          </cell>
          <cell r="ET645" t="str">
            <v/>
          </cell>
          <cell r="EU645" t="str">
            <v/>
          </cell>
          <cell r="EV645" t="str">
            <v/>
          </cell>
          <cell r="EW645" t="str">
            <v/>
          </cell>
          <cell r="EX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  <cell r="BI646" t="str">
            <v/>
          </cell>
          <cell r="BJ646" t="str">
            <v/>
          </cell>
          <cell r="BK646" t="str">
            <v/>
          </cell>
          <cell r="BL646" t="str">
            <v/>
          </cell>
          <cell r="BM646" t="str">
            <v/>
          </cell>
          <cell r="BN646" t="str">
            <v/>
          </cell>
          <cell r="BO646" t="str">
            <v/>
          </cell>
          <cell r="BP646" t="str">
            <v/>
          </cell>
          <cell r="BQ646" t="str">
            <v/>
          </cell>
          <cell r="BR646" t="str">
            <v/>
          </cell>
          <cell r="BS646" t="str">
            <v/>
          </cell>
          <cell r="BT646" t="str">
            <v/>
          </cell>
          <cell r="BU646" t="str">
            <v/>
          </cell>
          <cell r="BV646" t="str">
            <v/>
          </cell>
          <cell r="BW646" t="str">
            <v/>
          </cell>
          <cell r="BX646" t="str">
            <v/>
          </cell>
          <cell r="BY646" t="str">
            <v/>
          </cell>
          <cell r="CA646" t="str">
            <v/>
          </cell>
          <cell r="CB646" t="str">
            <v/>
          </cell>
          <cell r="CC646" t="str">
            <v/>
          </cell>
          <cell r="CD646" t="str">
            <v/>
          </cell>
          <cell r="CE646" t="str">
            <v/>
          </cell>
          <cell r="CF646" t="str">
            <v/>
          </cell>
          <cell r="CG646" t="str">
            <v/>
          </cell>
          <cell r="CH646" t="str">
            <v/>
          </cell>
          <cell r="CI646" t="str">
            <v/>
          </cell>
          <cell r="CJ646" t="str">
            <v/>
          </cell>
          <cell r="CK646" t="str">
            <v/>
          </cell>
          <cell r="CL646" t="str">
            <v/>
          </cell>
          <cell r="CM646" t="str">
            <v/>
          </cell>
          <cell r="CN646" t="str">
            <v/>
          </cell>
          <cell r="CO646" t="str">
            <v/>
          </cell>
          <cell r="CP646" t="str">
            <v/>
          </cell>
          <cell r="CQ646" t="str">
            <v/>
          </cell>
          <cell r="CR646" t="str">
            <v/>
          </cell>
          <cell r="CS646" t="str">
            <v/>
          </cell>
          <cell r="CT646" t="str">
            <v/>
          </cell>
          <cell r="CU646" t="str">
            <v/>
          </cell>
          <cell r="CV646" t="str">
            <v/>
          </cell>
          <cell r="CW646" t="str">
            <v/>
          </cell>
          <cell r="CX646" t="str">
            <v/>
          </cell>
          <cell r="CY646" t="str">
            <v/>
          </cell>
          <cell r="CZ646" t="str">
            <v/>
          </cell>
          <cell r="DA646" t="str">
            <v/>
          </cell>
          <cell r="DB646" t="str">
            <v/>
          </cell>
          <cell r="DC646" t="str">
            <v/>
          </cell>
          <cell r="DD646" t="str">
            <v/>
          </cell>
          <cell r="DE646" t="str">
            <v/>
          </cell>
          <cell r="DF646" t="str">
            <v/>
          </cell>
          <cell r="DG646" t="str">
            <v/>
          </cell>
          <cell r="DH646" t="str">
            <v/>
          </cell>
          <cell r="DI646" t="str">
            <v/>
          </cell>
          <cell r="DJ646" t="str">
            <v/>
          </cell>
          <cell r="DK646" t="str">
            <v/>
          </cell>
          <cell r="DL646" t="str">
            <v/>
          </cell>
          <cell r="DM646" t="str">
            <v/>
          </cell>
          <cell r="DN646" t="str">
            <v/>
          </cell>
          <cell r="DO646" t="str">
            <v/>
          </cell>
          <cell r="DP646" t="str">
            <v/>
          </cell>
          <cell r="DQ646" t="str">
            <v/>
          </cell>
          <cell r="DR646" t="str">
            <v/>
          </cell>
          <cell r="DS646" t="str">
            <v/>
          </cell>
          <cell r="DT646" t="str">
            <v/>
          </cell>
          <cell r="DU646" t="str">
            <v/>
          </cell>
          <cell r="DV646" t="str">
            <v/>
          </cell>
          <cell r="DW646" t="str">
            <v/>
          </cell>
          <cell r="DX646" t="str">
            <v/>
          </cell>
          <cell r="DY646" t="str">
            <v/>
          </cell>
          <cell r="DZ646" t="str">
            <v/>
          </cell>
          <cell r="EA646" t="str">
            <v/>
          </cell>
          <cell r="EB646" t="str">
            <v/>
          </cell>
          <cell r="EC646" t="str">
            <v/>
          </cell>
          <cell r="ED646" t="str">
            <v/>
          </cell>
          <cell r="EE646" t="str">
            <v/>
          </cell>
          <cell r="EF646" t="str">
            <v/>
          </cell>
          <cell r="EG646" t="str">
            <v/>
          </cell>
          <cell r="EH646" t="str">
            <v/>
          </cell>
          <cell r="EI646" t="str">
            <v/>
          </cell>
          <cell r="EJ646" t="str">
            <v/>
          </cell>
          <cell r="EK646" t="str">
            <v/>
          </cell>
          <cell r="EL646" t="str">
            <v/>
          </cell>
          <cell r="EM646" t="str">
            <v/>
          </cell>
          <cell r="EN646" t="str">
            <v/>
          </cell>
          <cell r="EO646" t="str">
            <v/>
          </cell>
          <cell r="EP646" t="str">
            <v/>
          </cell>
          <cell r="EQ646" t="str">
            <v/>
          </cell>
          <cell r="ER646" t="str">
            <v/>
          </cell>
          <cell r="ES646" t="str">
            <v/>
          </cell>
          <cell r="ET646" t="str">
            <v/>
          </cell>
          <cell r="EU646" t="str">
            <v/>
          </cell>
          <cell r="EV646" t="str">
            <v/>
          </cell>
          <cell r="EW646" t="str">
            <v/>
          </cell>
          <cell r="EX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  <cell r="BI647" t="str">
            <v/>
          </cell>
          <cell r="BJ647" t="str">
            <v/>
          </cell>
          <cell r="BK647" t="str">
            <v/>
          </cell>
          <cell r="BL647" t="str">
            <v/>
          </cell>
          <cell r="BM647" t="str">
            <v/>
          </cell>
          <cell r="BN647" t="str">
            <v/>
          </cell>
          <cell r="BO647" t="str">
            <v/>
          </cell>
          <cell r="BP647" t="str">
            <v/>
          </cell>
          <cell r="BQ647" t="str">
            <v/>
          </cell>
          <cell r="BR647" t="str">
            <v/>
          </cell>
          <cell r="BS647" t="str">
            <v/>
          </cell>
          <cell r="BT647" t="str">
            <v/>
          </cell>
          <cell r="BU647" t="str">
            <v/>
          </cell>
          <cell r="BV647" t="str">
            <v/>
          </cell>
          <cell r="BW647" t="str">
            <v/>
          </cell>
          <cell r="BX647" t="str">
            <v/>
          </cell>
          <cell r="BY647" t="str">
            <v/>
          </cell>
          <cell r="CA647" t="str">
            <v/>
          </cell>
          <cell r="CB647" t="str">
            <v/>
          </cell>
          <cell r="CC647" t="str">
            <v/>
          </cell>
          <cell r="CD647" t="str">
            <v/>
          </cell>
          <cell r="CE647" t="str">
            <v/>
          </cell>
          <cell r="CF647" t="str">
            <v/>
          </cell>
          <cell r="CG647" t="str">
            <v/>
          </cell>
          <cell r="CH647" t="str">
            <v/>
          </cell>
          <cell r="CI647" t="str">
            <v/>
          </cell>
          <cell r="CJ647" t="str">
            <v/>
          </cell>
          <cell r="CK647" t="str">
            <v/>
          </cell>
          <cell r="CL647" t="str">
            <v/>
          </cell>
          <cell r="CM647" t="str">
            <v/>
          </cell>
          <cell r="CN647" t="str">
            <v/>
          </cell>
          <cell r="CO647" t="str">
            <v/>
          </cell>
          <cell r="CP647" t="str">
            <v/>
          </cell>
          <cell r="CQ647" t="str">
            <v/>
          </cell>
          <cell r="CR647" t="str">
            <v/>
          </cell>
          <cell r="CS647" t="str">
            <v/>
          </cell>
          <cell r="CT647" t="str">
            <v/>
          </cell>
          <cell r="CU647" t="str">
            <v/>
          </cell>
          <cell r="CV647" t="str">
            <v/>
          </cell>
          <cell r="CW647" t="str">
            <v/>
          </cell>
          <cell r="CX647" t="str">
            <v/>
          </cell>
          <cell r="CY647" t="str">
            <v/>
          </cell>
          <cell r="CZ647" t="str">
            <v/>
          </cell>
          <cell r="DA647" t="str">
            <v/>
          </cell>
          <cell r="DB647" t="str">
            <v/>
          </cell>
          <cell r="DC647" t="str">
            <v/>
          </cell>
          <cell r="DD647" t="str">
            <v/>
          </cell>
          <cell r="DE647" t="str">
            <v/>
          </cell>
          <cell r="DF647" t="str">
            <v/>
          </cell>
          <cell r="DG647" t="str">
            <v/>
          </cell>
          <cell r="DH647" t="str">
            <v/>
          </cell>
          <cell r="DI647" t="str">
            <v/>
          </cell>
          <cell r="DJ647" t="str">
            <v/>
          </cell>
          <cell r="DK647" t="str">
            <v/>
          </cell>
          <cell r="DL647" t="str">
            <v/>
          </cell>
          <cell r="DM647" t="str">
            <v/>
          </cell>
          <cell r="DN647" t="str">
            <v/>
          </cell>
          <cell r="DO647" t="str">
            <v/>
          </cell>
          <cell r="DP647" t="str">
            <v/>
          </cell>
          <cell r="DQ647" t="str">
            <v/>
          </cell>
          <cell r="DR647" t="str">
            <v/>
          </cell>
          <cell r="DS647" t="str">
            <v/>
          </cell>
          <cell r="DT647" t="str">
            <v/>
          </cell>
          <cell r="DU647" t="str">
            <v/>
          </cell>
          <cell r="DV647" t="str">
            <v/>
          </cell>
          <cell r="DW647" t="str">
            <v/>
          </cell>
          <cell r="DX647" t="str">
            <v/>
          </cell>
          <cell r="DY647" t="str">
            <v/>
          </cell>
          <cell r="DZ647" t="str">
            <v/>
          </cell>
          <cell r="EA647" t="str">
            <v/>
          </cell>
          <cell r="EB647" t="str">
            <v/>
          </cell>
          <cell r="EC647" t="str">
            <v/>
          </cell>
          <cell r="ED647" t="str">
            <v/>
          </cell>
          <cell r="EE647" t="str">
            <v/>
          </cell>
          <cell r="EF647" t="str">
            <v/>
          </cell>
          <cell r="EG647" t="str">
            <v/>
          </cell>
          <cell r="EH647" t="str">
            <v/>
          </cell>
          <cell r="EI647" t="str">
            <v/>
          </cell>
          <cell r="EJ647" t="str">
            <v/>
          </cell>
          <cell r="EK647" t="str">
            <v/>
          </cell>
          <cell r="EL647" t="str">
            <v/>
          </cell>
          <cell r="EM647" t="str">
            <v/>
          </cell>
          <cell r="EN647" t="str">
            <v/>
          </cell>
          <cell r="EO647" t="str">
            <v/>
          </cell>
          <cell r="EP647" t="str">
            <v/>
          </cell>
          <cell r="EQ647" t="str">
            <v/>
          </cell>
          <cell r="ER647" t="str">
            <v/>
          </cell>
          <cell r="ES647" t="str">
            <v/>
          </cell>
          <cell r="ET647" t="str">
            <v/>
          </cell>
          <cell r="EU647" t="str">
            <v/>
          </cell>
          <cell r="EV647" t="str">
            <v/>
          </cell>
          <cell r="EW647" t="str">
            <v/>
          </cell>
          <cell r="EX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  <cell r="BI648" t="str">
            <v/>
          </cell>
          <cell r="BJ648" t="str">
            <v/>
          </cell>
          <cell r="BK648" t="str">
            <v/>
          </cell>
          <cell r="BL648" t="str">
            <v/>
          </cell>
          <cell r="BM648" t="str">
            <v/>
          </cell>
          <cell r="BN648" t="str">
            <v/>
          </cell>
          <cell r="BO648" t="str">
            <v/>
          </cell>
          <cell r="BP648" t="str">
            <v/>
          </cell>
          <cell r="BQ648" t="str">
            <v/>
          </cell>
          <cell r="BR648" t="str">
            <v/>
          </cell>
          <cell r="BS648" t="str">
            <v/>
          </cell>
          <cell r="BT648" t="str">
            <v/>
          </cell>
          <cell r="BU648" t="str">
            <v/>
          </cell>
          <cell r="BV648" t="str">
            <v/>
          </cell>
          <cell r="BW648" t="str">
            <v/>
          </cell>
          <cell r="BX648" t="str">
            <v/>
          </cell>
          <cell r="BY648" t="str">
            <v/>
          </cell>
          <cell r="CA648" t="str">
            <v/>
          </cell>
          <cell r="CB648" t="str">
            <v/>
          </cell>
          <cell r="CC648" t="str">
            <v/>
          </cell>
          <cell r="CD648" t="str">
            <v/>
          </cell>
          <cell r="CE648" t="str">
            <v/>
          </cell>
          <cell r="CF648" t="str">
            <v/>
          </cell>
          <cell r="CG648" t="str">
            <v/>
          </cell>
          <cell r="CH648" t="str">
            <v/>
          </cell>
          <cell r="CI648" t="str">
            <v/>
          </cell>
          <cell r="CJ648" t="str">
            <v/>
          </cell>
          <cell r="CK648" t="str">
            <v/>
          </cell>
          <cell r="CL648" t="str">
            <v/>
          </cell>
          <cell r="CM648" t="str">
            <v/>
          </cell>
          <cell r="CN648" t="str">
            <v/>
          </cell>
          <cell r="CO648" t="str">
            <v/>
          </cell>
          <cell r="CP648" t="str">
            <v/>
          </cell>
          <cell r="CQ648" t="str">
            <v/>
          </cell>
          <cell r="CR648" t="str">
            <v/>
          </cell>
          <cell r="CS648" t="str">
            <v/>
          </cell>
          <cell r="CT648" t="str">
            <v/>
          </cell>
          <cell r="CU648" t="str">
            <v/>
          </cell>
          <cell r="CV648" t="str">
            <v/>
          </cell>
          <cell r="CW648" t="str">
            <v/>
          </cell>
          <cell r="CX648" t="str">
            <v/>
          </cell>
          <cell r="CY648" t="str">
            <v/>
          </cell>
          <cell r="CZ648" t="str">
            <v/>
          </cell>
          <cell r="DA648" t="str">
            <v/>
          </cell>
          <cell r="DB648" t="str">
            <v/>
          </cell>
          <cell r="DC648" t="str">
            <v/>
          </cell>
          <cell r="DD648" t="str">
            <v/>
          </cell>
          <cell r="DE648" t="str">
            <v/>
          </cell>
          <cell r="DF648" t="str">
            <v/>
          </cell>
          <cell r="DG648" t="str">
            <v/>
          </cell>
          <cell r="DH648" t="str">
            <v/>
          </cell>
          <cell r="DI648" t="str">
            <v/>
          </cell>
          <cell r="DJ648" t="str">
            <v/>
          </cell>
          <cell r="DK648" t="str">
            <v/>
          </cell>
          <cell r="DL648" t="str">
            <v/>
          </cell>
          <cell r="DM648" t="str">
            <v/>
          </cell>
          <cell r="DN648" t="str">
            <v/>
          </cell>
          <cell r="DO648" t="str">
            <v/>
          </cell>
          <cell r="DP648" t="str">
            <v/>
          </cell>
          <cell r="DQ648" t="str">
            <v/>
          </cell>
          <cell r="DR648" t="str">
            <v/>
          </cell>
          <cell r="DS648" t="str">
            <v/>
          </cell>
          <cell r="DT648" t="str">
            <v/>
          </cell>
          <cell r="DU648" t="str">
            <v/>
          </cell>
          <cell r="DV648" t="str">
            <v/>
          </cell>
          <cell r="DW648" t="str">
            <v/>
          </cell>
          <cell r="DX648" t="str">
            <v/>
          </cell>
          <cell r="DY648" t="str">
            <v/>
          </cell>
          <cell r="DZ648" t="str">
            <v/>
          </cell>
          <cell r="EA648" t="str">
            <v/>
          </cell>
          <cell r="EB648" t="str">
            <v/>
          </cell>
          <cell r="EC648" t="str">
            <v/>
          </cell>
          <cell r="ED648" t="str">
            <v/>
          </cell>
          <cell r="EE648" t="str">
            <v/>
          </cell>
          <cell r="EF648" t="str">
            <v/>
          </cell>
          <cell r="EG648" t="str">
            <v/>
          </cell>
          <cell r="EH648" t="str">
            <v/>
          </cell>
          <cell r="EI648" t="str">
            <v/>
          </cell>
          <cell r="EJ648" t="str">
            <v/>
          </cell>
          <cell r="EK648" t="str">
            <v/>
          </cell>
          <cell r="EL648" t="str">
            <v/>
          </cell>
          <cell r="EM648" t="str">
            <v/>
          </cell>
          <cell r="EN648" t="str">
            <v/>
          </cell>
          <cell r="EO648" t="str">
            <v/>
          </cell>
          <cell r="EP648" t="str">
            <v/>
          </cell>
          <cell r="EQ648" t="str">
            <v/>
          </cell>
          <cell r="ER648" t="str">
            <v/>
          </cell>
          <cell r="ES648" t="str">
            <v/>
          </cell>
          <cell r="ET648" t="str">
            <v/>
          </cell>
          <cell r="EU648" t="str">
            <v/>
          </cell>
          <cell r="EV648" t="str">
            <v/>
          </cell>
          <cell r="EW648" t="str">
            <v/>
          </cell>
          <cell r="EX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  <cell r="BI649" t="str">
            <v/>
          </cell>
          <cell r="BJ649" t="str">
            <v/>
          </cell>
          <cell r="BK649" t="str">
            <v/>
          </cell>
          <cell r="BL649" t="str">
            <v/>
          </cell>
          <cell r="BM649" t="str">
            <v/>
          </cell>
          <cell r="BN649" t="str">
            <v/>
          </cell>
          <cell r="BO649" t="str">
            <v/>
          </cell>
          <cell r="BP649" t="str">
            <v/>
          </cell>
          <cell r="BQ649" t="str">
            <v/>
          </cell>
          <cell r="BR649" t="str">
            <v/>
          </cell>
          <cell r="BS649" t="str">
            <v/>
          </cell>
          <cell r="BT649" t="str">
            <v/>
          </cell>
          <cell r="BU649" t="str">
            <v/>
          </cell>
          <cell r="BV649" t="str">
            <v/>
          </cell>
          <cell r="BW649" t="str">
            <v/>
          </cell>
          <cell r="BX649" t="str">
            <v/>
          </cell>
          <cell r="BY649" t="str">
            <v/>
          </cell>
          <cell r="CA649" t="str">
            <v/>
          </cell>
          <cell r="CB649" t="str">
            <v/>
          </cell>
          <cell r="CC649" t="str">
            <v/>
          </cell>
          <cell r="CD649" t="str">
            <v/>
          </cell>
          <cell r="CE649" t="str">
            <v/>
          </cell>
          <cell r="CF649" t="str">
            <v/>
          </cell>
          <cell r="CG649" t="str">
            <v/>
          </cell>
          <cell r="CH649" t="str">
            <v/>
          </cell>
          <cell r="CI649" t="str">
            <v/>
          </cell>
          <cell r="CJ649" t="str">
            <v/>
          </cell>
          <cell r="CK649" t="str">
            <v/>
          </cell>
          <cell r="CL649" t="str">
            <v/>
          </cell>
          <cell r="CM649" t="str">
            <v/>
          </cell>
          <cell r="CN649" t="str">
            <v/>
          </cell>
          <cell r="CO649" t="str">
            <v/>
          </cell>
          <cell r="CP649" t="str">
            <v/>
          </cell>
          <cell r="CQ649" t="str">
            <v/>
          </cell>
          <cell r="CR649" t="str">
            <v/>
          </cell>
          <cell r="CS649" t="str">
            <v/>
          </cell>
          <cell r="CT649" t="str">
            <v/>
          </cell>
          <cell r="CU649" t="str">
            <v/>
          </cell>
          <cell r="CV649" t="str">
            <v/>
          </cell>
          <cell r="CW649" t="str">
            <v/>
          </cell>
          <cell r="CX649" t="str">
            <v/>
          </cell>
          <cell r="CY649" t="str">
            <v/>
          </cell>
          <cell r="CZ649" t="str">
            <v/>
          </cell>
          <cell r="DA649" t="str">
            <v/>
          </cell>
          <cell r="DB649" t="str">
            <v/>
          </cell>
          <cell r="DC649" t="str">
            <v/>
          </cell>
          <cell r="DD649" t="str">
            <v/>
          </cell>
          <cell r="DE649" t="str">
            <v/>
          </cell>
          <cell r="DF649" t="str">
            <v/>
          </cell>
          <cell r="DG649" t="str">
            <v/>
          </cell>
          <cell r="DH649" t="str">
            <v/>
          </cell>
          <cell r="DI649" t="str">
            <v/>
          </cell>
          <cell r="DJ649" t="str">
            <v/>
          </cell>
          <cell r="DK649" t="str">
            <v/>
          </cell>
          <cell r="DL649" t="str">
            <v/>
          </cell>
          <cell r="DM649" t="str">
            <v/>
          </cell>
          <cell r="DN649" t="str">
            <v/>
          </cell>
          <cell r="DO649" t="str">
            <v/>
          </cell>
          <cell r="DP649" t="str">
            <v/>
          </cell>
          <cell r="DQ649" t="str">
            <v/>
          </cell>
          <cell r="DR649" t="str">
            <v/>
          </cell>
          <cell r="DS649" t="str">
            <v/>
          </cell>
          <cell r="DT649" t="str">
            <v/>
          </cell>
          <cell r="DU649" t="str">
            <v/>
          </cell>
          <cell r="DV649" t="str">
            <v/>
          </cell>
          <cell r="DW649" t="str">
            <v/>
          </cell>
          <cell r="DX649" t="str">
            <v/>
          </cell>
          <cell r="DY649" t="str">
            <v/>
          </cell>
          <cell r="DZ649" t="str">
            <v/>
          </cell>
          <cell r="EA649" t="str">
            <v/>
          </cell>
          <cell r="EB649" t="str">
            <v/>
          </cell>
          <cell r="EC649" t="str">
            <v/>
          </cell>
          <cell r="ED649" t="str">
            <v/>
          </cell>
          <cell r="EE649" t="str">
            <v/>
          </cell>
          <cell r="EF649" t="str">
            <v/>
          </cell>
          <cell r="EG649" t="str">
            <v/>
          </cell>
          <cell r="EH649" t="str">
            <v/>
          </cell>
          <cell r="EI649" t="str">
            <v/>
          </cell>
          <cell r="EJ649" t="str">
            <v/>
          </cell>
          <cell r="EK649" t="str">
            <v/>
          </cell>
          <cell r="EL649" t="str">
            <v/>
          </cell>
          <cell r="EM649" t="str">
            <v/>
          </cell>
          <cell r="EN649" t="str">
            <v/>
          </cell>
          <cell r="EO649" t="str">
            <v/>
          </cell>
          <cell r="EP649" t="str">
            <v/>
          </cell>
          <cell r="EQ649" t="str">
            <v/>
          </cell>
          <cell r="ER649" t="str">
            <v/>
          </cell>
          <cell r="ES649" t="str">
            <v/>
          </cell>
          <cell r="ET649" t="str">
            <v/>
          </cell>
          <cell r="EU649" t="str">
            <v/>
          </cell>
          <cell r="EV649" t="str">
            <v/>
          </cell>
          <cell r="EW649" t="str">
            <v/>
          </cell>
          <cell r="EX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  <cell r="BI650" t="str">
            <v/>
          </cell>
          <cell r="BJ650" t="str">
            <v/>
          </cell>
          <cell r="BK650" t="str">
            <v/>
          </cell>
          <cell r="BL650" t="str">
            <v/>
          </cell>
          <cell r="BM650" t="str">
            <v/>
          </cell>
          <cell r="BN650" t="str">
            <v/>
          </cell>
          <cell r="BO650" t="str">
            <v/>
          </cell>
          <cell r="BP650" t="str">
            <v/>
          </cell>
          <cell r="BQ650" t="str">
            <v/>
          </cell>
          <cell r="BR650" t="str">
            <v/>
          </cell>
          <cell r="BS650" t="str">
            <v/>
          </cell>
          <cell r="BT650" t="str">
            <v/>
          </cell>
          <cell r="BU650" t="str">
            <v/>
          </cell>
          <cell r="BV650" t="str">
            <v/>
          </cell>
          <cell r="BW650" t="str">
            <v/>
          </cell>
          <cell r="BX650" t="str">
            <v/>
          </cell>
          <cell r="BY650" t="str">
            <v/>
          </cell>
          <cell r="CA650" t="str">
            <v/>
          </cell>
          <cell r="CB650" t="str">
            <v/>
          </cell>
          <cell r="CC650" t="str">
            <v/>
          </cell>
          <cell r="CD650" t="str">
            <v/>
          </cell>
          <cell r="CE650" t="str">
            <v/>
          </cell>
          <cell r="CF650" t="str">
            <v/>
          </cell>
          <cell r="CG650" t="str">
            <v/>
          </cell>
          <cell r="CH650" t="str">
            <v/>
          </cell>
          <cell r="CI650" t="str">
            <v/>
          </cell>
          <cell r="CJ650" t="str">
            <v/>
          </cell>
          <cell r="CK650" t="str">
            <v/>
          </cell>
          <cell r="CL650" t="str">
            <v/>
          </cell>
          <cell r="CM650" t="str">
            <v/>
          </cell>
          <cell r="CN650" t="str">
            <v/>
          </cell>
          <cell r="CO650" t="str">
            <v/>
          </cell>
          <cell r="CP650" t="str">
            <v/>
          </cell>
          <cell r="CQ650" t="str">
            <v/>
          </cell>
          <cell r="CR650" t="str">
            <v/>
          </cell>
          <cell r="CS650" t="str">
            <v/>
          </cell>
          <cell r="CT650" t="str">
            <v/>
          </cell>
          <cell r="CU650" t="str">
            <v/>
          </cell>
          <cell r="CV650" t="str">
            <v/>
          </cell>
          <cell r="CW650" t="str">
            <v/>
          </cell>
          <cell r="CX650" t="str">
            <v/>
          </cell>
          <cell r="CY650" t="str">
            <v/>
          </cell>
          <cell r="CZ650" t="str">
            <v/>
          </cell>
          <cell r="DA650" t="str">
            <v/>
          </cell>
          <cell r="DB650" t="str">
            <v/>
          </cell>
          <cell r="DC650" t="str">
            <v/>
          </cell>
          <cell r="DD650" t="str">
            <v/>
          </cell>
          <cell r="DE650" t="str">
            <v/>
          </cell>
          <cell r="DF650" t="str">
            <v/>
          </cell>
          <cell r="DG650" t="str">
            <v/>
          </cell>
          <cell r="DH650" t="str">
            <v/>
          </cell>
          <cell r="DI650" t="str">
            <v/>
          </cell>
          <cell r="DJ650" t="str">
            <v/>
          </cell>
          <cell r="DK650" t="str">
            <v/>
          </cell>
          <cell r="DL650" t="str">
            <v/>
          </cell>
          <cell r="DM650" t="str">
            <v/>
          </cell>
          <cell r="DN650" t="str">
            <v/>
          </cell>
          <cell r="DO650" t="str">
            <v/>
          </cell>
          <cell r="DP650" t="str">
            <v/>
          </cell>
          <cell r="DQ650" t="str">
            <v/>
          </cell>
          <cell r="DR650" t="str">
            <v/>
          </cell>
          <cell r="DS650" t="str">
            <v/>
          </cell>
          <cell r="DT650" t="str">
            <v/>
          </cell>
          <cell r="DU650" t="str">
            <v/>
          </cell>
          <cell r="DV650" t="str">
            <v/>
          </cell>
          <cell r="DW650" t="str">
            <v/>
          </cell>
          <cell r="DX650" t="str">
            <v/>
          </cell>
          <cell r="DY650" t="str">
            <v/>
          </cell>
          <cell r="DZ650" t="str">
            <v/>
          </cell>
          <cell r="EA650" t="str">
            <v/>
          </cell>
          <cell r="EB650" t="str">
            <v/>
          </cell>
          <cell r="EC650" t="str">
            <v/>
          </cell>
          <cell r="ED650" t="str">
            <v/>
          </cell>
          <cell r="EE650" t="str">
            <v/>
          </cell>
          <cell r="EF650" t="str">
            <v/>
          </cell>
          <cell r="EG650" t="str">
            <v/>
          </cell>
          <cell r="EH650" t="str">
            <v/>
          </cell>
          <cell r="EI650" t="str">
            <v/>
          </cell>
          <cell r="EJ650" t="str">
            <v/>
          </cell>
          <cell r="EK650" t="str">
            <v/>
          </cell>
          <cell r="EL650" t="str">
            <v/>
          </cell>
          <cell r="EM650" t="str">
            <v/>
          </cell>
          <cell r="EN650" t="str">
            <v/>
          </cell>
          <cell r="EO650" t="str">
            <v/>
          </cell>
          <cell r="EP650" t="str">
            <v/>
          </cell>
          <cell r="EQ650" t="str">
            <v/>
          </cell>
          <cell r="ER650" t="str">
            <v/>
          </cell>
          <cell r="ES650" t="str">
            <v/>
          </cell>
          <cell r="ET650" t="str">
            <v/>
          </cell>
          <cell r="EU650" t="str">
            <v/>
          </cell>
          <cell r="EV650" t="str">
            <v/>
          </cell>
          <cell r="EW650" t="str">
            <v/>
          </cell>
          <cell r="EX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  <cell r="BI651" t="str">
            <v/>
          </cell>
          <cell r="BJ651" t="str">
            <v/>
          </cell>
          <cell r="BK651" t="str">
            <v/>
          </cell>
          <cell r="BL651" t="str">
            <v/>
          </cell>
          <cell r="BM651" t="str">
            <v/>
          </cell>
          <cell r="BN651" t="str">
            <v/>
          </cell>
          <cell r="BO651" t="str">
            <v/>
          </cell>
          <cell r="BP651" t="str">
            <v/>
          </cell>
          <cell r="BQ651" t="str">
            <v/>
          </cell>
          <cell r="BR651" t="str">
            <v/>
          </cell>
          <cell r="BS651" t="str">
            <v/>
          </cell>
          <cell r="BT651" t="str">
            <v/>
          </cell>
          <cell r="BU651" t="str">
            <v/>
          </cell>
          <cell r="BV651" t="str">
            <v/>
          </cell>
          <cell r="BW651" t="str">
            <v/>
          </cell>
          <cell r="BX651" t="str">
            <v/>
          </cell>
          <cell r="BY651" t="str">
            <v/>
          </cell>
          <cell r="CA651" t="str">
            <v/>
          </cell>
          <cell r="CB651" t="str">
            <v/>
          </cell>
          <cell r="CC651" t="str">
            <v/>
          </cell>
          <cell r="CD651" t="str">
            <v/>
          </cell>
          <cell r="CE651" t="str">
            <v/>
          </cell>
          <cell r="CF651" t="str">
            <v/>
          </cell>
          <cell r="CG651" t="str">
            <v/>
          </cell>
          <cell r="CH651" t="str">
            <v/>
          </cell>
          <cell r="CI651" t="str">
            <v/>
          </cell>
          <cell r="CJ651" t="str">
            <v/>
          </cell>
          <cell r="CK651" t="str">
            <v/>
          </cell>
          <cell r="CL651" t="str">
            <v/>
          </cell>
          <cell r="CM651" t="str">
            <v/>
          </cell>
          <cell r="CN651" t="str">
            <v/>
          </cell>
          <cell r="CO651" t="str">
            <v/>
          </cell>
          <cell r="CP651" t="str">
            <v/>
          </cell>
          <cell r="CQ651" t="str">
            <v/>
          </cell>
          <cell r="CR651" t="str">
            <v/>
          </cell>
          <cell r="CS651" t="str">
            <v/>
          </cell>
          <cell r="CT651" t="str">
            <v/>
          </cell>
          <cell r="CU651" t="str">
            <v/>
          </cell>
          <cell r="CV651" t="str">
            <v/>
          </cell>
          <cell r="CW651" t="str">
            <v/>
          </cell>
          <cell r="CX651" t="str">
            <v/>
          </cell>
          <cell r="CY651" t="str">
            <v/>
          </cell>
          <cell r="CZ651" t="str">
            <v/>
          </cell>
          <cell r="DA651" t="str">
            <v/>
          </cell>
          <cell r="DB651" t="str">
            <v/>
          </cell>
          <cell r="DC651" t="str">
            <v/>
          </cell>
          <cell r="DD651" t="str">
            <v/>
          </cell>
          <cell r="DE651" t="str">
            <v/>
          </cell>
          <cell r="DF651" t="str">
            <v/>
          </cell>
          <cell r="DG651" t="str">
            <v/>
          </cell>
          <cell r="DH651" t="str">
            <v/>
          </cell>
          <cell r="DI651" t="str">
            <v/>
          </cell>
          <cell r="DJ651" t="str">
            <v/>
          </cell>
          <cell r="DK651" t="str">
            <v/>
          </cell>
          <cell r="DL651" t="str">
            <v/>
          </cell>
          <cell r="DM651" t="str">
            <v/>
          </cell>
          <cell r="DN651" t="str">
            <v/>
          </cell>
          <cell r="DO651" t="str">
            <v/>
          </cell>
          <cell r="DP651" t="str">
            <v/>
          </cell>
          <cell r="DQ651" t="str">
            <v/>
          </cell>
          <cell r="DR651" t="str">
            <v/>
          </cell>
          <cell r="DS651" t="str">
            <v/>
          </cell>
          <cell r="DT651" t="str">
            <v/>
          </cell>
          <cell r="DU651" t="str">
            <v/>
          </cell>
          <cell r="DV651" t="str">
            <v/>
          </cell>
          <cell r="DW651" t="str">
            <v/>
          </cell>
          <cell r="DX651" t="str">
            <v/>
          </cell>
          <cell r="DY651" t="str">
            <v/>
          </cell>
          <cell r="DZ651" t="str">
            <v/>
          </cell>
          <cell r="EA651" t="str">
            <v/>
          </cell>
          <cell r="EB651" t="str">
            <v/>
          </cell>
          <cell r="EC651" t="str">
            <v/>
          </cell>
          <cell r="ED651" t="str">
            <v/>
          </cell>
          <cell r="EE651" t="str">
            <v/>
          </cell>
          <cell r="EF651" t="str">
            <v/>
          </cell>
          <cell r="EG651" t="str">
            <v/>
          </cell>
          <cell r="EH651" t="str">
            <v/>
          </cell>
          <cell r="EI651" t="str">
            <v/>
          </cell>
          <cell r="EJ651" t="str">
            <v/>
          </cell>
          <cell r="EK651" t="str">
            <v/>
          </cell>
          <cell r="EL651" t="str">
            <v/>
          </cell>
          <cell r="EM651" t="str">
            <v/>
          </cell>
          <cell r="EN651" t="str">
            <v/>
          </cell>
          <cell r="EO651" t="str">
            <v/>
          </cell>
          <cell r="EP651" t="str">
            <v/>
          </cell>
          <cell r="EQ651" t="str">
            <v/>
          </cell>
          <cell r="ER651" t="str">
            <v/>
          </cell>
          <cell r="ES651" t="str">
            <v/>
          </cell>
          <cell r="ET651" t="str">
            <v/>
          </cell>
          <cell r="EU651" t="str">
            <v/>
          </cell>
          <cell r="EV651" t="str">
            <v/>
          </cell>
          <cell r="EW651" t="str">
            <v/>
          </cell>
          <cell r="EX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  <cell r="BI652" t="str">
            <v/>
          </cell>
          <cell r="BJ652" t="str">
            <v/>
          </cell>
          <cell r="BK652" t="str">
            <v/>
          </cell>
          <cell r="BL652" t="str">
            <v/>
          </cell>
          <cell r="BM652" t="str">
            <v/>
          </cell>
          <cell r="BN652" t="str">
            <v/>
          </cell>
          <cell r="BO652" t="str">
            <v/>
          </cell>
          <cell r="BP652" t="str">
            <v/>
          </cell>
          <cell r="BQ652" t="str">
            <v/>
          </cell>
          <cell r="BR652" t="str">
            <v/>
          </cell>
          <cell r="BS652" t="str">
            <v/>
          </cell>
          <cell r="BT652" t="str">
            <v/>
          </cell>
          <cell r="BU652" t="str">
            <v/>
          </cell>
          <cell r="BV652" t="str">
            <v/>
          </cell>
          <cell r="BW652" t="str">
            <v/>
          </cell>
          <cell r="BX652" t="str">
            <v/>
          </cell>
          <cell r="BY652" t="str">
            <v/>
          </cell>
          <cell r="CA652" t="str">
            <v/>
          </cell>
          <cell r="CB652" t="str">
            <v/>
          </cell>
          <cell r="CC652" t="str">
            <v/>
          </cell>
          <cell r="CD652" t="str">
            <v/>
          </cell>
          <cell r="CE652" t="str">
            <v/>
          </cell>
          <cell r="CF652" t="str">
            <v/>
          </cell>
          <cell r="CG652" t="str">
            <v/>
          </cell>
          <cell r="CH652" t="str">
            <v/>
          </cell>
          <cell r="CI652" t="str">
            <v/>
          </cell>
          <cell r="CJ652" t="str">
            <v/>
          </cell>
          <cell r="CK652" t="str">
            <v/>
          </cell>
          <cell r="CL652" t="str">
            <v/>
          </cell>
          <cell r="CM652" t="str">
            <v/>
          </cell>
          <cell r="CN652" t="str">
            <v/>
          </cell>
          <cell r="CO652" t="str">
            <v/>
          </cell>
          <cell r="CP652" t="str">
            <v/>
          </cell>
          <cell r="CQ652" t="str">
            <v/>
          </cell>
          <cell r="CR652" t="str">
            <v/>
          </cell>
          <cell r="CS652" t="str">
            <v/>
          </cell>
          <cell r="CT652" t="str">
            <v/>
          </cell>
          <cell r="CU652" t="str">
            <v/>
          </cell>
          <cell r="CV652" t="str">
            <v/>
          </cell>
          <cell r="CW652" t="str">
            <v/>
          </cell>
          <cell r="CX652" t="str">
            <v/>
          </cell>
          <cell r="CY652" t="str">
            <v/>
          </cell>
          <cell r="CZ652" t="str">
            <v/>
          </cell>
          <cell r="DA652" t="str">
            <v/>
          </cell>
          <cell r="DB652" t="str">
            <v/>
          </cell>
          <cell r="DC652" t="str">
            <v/>
          </cell>
          <cell r="DD652" t="str">
            <v/>
          </cell>
          <cell r="DE652" t="str">
            <v/>
          </cell>
          <cell r="DF652" t="str">
            <v/>
          </cell>
          <cell r="DG652" t="str">
            <v/>
          </cell>
          <cell r="DH652" t="str">
            <v/>
          </cell>
          <cell r="DI652" t="str">
            <v/>
          </cell>
          <cell r="DJ652" t="str">
            <v/>
          </cell>
          <cell r="DK652" t="str">
            <v/>
          </cell>
          <cell r="DL652" t="str">
            <v/>
          </cell>
          <cell r="DM652" t="str">
            <v/>
          </cell>
          <cell r="DN652" t="str">
            <v/>
          </cell>
          <cell r="DO652" t="str">
            <v/>
          </cell>
          <cell r="DP652" t="str">
            <v/>
          </cell>
          <cell r="DQ652" t="str">
            <v/>
          </cell>
          <cell r="DR652" t="str">
            <v/>
          </cell>
          <cell r="DS652" t="str">
            <v/>
          </cell>
          <cell r="DT652" t="str">
            <v/>
          </cell>
          <cell r="DU652" t="str">
            <v/>
          </cell>
          <cell r="DV652" t="str">
            <v/>
          </cell>
          <cell r="DW652" t="str">
            <v/>
          </cell>
          <cell r="DX652" t="str">
            <v/>
          </cell>
          <cell r="DY652" t="str">
            <v/>
          </cell>
          <cell r="DZ652" t="str">
            <v/>
          </cell>
          <cell r="EA652" t="str">
            <v/>
          </cell>
          <cell r="EB652" t="str">
            <v/>
          </cell>
          <cell r="EC652" t="str">
            <v/>
          </cell>
          <cell r="ED652" t="str">
            <v/>
          </cell>
          <cell r="EE652" t="str">
            <v/>
          </cell>
          <cell r="EF652" t="str">
            <v/>
          </cell>
          <cell r="EG652" t="str">
            <v/>
          </cell>
          <cell r="EH652" t="str">
            <v/>
          </cell>
          <cell r="EI652" t="str">
            <v/>
          </cell>
          <cell r="EJ652" t="str">
            <v/>
          </cell>
          <cell r="EK652" t="str">
            <v/>
          </cell>
          <cell r="EL652" t="str">
            <v/>
          </cell>
          <cell r="EM652" t="str">
            <v/>
          </cell>
          <cell r="EN652" t="str">
            <v/>
          </cell>
          <cell r="EO652" t="str">
            <v/>
          </cell>
          <cell r="EP652" t="str">
            <v/>
          </cell>
          <cell r="EQ652" t="str">
            <v/>
          </cell>
          <cell r="ER652" t="str">
            <v/>
          </cell>
          <cell r="ES652" t="str">
            <v/>
          </cell>
          <cell r="ET652" t="str">
            <v/>
          </cell>
          <cell r="EU652" t="str">
            <v/>
          </cell>
          <cell r="EV652" t="str">
            <v/>
          </cell>
          <cell r="EW652" t="str">
            <v/>
          </cell>
          <cell r="EX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/>
          </cell>
          <cell r="BF653" t="str">
            <v/>
          </cell>
          <cell r="BG653" t="str">
            <v/>
          </cell>
          <cell r="BH653" t="str">
            <v/>
          </cell>
          <cell r="BI653" t="str">
            <v/>
          </cell>
          <cell r="BJ653" t="str">
            <v/>
          </cell>
          <cell r="BK653" t="str">
            <v/>
          </cell>
          <cell r="BL653" t="str">
            <v/>
          </cell>
          <cell r="BM653" t="str">
            <v/>
          </cell>
          <cell r="BN653" t="str">
            <v/>
          </cell>
          <cell r="BO653" t="str">
            <v/>
          </cell>
          <cell r="BP653" t="str">
            <v/>
          </cell>
          <cell r="BQ653" t="str">
            <v/>
          </cell>
          <cell r="BR653" t="str">
            <v/>
          </cell>
          <cell r="BS653" t="str">
            <v/>
          </cell>
          <cell r="BT653" t="str">
            <v/>
          </cell>
          <cell r="BU653" t="str">
            <v/>
          </cell>
          <cell r="BV653" t="str">
            <v/>
          </cell>
          <cell r="BW653" t="str">
            <v/>
          </cell>
          <cell r="BX653" t="str">
            <v/>
          </cell>
          <cell r="BY653" t="str">
            <v/>
          </cell>
          <cell r="CA653" t="str">
            <v/>
          </cell>
          <cell r="CB653" t="str">
            <v/>
          </cell>
          <cell r="CC653" t="str">
            <v/>
          </cell>
          <cell r="CD653" t="str">
            <v/>
          </cell>
          <cell r="CE653" t="str">
            <v/>
          </cell>
          <cell r="CF653" t="str">
            <v/>
          </cell>
          <cell r="CG653" t="str">
            <v/>
          </cell>
          <cell r="CH653" t="str">
            <v/>
          </cell>
          <cell r="CI653" t="str">
            <v/>
          </cell>
          <cell r="CJ653" t="str">
            <v/>
          </cell>
          <cell r="CK653" t="str">
            <v/>
          </cell>
          <cell r="CL653" t="str">
            <v/>
          </cell>
          <cell r="CM653" t="str">
            <v/>
          </cell>
          <cell r="CN653" t="str">
            <v/>
          </cell>
          <cell r="CO653" t="str">
            <v/>
          </cell>
          <cell r="CP653" t="str">
            <v/>
          </cell>
          <cell r="CQ653" t="str">
            <v/>
          </cell>
          <cell r="CR653" t="str">
            <v/>
          </cell>
          <cell r="CS653" t="str">
            <v/>
          </cell>
          <cell r="CT653" t="str">
            <v/>
          </cell>
          <cell r="CU653" t="str">
            <v/>
          </cell>
          <cell r="CV653" t="str">
            <v/>
          </cell>
          <cell r="CW653" t="str">
            <v/>
          </cell>
          <cell r="CX653" t="str">
            <v/>
          </cell>
          <cell r="CY653" t="str">
            <v/>
          </cell>
          <cell r="CZ653" t="str">
            <v/>
          </cell>
          <cell r="DA653" t="str">
            <v/>
          </cell>
          <cell r="DB653" t="str">
            <v/>
          </cell>
          <cell r="DC653" t="str">
            <v/>
          </cell>
          <cell r="DD653" t="str">
            <v/>
          </cell>
          <cell r="DE653" t="str">
            <v/>
          </cell>
          <cell r="DF653" t="str">
            <v/>
          </cell>
          <cell r="DG653" t="str">
            <v/>
          </cell>
          <cell r="DH653" t="str">
            <v/>
          </cell>
          <cell r="DI653" t="str">
            <v/>
          </cell>
          <cell r="DJ653" t="str">
            <v/>
          </cell>
          <cell r="DK653" t="str">
            <v/>
          </cell>
          <cell r="DL653" t="str">
            <v/>
          </cell>
          <cell r="DM653" t="str">
            <v/>
          </cell>
          <cell r="DN653" t="str">
            <v/>
          </cell>
          <cell r="DO653" t="str">
            <v/>
          </cell>
          <cell r="DP653" t="str">
            <v/>
          </cell>
          <cell r="DQ653" t="str">
            <v/>
          </cell>
          <cell r="DR653" t="str">
            <v/>
          </cell>
          <cell r="DS653" t="str">
            <v/>
          </cell>
          <cell r="DT653" t="str">
            <v/>
          </cell>
          <cell r="DU653" t="str">
            <v/>
          </cell>
          <cell r="DV653" t="str">
            <v/>
          </cell>
          <cell r="DW653" t="str">
            <v/>
          </cell>
          <cell r="DX653" t="str">
            <v/>
          </cell>
          <cell r="DY653" t="str">
            <v/>
          </cell>
          <cell r="DZ653" t="str">
            <v/>
          </cell>
          <cell r="EA653" t="str">
            <v/>
          </cell>
          <cell r="EB653" t="str">
            <v/>
          </cell>
          <cell r="EC653" t="str">
            <v/>
          </cell>
          <cell r="ED653" t="str">
            <v/>
          </cell>
          <cell r="EE653" t="str">
            <v/>
          </cell>
          <cell r="EF653" t="str">
            <v/>
          </cell>
          <cell r="EG653" t="str">
            <v/>
          </cell>
          <cell r="EH653" t="str">
            <v/>
          </cell>
          <cell r="EI653" t="str">
            <v/>
          </cell>
          <cell r="EJ653" t="str">
            <v/>
          </cell>
          <cell r="EK653" t="str">
            <v/>
          </cell>
          <cell r="EL653" t="str">
            <v/>
          </cell>
          <cell r="EM653" t="str">
            <v/>
          </cell>
          <cell r="EN653" t="str">
            <v/>
          </cell>
          <cell r="EO653" t="str">
            <v/>
          </cell>
          <cell r="EP653" t="str">
            <v/>
          </cell>
          <cell r="EQ653" t="str">
            <v/>
          </cell>
          <cell r="ER653" t="str">
            <v/>
          </cell>
          <cell r="ES653" t="str">
            <v/>
          </cell>
          <cell r="ET653" t="str">
            <v/>
          </cell>
          <cell r="EU653" t="str">
            <v/>
          </cell>
          <cell r="EV653" t="str">
            <v/>
          </cell>
          <cell r="EW653" t="str">
            <v/>
          </cell>
          <cell r="EX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/>
          </cell>
          <cell r="BF654" t="str">
            <v/>
          </cell>
          <cell r="BG654" t="str">
            <v/>
          </cell>
          <cell r="BH654" t="str">
            <v/>
          </cell>
          <cell r="BI654" t="str">
            <v/>
          </cell>
          <cell r="BJ654" t="str">
            <v/>
          </cell>
          <cell r="BK654" t="str">
            <v/>
          </cell>
          <cell r="BL654" t="str">
            <v/>
          </cell>
          <cell r="BM654" t="str">
            <v/>
          </cell>
          <cell r="BN654" t="str">
            <v/>
          </cell>
          <cell r="BO654" t="str">
            <v/>
          </cell>
          <cell r="BP654" t="str">
            <v/>
          </cell>
          <cell r="BQ654" t="str">
            <v/>
          </cell>
          <cell r="BR654" t="str">
            <v/>
          </cell>
          <cell r="BS654" t="str">
            <v/>
          </cell>
          <cell r="BT654" t="str">
            <v/>
          </cell>
          <cell r="BU654" t="str">
            <v/>
          </cell>
          <cell r="BV654" t="str">
            <v/>
          </cell>
          <cell r="BW654" t="str">
            <v/>
          </cell>
          <cell r="BX654" t="str">
            <v/>
          </cell>
          <cell r="BY654" t="str">
            <v/>
          </cell>
          <cell r="CA654" t="str">
            <v/>
          </cell>
          <cell r="CB654" t="str">
            <v/>
          </cell>
          <cell r="CC654" t="str">
            <v/>
          </cell>
          <cell r="CD654" t="str">
            <v/>
          </cell>
          <cell r="CE654" t="str">
            <v/>
          </cell>
          <cell r="CF654" t="str">
            <v/>
          </cell>
          <cell r="CG654" t="str">
            <v/>
          </cell>
          <cell r="CH654" t="str">
            <v/>
          </cell>
          <cell r="CI654" t="str">
            <v/>
          </cell>
          <cell r="CJ654" t="str">
            <v/>
          </cell>
          <cell r="CK654" t="str">
            <v/>
          </cell>
          <cell r="CL654" t="str">
            <v/>
          </cell>
          <cell r="CM654" t="str">
            <v/>
          </cell>
          <cell r="CN654" t="str">
            <v/>
          </cell>
          <cell r="CO654" t="str">
            <v/>
          </cell>
          <cell r="CP654" t="str">
            <v/>
          </cell>
          <cell r="CQ654" t="str">
            <v/>
          </cell>
          <cell r="CR654" t="str">
            <v/>
          </cell>
          <cell r="CS654" t="str">
            <v/>
          </cell>
          <cell r="CT654" t="str">
            <v/>
          </cell>
          <cell r="CU654" t="str">
            <v/>
          </cell>
          <cell r="CV654" t="str">
            <v/>
          </cell>
          <cell r="CW654" t="str">
            <v/>
          </cell>
          <cell r="CX654" t="str">
            <v/>
          </cell>
          <cell r="CY654" t="str">
            <v/>
          </cell>
          <cell r="CZ654" t="str">
            <v/>
          </cell>
          <cell r="DA654" t="str">
            <v/>
          </cell>
          <cell r="DB654" t="str">
            <v/>
          </cell>
          <cell r="DC654" t="str">
            <v/>
          </cell>
          <cell r="DD654" t="str">
            <v/>
          </cell>
          <cell r="DE654" t="str">
            <v/>
          </cell>
          <cell r="DF654" t="str">
            <v/>
          </cell>
          <cell r="DG654" t="str">
            <v/>
          </cell>
          <cell r="DH654" t="str">
            <v/>
          </cell>
          <cell r="DI654" t="str">
            <v/>
          </cell>
          <cell r="DJ654" t="str">
            <v/>
          </cell>
          <cell r="DK654" t="str">
            <v/>
          </cell>
          <cell r="DL654" t="str">
            <v/>
          </cell>
          <cell r="DM654" t="str">
            <v/>
          </cell>
          <cell r="DN654" t="str">
            <v/>
          </cell>
          <cell r="DO654" t="str">
            <v/>
          </cell>
          <cell r="DP654" t="str">
            <v/>
          </cell>
          <cell r="DQ654" t="str">
            <v/>
          </cell>
          <cell r="DR654" t="str">
            <v/>
          </cell>
          <cell r="DS654" t="str">
            <v/>
          </cell>
          <cell r="DT654" t="str">
            <v/>
          </cell>
          <cell r="DU654" t="str">
            <v/>
          </cell>
          <cell r="DV654" t="str">
            <v/>
          </cell>
          <cell r="DW654" t="str">
            <v/>
          </cell>
          <cell r="DX654" t="str">
            <v/>
          </cell>
          <cell r="DY654" t="str">
            <v/>
          </cell>
          <cell r="DZ654" t="str">
            <v/>
          </cell>
          <cell r="EA654" t="str">
            <v/>
          </cell>
          <cell r="EB654" t="str">
            <v/>
          </cell>
          <cell r="EC654" t="str">
            <v/>
          </cell>
          <cell r="ED654" t="str">
            <v/>
          </cell>
          <cell r="EE654" t="str">
            <v/>
          </cell>
          <cell r="EF654" t="str">
            <v/>
          </cell>
          <cell r="EG654" t="str">
            <v/>
          </cell>
          <cell r="EH654" t="str">
            <v/>
          </cell>
          <cell r="EI654" t="str">
            <v/>
          </cell>
          <cell r="EJ654" t="str">
            <v/>
          </cell>
          <cell r="EK654" t="str">
            <v/>
          </cell>
          <cell r="EL654" t="str">
            <v/>
          </cell>
          <cell r="EM654" t="str">
            <v/>
          </cell>
          <cell r="EN654" t="str">
            <v/>
          </cell>
          <cell r="EO654" t="str">
            <v/>
          </cell>
          <cell r="EP654" t="str">
            <v/>
          </cell>
          <cell r="EQ654" t="str">
            <v/>
          </cell>
          <cell r="ER654" t="str">
            <v/>
          </cell>
          <cell r="ES654" t="str">
            <v/>
          </cell>
          <cell r="ET654" t="str">
            <v/>
          </cell>
          <cell r="EU654" t="str">
            <v/>
          </cell>
          <cell r="EV654" t="str">
            <v/>
          </cell>
          <cell r="EW654" t="str">
            <v/>
          </cell>
          <cell r="EX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  <cell r="BI655" t="str">
            <v/>
          </cell>
          <cell r="BJ655" t="str">
            <v/>
          </cell>
          <cell r="BK655" t="str">
            <v/>
          </cell>
          <cell r="BL655" t="str">
            <v/>
          </cell>
          <cell r="BM655" t="str">
            <v/>
          </cell>
          <cell r="BN655" t="str">
            <v/>
          </cell>
          <cell r="BO655" t="str">
            <v/>
          </cell>
          <cell r="BP655" t="str">
            <v/>
          </cell>
          <cell r="BQ655" t="str">
            <v/>
          </cell>
          <cell r="BR655" t="str">
            <v/>
          </cell>
          <cell r="BS655" t="str">
            <v/>
          </cell>
          <cell r="BT655" t="str">
            <v/>
          </cell>
          <cell r="BU655" t="str">
            <v/>
          </cell>
          <cell r="BV655" t="str">
            <v/>
          </cell>
          <cell r="BW655" t="str">
            <v/>
          </cell>
          <cell r="BX655" t="str">
            <v/>
          </cell>
          <cell r="BY655" t="str">
            <v/>
          </cell>
          <cell r="CA655" t="str">
            <v/>
          </cell>
          <cell r="CB655" t="str">
            <v/>
          </cell>
          <cell r="CC655" t="str">
            <v/>
          </cell>
          <cell r="CD655" t="str">
            <v/>
          </cell>
          <cell r="CE655" t="str">
            <v/>
          </cell>
          <cell r="CF655" t="str">
            <v/>
          </cell>
          <cell r="CG655" t="str">
            <v/>
          </cell>
          <cell r="CH655" t="str">
            <v/>
          </cell>
          <cell r="CI655" t="str">
            <v/>
          </cell>
          <cell r="CJ655" t="str">
            <v/>
          </cell>
          <cell r="CK655" t="str">
            <v/>
          </cell>
          <cell r="CL655" t="str">
            <v/>
          </cell>
          <cell r="CM655" t="str">
            <v/>
          </cell>
          <cell r="CN655" t="str">
            <v/>
          </cell>
          <cell r="CO655" t="str">
            <v/>
          </cell>
          <cell r="CP655" t="str">
            <v/>
          </cell>
          <cell r="CQ655" t="str">
            <v/>
          </cell>
          <cell r="CR655" t="str">
            <v/>
          </cell>
          <cell r="CS655" t="str">
            <v/>
          </cell>
          <cell r="CT655" t="str">
            <v/>
          </cell>
          <cell r="CU655" t="str">
            <v/>
          </cell>
          <cell r="CV655" t="str">
            <v/>
          </cell>
          <cell r="CW655" t="str">
            <v/>
          </cell>
          <cell r="CX655" t="str">
            <v/>
          </cell>
          <cell r="CY655" t="str">
            <v/>
          </cell>
          <cell r="CZ655" t="str">
            <v/>
          </cell>
          <cell r="DA655" t="str">
            <v/>
          </cell>
          <cell r="DB655" t="str">
            <v/>
          </cell>
          <cell r="DC655" t="str">
            <v/>
          </cell>
          <cell r="DD655" t="str">
            <v/>
          </cell>
          <cell r="DE655" t="str">
            <v/>
          </cell>
          <cell r="DF655" t="str">
            <v/>
          </cell>
          <cell r="DG655" t="str">
            <v/>
          </cell>
          <cell r="DH655" t="str">
            <v/>
          </cell>
          <cell r="DI655" t="str">
            <v/>
          </cell>
          <cell r="DJ655" t="str">
            <v/>
          </cell>
          <cell r="DK655" t="str">
            <v/>
          </cell>
          <cell r="DL655" t="str">
            <v/>
          </cell>
          <cell r="DM655" t="str">
            <v/>
          </cell>
          <cell r="DN655" t="str">
            <v/>
          </cell>
          <cell r="DO655" t="str">
            <v/>
          </cell>
          <cell r="DP655" t="str">
            <v/>
          </cell>
          <cell r="DQ655" t="str">
            <v/>
          </cell>
          <cell r="DR655" t="str">
            <v/>
          </cell>
          <cell r="DS655" t="str">
            <v/>
          </cell>
          <cell r="DT655" t="str">
            <v/>
          </cell>
          <cell r="DU655" t="str">
            <v/>
          </cell>
          <cell r="DV655" t="str">
            <v/>
          </cell>
          <cell r="DW655" t="str">
            <v/>
          </cell>
          <cell r="DX655" t="str">
            <v/>
          </cell>
          <cell r="DY655" t="str">
            <v/>
          </cell>
          <cell r="DZ655" t="str">
            <v/>
          </cell>
          <cell r="EA655" t="str">
            <v/>
          </cell>
          <cell r="EB655" t="str">
            <v/>
          </cell>
          <cell r="EC655" t="str">
            <v/>
          </cell>
          <cell r="ED655" t="str">
            <v/>
          </cell>
          <cell r="EE655" t="str">
            <v/>
          </cell>
          <cell r="EF655" t="str">
            <v/>
          </cell>
          <cell r="EG655" t="str">
            <v/>
          </cell>
          <cell r="EH655" t="str">
            <v/>
          </cell>
          <cell r="EI655" t="str">
            <v/>
          </cell>
          <cell r="EJ655" t="str">
            <v/>
          </cell>
          <cell r="EK655" t="str">
            <v/>
          </cell>
          <cell r="EL655" t="str">
            <v/>
          </cell>
          <cell r="EM655" t="str">
            <v/>
          </cell>
          <cell r="EN655" t="str">
            <v/>
          </cell>
          <cell r="EO655" t="str">
            <v/>
          </cell>
          <cell r="EP655" t="str">
            <v/>
          </cell>
          <cell r="EQ655" t="str">
            <v/>
          </cell>
          <cell r="ER655" t="str">
            <v/>
          </cell>
          <cell r="ES655" t="str">
            <v/>
          </cell>
          <cell r="ET655" t="str">
            <v/>
          </cell>
          <cell r="EU655" t="str">
            <v/>
          </cell>
          <cell r="EV655" t="str">
            <v/>
          </cell>
          <cell r="EW655" t="str">
            <v/>
          </cell>
          <cell r="EX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  <cell r="BI656" t="str">
            <v/>
          </cell>
          <cell r="BJ656" t="str">
            <v/>
          </cell>
          <cell r="BK656" t="str">
            <v/>
          </cell>
          <cell r="BL656" t="str">
            <v/>
          </cell>
          <cell r="BM656" t="str">
            <v/>
          </cell>
          <cell r="BN656" t="str">
            <v/>
          </cell>
          <cell r="BO656" t="str">
            <v/>
          </cell>
          <cell r="BP656" t="str">
            <v/>
          </cell>
          <cell r="BQ656" t="str">
            <v/>
          </cell>
          <cell r="BR656" t="str">
            <v/>
          </cell>
          <cell r="BS656" t="str">
            <v/>
          </cell>
          <cell r="BT656" t="str">
            <v/>
          </cell>
          <cell r="BU656" t="str">
            <v/>
          </cell>
          <cell r="BV656" t="str">
            <v/>
          </cell>
          <cell r="BW656" t="str">
            <v/>
          </cell>
          <cell r="BX656" t="str">
            <v/>
          </cell>
          <cell r="BY656" t="str">
            <v/>
          </cell>
          <cell r="CA656" t="str">
            <v/>
          </cell>
          <cell r="CB656" t="str">
            <v/>
          </cell>
          <cell r="CC656" t="str">
            <v/>
          </cell>
          <cell r="CD656" t="str">
            <v/>
          </cell>
          <cell r="CE656" t="str">
            <v/>
          </cell>
          <cell r="CF656" t="str">
            <v/>
          </cell>
          <cell r="CG656" t="str">
            <v/>
          </cell>
          <cell r="CH656" t="str">
            <v/>
          </cell>
          <cell r="CI656" t="str">
            <v/>
          </cell>
          <cell r="CJ656" t="str">
            <v/>
          </cell>
          <cell r="CK656" t="str">
            <v/>
          </cell>
          <cell r="CL656" t="str">
            <v/>
          </cell>
          <cell r="CM656" t="str">
            <v/>
          </cell>
          <cell r="CN656" t="str">
            <v/>
          </cell>
          <cell r="CO656" t="str">
            <v/>
          </cell>
          <cell r="CP656" t="str">
            <v/>
          </cell>
          <cell r="CQ656" t="str">
            <v/>
          </cell>
          <cell r="CR656" t="str">
            <v/>
          </cell>
          <cell r="CS656" t="str">
            <v/>
          </cell>
          <cell r="CT656" t="str">
            <v/>
          </cell>
          <cell r="CU656" t="str">
            <v/>
          </cell>
          <cell r="CV656" t="str">
            <v/>
          </cell>
          <cell r="CW656" t="str">
            <v/>
          </cell>
          <cell r="CX656" t="str">
            <v/>
          </cell>
          <cell r="CY656" t="str">
            <v/>
          </cell>
          <cell r="CZ656" t="str">
            <v/>
          </cell>
          <cell r="DA656" t="str">
            <v/>
          </cell>
          <cell r="DB656" t="str">
            <v/>
          </cell>
          <cell r="DC656" t="str">
            <v/>
          </cell>
          <cell r="DD656" t="str">
            <v/>
          </cell>
          <cell r="DE656" t="str">
            <v/>
          </cell>
          <cell r="DF656" t="str">
            <v/>
          </cell>
          <cell r="DG656" t="str">
            <v/>
          </cell>
          <cell r="DH656" t="str">
            <v/>
          </cell>
          <cell r="DI656" t="str">
            <v/>
          </cell>
          <cell r="DJ656" t="str">
            <v/>
          </cell>
          <cell r="DK656" t="str">
            <v/>
          </cell>
          <cell r="DL656" t="str">
            <v/>
          </cell>
          <cell r="DM656" t="str">
            <v/>
          </cell>
          <cell r="DN656" t="str">
            <v/>
          </cell>
          <cell r="DO656" t="str">
            <v/>
          </cell>
          <cell r="DP656" t="str">
            <v/>
          </cell>
          <cell r="DQ656" t="str">
            <v/>
          </cell>
          <cell r="DR656" t="str">
            <v/>
          </cell>
          <cell r="DS656" t="str">
            <v/>
          </cell>
          <cell r="DT656" t="str">
            <v/>
          </cell>
          <cell r="DU656" t="str">
            <v/>
          </cell>
          <cell r="DV656" t="str">
            <v/>
          </cell>
          <cell r="DW656" t="str">
            <v/>
          </cell>
          <cell r="DX656" t="str">
            <v/>
          </cell>
          <cell r="DY656" t="str">
            <v/>
          </cell>
          <cell r="DZ656" t="str">
            <v/>
          </cell>
          <cell r="EA656" t="str">
            <v/>
          </cell>
          <cell r="EB656" t="str">
            <v/>
          </cell>
          <cell r="EC656" t="str">
            <v/>
          </cell>
          <cell r="ED656" t="str">
            <v/>
          </cell>
          <cell r="EE656" t="str">
            <v/>
          </cell>
          <cell r="EF656" t="str">
            <v/>
          </cell>
          <cell r="EG656" t="str">
            <v/>
          </cell>
          <cell r="EH656" t="str">
            <v/>
          </cell>
          <cell r="EI656" t="str">
            <v/>
          </cell>
          <cell r="EJ656" t="str">
            <v/>
          </cell>
          <cell r="EK656" t="str">
            <v/>
          </cell>
          <cell r="EL656" t="str">
            <v/>
          </cell>
          <cell r="EM656" t="str">
            <v/>
          </cell>
          <cell r="EN656" t="str">
            <v/>
          </cell>
          <cell r="EO656" t="str">
            <v/>
          </cell>
          <cell r="EP656" t="str">
            <v/>
          </cell>
          <cell r="EQ656" t="str">
            <v/>
          </cell>
          <cell r="ER656" t="str">
            <v/>
          </cell>
          <cell r="ES656" t="str">
            <v/>
          </cell>
          <cell r="ET656" t="str">
            <v/>
          </cell>
          <cell r="EU656" t="str">
            <v/>
          </cell>
          <cell r="EV656" t="str">
            <v/>
          </cell>
          <cell r="EW656" t="str">
            <v/>
          </cell>
          <cell r="EX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  <cell r="BI657" t="str">
            <v/>
          </cell>
          <cell r="BJ657" t="str">
            <v/>
          </cell>
          <cell r="BK657" t="str">
            <v/>
          </cell>
          <cell r="BL657" t="str">
            <v/>
          </cell>
          <cell r="BM657" t="str">
            <v/>
          </cell>
          <cell r="BN657" t="str">
            <v/>
          </cell>
          <cell r="BO657" t="str">
            <v/>
          </cell>
          <cell r="BP657" t="str">
            <v/>
          </cell>
          <cell r="BQ657" t="str">
            <v/>
          </cell>
          <cell r="BR657" t="str">
            <v/>
          </cell>
          <cell r="BS657" t="str">
            <v/>
          </cell>
          <cell r="BT657" t="str">
            <v/>
          </cell>
          <cell r="BU657" t="str">
            <v/>
          </cell>
          <cell r="BV657" t="str">
            <v/>
          </cell>
          <cell r="BW657" t="str">
            <v/>
          </cell>
          <cell r="BX657" t="str">
            <v/>
          </cell>
          <cell r="BY657" t="str">
            <v/>
          </cell>
          <cell r="CA657" t="str">
            <v/>
          </cell>
          <cell r="CB657" t="str">
            <v/>
          </cell>
          <cell r="CC657" t="str">
            <v/>
          </cell>
          <cell r="CD657" t="str">
            <v/>
          </cell>
          <cell r="CE657" t="str">
            <v/>
          </cell>
          <cell r="CF657" t="str">
            <v/>
          </cell>
          <cell r="CG657" t="str">
            <v/>
          </cell>
          <cell r="CH657" t="str">
            <v/>
          </cell>
          <cell r="CI657" t="str">
            <v/>
          </cell>
          <cell r="CJ657" t="str">
            <v/>
          </cell>
          <cell r="CK657" t="str">
            <v/>
          </cell>
          <cell r="CL657" t="str">
            <v/>
          </cell>
          <cell r="CM657" t="str">
            <v/>
          </cell>
          <cell r="CN657" t="str">
            <v/>
          </cell>
          <cell r="CO657" t="str">
            <v/>
          </cell>
          <cell r="CP657" t="str">
            <v/>
          </cell>
          <cell r="CQ657" t="str">
            <v/>
          </cell>
          <cell r="CR657" t="str">
            <v/>
          </cell>
          <cell r="CS657" t="str">
            <v/>
          </cell>
          <cell r="CT657" t="str">
            <v/>
          </cell>
          <cell r="CU657" t="str">
            <v/>
          </cell>
          <cell r="CV657" t="str">
            <v/>
          </cell>
          <cell r="CW657" t="str">
            <v/>
          </cell>
          <cell r="CX657" t="str">
            <v/>
          </cell>
          <cell r="CY657" t="str">
            <v/>
          </cell>
          <cell r="CZ657" t="str">
            <v/>
          </cell>
          <cell r="DA657" t="str">
            <v/>
          </cell>
          <cell r="DB657" t="str">
            <v/>
          </cell>
          <cell r="DC657" t="str">
            <v/>
          </cell>
          <cell r="DD657" t="str">
            <v/>
          </cell>
          <cell r="DE657" t="str">
            <v/>
          </cell>
          <cell r="DF657" t="str">
            <v/>
          </cell>
          <cell r="DG657" t="str">
            <v/>
          </cell>
          <cell r="DH657" t="str">
            <v/>
          </cell>
          <cell r="DI657" t="str">
            <v/>
          </cell>
          <cell r="DJ657" t="str">
            <v/>
          </cell>
          <cell r="DK657" t="str">
            <v/>
          </cell>
          <cell r="DL657" t="str">
            <v/>
          </cell>
          <cell r="DM657" t="str">
            <v/>
          </cell>
          <cell r="DN657" t="str">
            <v/>
          </cell>
          <cell r="DO657" t="str">
            <v/>
          </cell>
          <cell r="DP657" t="str">
            <v/>
          </cell>
          <cell r="DQ657" t="str">
            <v/>
          </cell>
          <cell r="DR657" t="str">
            <v/>
          </cell>
          <cell r="DS657" t="str">
            <v/>
          </cell>
          <cell r="DT657" t="str">
            <v/>
          </cell>
          <cell r="DU657" t="str">
            <v/>
          </cell>
          <cell r="DV657" t="str">
            <v/>
          </cell>
          <cell r="DW657" t="str">
            <v/>
          </cell>
          <cell r="DX657" t="str">
            <v/>
          </cell>
          <cell r="DY657" t="str">
            <v/>
          </cell>
          <cell r="DZ657" t="str">
            <v/>
          </cell>
          <cell r="EA657" t="str">
            <v/>
          </cell>
          <cell r="EB657" t="str">
            <v/>
          </cell>
          <cell r="EC657" t="str">
            <v/>
          </cell>
          <cell r="ED657" t="str">
            <v/>
          </cell>
          <cell r="EE657" t="str">
            <v/>
          </cell>
          <cell r="EF657" t="str">
            <v/>
          </cell>
          <cell r="EG657" t="str">
            <v/>
          </cell>
          <cell r="EH657" t="str">
            <v/>
          </cell>
          <cell r="EI657" t="str">
            <v/>
          </cell>
          <cell r="EJ657" t="str">
            <v/>
          </cell>
          <cell r="EK657" t="str">
            <v/>
          </cell>
          <cell r="EL657" t="str">
            <v/>
          </cell>
          <cell r="EM657" t="str">
            <v/>
          </cell>
          <cell r="EN657" t="str">
            <v/>
          </cell>
          <cell r="EO657" t="str">
            <v/>
          </cell>
          <cell r="EP657" t="str">
            <v/>
          </cell>
          <cell r="EQ657" t="str">
            <v/>
          </cell>
          <cell r="ER657" t="str">
            <v/>
          </cell>
          <cell r="ES657" t="str">
            <v/>
          </cell>
          <cell r="ET657" t="str">
            <v/>
          </cell>
          <cell r="EU657" t="str">
            <v/>
          </cell>
          <cell r="EV657" t="str">
            <v/>
          </cell>
          <cell r="EW657" t="str">
            <v/>
          </cell>
          <cell r="EX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  <cell r="BI658" t="str">
            <v/>
          </cell>
          <cell r="BJ658" t="str">
            <v/>
          </cell>
          <cell r="BK658" t="str">
            <v/>
          </cell>
          <cell r="BL658" t="str">
            <v/>
          </cell>
          <cell r="BM658" t="str">
            <v/>
          </cell>
          <cell r="BN658" t="str">
            <v/>
          </cell>
          <cell r="BO658" t="str">
            <v/>
          </cell>
          <cell r="BP658" t="str">
            <v/>
          </cell>
          <cell r="BQ658" t="str">
            <v/>
          </cell>
          <cell r="BR658" t="str">
            <v/>
          </cell>
          <cell r="BS658" t="str">
            <v/>
          </cell>
          <cell r="BT658" t="str">
            <v/>
          </cell>
          <cell r="BU658" t="str">
            <v/>
          </cell>
          <cell r="BV658" t="str">
            <v/>
          </cell>
          <cell r="BW658" t="str">
            <v/>
          </cell>
          <cell r="BX658" t="str">
            <v/>
          </cell>
          <cell r="BY658" t="str">
            <v/>
          </cell>
          <cell r="CA658" t="str">
            <v/>
          </cell>
          <cell r="CB658" t="str">
            <v/>
          </cell>
          <cell r="CC658" t="str">
            <v/>
          </cell>
          <cell r="CD658" t="str">
            <v/>
          </cell>
          <cell r="CE658" t="str">
            <v/>
          </cell>
          <cell r="CF658" t="str">
            <v/>
          </cell>
          <cell r="CG658" t="str">
            <v/>
          </cell>
          <cell r="CH658" t="str">
            <v/>
          </cell>
          <cell r="CI658" t="str">
            <v/>
          </cell>
          <cell r="CJ658" t="str">
            <v/>
          </cell>
          <cell r="CK658" t="str">
            <v/>
          </cell>
          <cell r="CL658" t="str">
            <v/>
          </cell>
          <cell r="CM658" t="str">
            <v/>
          </cell>
          <cell r="CN658" t="str">
            <v/>
          </cell>
          <cell r="CO658" t="str">
            <v/>
          </cell>
          <cell r="CP658" t="str">
            <v/>
          </cell>
          <cell r="CQ658" t="str">
            <v/>
          </cell>
          <cell r="CR658" t="str">
            <v/>
          </cell>
          <cell r="CS658" t="str">
            <v/>
          </cell>
          <cell r="CT658" t="str">
            <v/>
          </cell>
          <cell r="CU658" t="str">
            <v/>
          </cell>
          <cell r="CV658" t="str">
            <v/>
          </cell>
          <cell r="CW658" t="str">
            <v/>
          </cell>
          <cell r="CX658" t="str">
            <v/>
          </cell>
          <cell r="CY658" t="str">
            <v/>
          </cell>
          <cell r="CZ658" t="str">
            <v/>
          </cell>
          <cell r="DA658" t="str">
            <v/>
          </cell>
          <cell r="DB658" t="str">
            <v/>
          </cell>
          <cell r="DC658" t="str">
            <v/>
          </cell>
          <cell r="DD658" t="str">
            <v/>
          </cell>
          <cell r="DE658" t="str">
            <v/>
          </cell>
          <cell r="DF658" t="str">
            <v/>
          </cell>
          <cell r="DG658" t="str">
            <v/>
          </cell>
          <cell r="DH658" t="str">
            <v/>
          </cell>
          <cell r="DI658" t="str">
            <v/>
          </cell>
          <cell r="DJ658" t="str">
            <v/>
          </cell>
          <cell r="DK658" t="str">
            <v/>
          </cell>
          <cell r="DL658" t="str">
            <v/>
          </cell>
          <cell r="DM658" t="str">
            <v/>
          </cell>
          <cell r="DN658" t="str">
            <v/>
          </cell>
          <cell r="DO658" t="str">
            <v/>
          </cell>
          <cell r="DP658" t="str">
            <v/>
          </cell>
          <cell r="DQ658" t="str">
            <v/>
          </cell>
          <cell r="DR658" t="str">
            <v/>
          </cell>
          <cell r="DS658" t="str">
            <v/>
          </cell>
          <cell r="DT658" t="str">
            <v/>
          </cell>
          <cell r="DU658" t="str">
            <v/>
          </cell>
          <cell r="DV658" t="str">
            <v/>
          </cell>
          <cell r="DW658" t="str">
            <v/>
          </cell>
          <cell r="DX658" t="str">
            <v/>
          </cell>
          <cell r="DY658" t="str">
            <v/>
          </cell>
          <cell r="DZ658" t="str">
            <v/>
          </cell>
          <cell r="EA658" t="str">
            <v/>
          </cell>
          <cell r="EB658" t="str">
            <v/>
          </cell>
          <cell r="EC658" t="str">
            <v/>
          </cell>
          <cell r="ED658" t="str">
            <v/>
          </cell>
          <cell r="EE658" t="str">
            <v/>
          </cell>
          <cell r="EF658" t="str">
            <v/>
          </cell>
          <cell r="EG658" t="str">
            <v/>
          </cell>
          <cell r="EH658" t="str">
            <v/>
          </cell>
          <cell r="EI658" t="str">
            <v/>
          </cell>
          <cell r="EJ658" t="str">
            <v/>
          </cell>
          <cell r="EK658" t="str">
            <v/>
          </cell>
          <cell r="EL658" t="str">
            <v/>
          </cell>
          <cell r="EM658" t="str">
            <v/>
          </cell>
          <cell r="EN658" t="str">
            <v/>
          </cell>
          <cell r="EO658" t="str">
            <v/>
          </cell>
          <cell r="EP658" t="str">
            <v/>
          </cell>
          <cell r="EQ658" t="str">
            <v/>
          </cell>
          <cell r="ER658" t="str">
            <v/>
          </cell>
          <cell r="ES658" t="str">
            <v/>
          </cell>
          <cell r="ET658" t="str">
            <v/>
          </cell>
          <cell r="EU658" t="str">
            <v/>
          </cell>
          <cell r="EV658" t="str">
            <v/>
          </cell>
          <cell r="EW658" t="str">
            <v/>
          </cell>
          <cell r="EX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  <cell r="BI659" t="str">
            <v/>
          </cell>
          <cell r="BJ659" t="str">
            <v/>
          </cell>
          <cell r="BK659" t="str">
            <v/>
          </cell>
          <cell r="BL659" t="str">
            <v/>
          </cell>
          <cell r="BM659" t="str">
            <v/>
          </cell>
          <cell r="BN659" t="str">
            <v/>
          </cell>
          <cell r="BO659" t="str">
            <v/>
          </cell>
          <cell r="BP659" t="str">
            <v/>
          </cell>
          <cell r="BQ659" t="str">
            <v/>
          </cell>
          <cell r="BR659" t="str">
            <v/>
          </cell>
          <cell r="BS659" t="str">
            <v/>
          </cell>
          <cell r="BT659" t="str">
            <v/>
          </cell>
          <cell r="BU659" t="str">
            <v/>
          </cell>
          <cell r="BV659" t="str">
            <v/>
          </cell>
          <cell r="BW659" t="str">
            <v/>
          </cell>
          <cell r="BX659" t="str">
            <v/>
          </cell>
          <cell r="BY659" t="str">
            <v/>
          </cell>
          <cell r="CA659" t="str">
            <v/>
          </cell>
          <cell r="CB659" t="str">
            <v/>
          </cell>
          <cell r="CC659" t="str">
            <v/>
          </cell>
          <cell r="CD659" t="str">
            <v/>
          </cell>
          <cell r="CE659" t="str">
            <v/>
          </cell>
          <cell r="CF659" t="str">
            <v/>
          </cell>
          <cell r="CG659" t="str">
            <v/>
          </cell>
          <cell r="CH659" t="str">
            <v/>
          </cell>
          <cell r="CI659" t="str">
            <v/>
          </cell>
          <cell r="CJ659" t="str">
            <v/>
          </cell>
          <cell r="CK659" t="str">
            <v/>
          </cell>
          <cell r="CL659" t="str">
            <v/>
          </cell>
          <cell r="CM659" t="str">
            <v/>
          </cell>
          <cell r="CN659" t="str">
            <v/>
          </cell>
          <cell r="CO659" t="str">
            <v/>
          </cell>
          <cell r="CP659" t="str">
            <v/>
          </cell>
          <cell r="CQ659" t="str">
            <v/>
          </cell>
          <cell r="CR659" t="str">
            <v/>
          </cell>
          <cell r="CS659" t="str">
            <v/>
          </cell>
          <cell r="CT659" t="str">
            <v/>
          </cell>
          <cell r="CU659" t="str">
            <v/>
          </cell>
          <cell r="CV659" t="str">
            <v/>
          </cell>
          <cell r="CW659" t="str">
            <v/>
          </cell>
          <cell r="CX659" t="str">
            <v/>
          </cell>
          <cell r="CY659" t="str">
            <v/>
          </cell>
          <cell r="CZ659" t="str">
            <v/>
          </cell>
          <cell r="DA659" t="str">
            <v/>
          </cell>
          <cell r="DB659" t="str">
            <v/>
          </cell>
          <cell r="DC659" t="str">
            <v/>
          </cell>
          <cell r="DD659" t="str">
            <v/>
          </cell>
          <cell r="DE659" t="str">
            <v/>
          </cell>
          <cell r="DF659" t="str">
            <v/>
          </cell>
          <cell r="DG659" t="str">
            <v/>
          </cell>
          <cell r="DH659" t="str">
            <v/>
          </cell>
          <cell r="DI659" t="str">
            <v/>
          </cell>
          <cell r="DJ659" t="str">
            <v/>
          </cell>
          <cell r="DK659" t="str">
            <v/>
          </cell>
          <cell r="DL659" t="str">
            <v/>
          </cell>
          <cell r="DM659" t="str">
            <v/>
          </cell>
          <cell r="DN659" t="str">
            <v/>
          </cell>
          <cell r="DO659" t="str">
            <v/>
          </cell>
          <cell r="DP659" t="str">
            <v/>
          </cell>
          <cell r="DQ659" t="str">
            <v/>
          </cell>
          <cell r="DR659" t="str">
            <v/>
          </cell>
          <cell r="DS659" t="str">
            <v/>
          </cell>
          <cell r="DT659" t="str">
            <v/>
          </cell>
          <cell r="DU659" t="str">
            <v/>
          </cell>
          <cell r="DV659" t="str">
            <v/>
          </cell>
          <cell r="DW659" t="str">
            <v/>
          </cell>
          <cell r="DX659" t="str">
            <v/>
          </cell>
          <cell r="DY659" t="str">
            <v/>
          </cell>
          <cell r="DZ659" t="str">
            <v/>
          </cell>
          <cell r="EA659" t="str">
            <v/>
          </cell>
          <cell r="EB659" t="str">
            <v/>
          </cell>
          <cell r="EC659" t="str">
            <v/>
          </cell>
          <cell r="ED659" t="str">
            <v/>
          </cell>
          <cell r="EE659" t="str">
            <v/>
          </cell>
          <cell r="EF659" t="str">
            <v/>
          </cell>
          <cell r="EG659" t="str">
            <v/>
          </cell>
          <cell r="EH659" t="str">
            <v/>
          </cell>
          <cell r="EI659" t="str">
            <v/>
          </cell>
          <cell r="EJ659" t="str">
            <v/>
          </cell>
          <cell r="EK659" t="str">
            <v/>
          </cell>
          <cell r="EL659" t="str">
            <v/>
          </cell>
          <cell r="EM659" t="str">
            <v/>
          </cell>
          <cell r="EN659" t="str">
            <v/>
          </cell>
          <cell r="EO659" t="str">
            <v/>
          </cell>
          <cell r="EP659" t="str">
            <v/>
          </cell>
          <cell r="EQ659" t="str">
            <v/>
          </cell>
          <cell r="ER659" t="str">
            <v/>
          </cell>
          <cell r="ES659" t="str">
            <v/>
          </cell>
          <cell r="ET659" t="str">
            <v/>
          </cell>
          <cell r="EU659" t="str">
            <v/>
          </cell>
          <cell r="EV659" t="str">
            <v/>
          </cell>
          <cell r="EW659" t="str">
            <v/>
          </cell>
          <cell r="EX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/>
          </cell>
          <cell r="BF660" t="str">
            <v/>
          </cell>
          <cell r="BG660" t="str">
            <v/>
          </cell>
          <cell r="BH660" t="str">
            <v/>
          </cell>
          <cell r="BI660" t="str">
            <v/>
          </cell>
          <cell r="BJ660" t="str">
            <v/>
          </cell>
          <cell r="BK660" t="str">
            <v/>
          </cell>
          <cell r="BL660" t="str">
            <v/>
          </cell>
          <cell r="BM660" t="str">
            <v/>
          </cell>
          <cell r="BN660" t="str">
            <v/>
          </cell>
          <cell r="BO660" t="str">
            <v/>
          </cell>
          <cell r="BP660" t="str">
            <v/>
          </cell>
          <cell r="BQ660" t="str">
            <v/>
          </cell>
          <cell r="BR660" t="str">
            <v/>
          </cell>
          <cell r="BS660" t="str">
            <v/>
          </cell>
          <cell r="BT660" t="str">
            <v/>
          </cell>
          <cell r="BU660" t="str">
            <v/>
          </cell>
          <cell r="BV660" t="str">
            <v/>
          </cell>
          <cell r="BW660" t="str">
            <v/>
          </cell>
          <cell r="BX660" t="str">
            <v/>
          </cell>
          <cell r="BY660" t="str">
            <v/>
          </cell>
          <cell r="CA660" t="str">
            <v/>
          </cell>
          <cell r="CB660" t="str">
            <v/>
          </cell>
          <cell r="CC660" t="str">
            <v/>
          </cell>
          <cell r="CD660" t="str">
            <v/>
          </cell>
          <cell r="CE660" t="str">
            <v/>
          </cell>
          <cell r="CF660" t="str">
            <v/>
          </cell>
          <cell r="CG660" t="str">
            <v/>
          </cell>
          <cell r="CH660" t="str">
            <v/>
          </cell>
          <cell r="CI660" t="str">
            <v/>
          </cell>
          <cell r="CJ660" t="str">
            <v/>
          </cell>
          <cell r="CK660" t="str">
            <v/>
          </cell>
          <cell r="CL660" t="str">
            <v/>
          </cell>
          <cell r="CM660" t="str">
            <v/>
          </cell>
          <cell r="CN660" t="str">
            <v/>
          </cell>
          <cell r="CO660" t="str">
            <v/>
          </cell>
          <cell r="CP660" t="str">
            <v/>
          </cell>
          <cell r="CQ660" t="str">
            <v/>
          </cell>
          <cell r="CR660" t="str">
            <v/>
          </cell>
          <cell r="CS660" t="str">
            <v/>
          </cell>
          <cell r="CT660" t="str">
            <v/>
          </cell>
          <cell r="CU660" t="str">
            <v/>
          </cell>
          <cell r="CV660" t="str">
            <v/>
          </cell>
          <cell r="CW660" t="str">
            <v/>
          </cell>
          <cell r="CX660" t="str">
            <v/>
          </cell>
          <cell r="CY660" t="str">
            <v/>
          </cell>
          <cell r="CZ660" t="str">
            <v/>
          </cell>
          <cell r="DA660" t="str">
            <v/>
          </cell>
          <cell r="DB660" t="str">
            <v/>
          </cell>
          <cell r="DC660" t="str">
            <v/>
          </cell>
          <cell r="DD660" t="str">
            <v/>
          </cell>
          <cell r="DE660" t="str">
            <v/>
          </cell>
          <cell r="DF660" t="str">
            <v/>
          </cell>
          <cell r="DG660" t="str">
            <v/>
          </cell>
          <cell r="DH660" t="str">
            <v/>
          </cell>
          <cell r="DI660" t="str">
            <v/>
          </cell>
          <cell r="DJ660" t="str">
            <v/>
          </cell>
          <cell r="DK660" t="str">
            <v/>
          </cell>
          <cell r="DL660" t="str">
            <v/>
          </cell>
          <cell r="DM660" t="str">
            <v/>
          </cell>
          <cell r="DN660" t="str">
            <v/>
          </cell>
          <cell r="DO660" t="str">
            <v/>
          </cell>
          <cell r="DP660" t="str">
            <v/>
          </cell>
          <cell r="DQ660" t="str">
            <v/>
          </cell>
          <cell r="DR660" t="str">
            <v/>
          </cell>
          <cell r="DS660" t="str">
            <v/>
          </cell>
          <cell r="DT660" t="str">
            <v/>
          </cell>
          <cell r="DU660" t="str">
            <v/>
          </cell>
          <cell r="DV660" t="str">
            <v/>
          </cell>
          <cell r="DW660" t="str">
            <v/>
          </cell>
          <cell r="DX660" t="str">
            <v/>
          </cell>
          <cell r="DY660" t="str">
            <v/>
          </cell>
          <cell r="DZ660" t="str">
            <v/>
          </cell>
          <cell r="EA660" t="str">
            <v/>
          </cell>
          <cell r="EB660" t="str">
            <v/>
          </cell>
          <cell r="EC660" t="str">
            <v/>
          </cell>
          <cell r="ED660" t="str">
            <v/>
          </cell>
          <cell r="EE660" t="str">
            <v/>
          </cell>
          <cell r="EF660" t="str">
            <v/>
          </cell>
          <cell r="EG660" t="str">
            <v/>
          </cell>
          <cell r="EH660" t="str">
            <v/>
          </cell>
          <cell r="EI660" t="str">
            <v/>
          </cell>
          <cell r="EJ660" t="str">
            <v/>
          </cell>
          <cell r="EK660" t="str">
            <v/>
          </cell>
          <cell r="EL660" t="str">
            <v/>
          </cell>
          <cell r="EM660" t="str">
            <v/>
          </cell>
          <cell r="EN660" t="str">
            <v/>
          </cell>
          <cell r="EO660" t="str">
            <v/>
          </cell>
          <cell r="EP660" t="str">
            <v/>
          </cell>
          <cell r="EQ660" t="str">
            <v/>
          </cell>
          <cell r="ER660" t="str">
            <v/>
          </cell>
          <cell r="ES660" t="str">
            <v/>
          </cell>
          <cell r="ET660" t="str">
            <v/>
          </cell>
          <cell r="EU660" t="str">
            <v/>
          </cell>
          <cell r="EV660" t="str">
            <v/>
          </cell>
          <cell r="EW660" t="str">
            <v/>
          </cell>
          <cell r="EX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  <cell r="AJ661" t="str">
            <v/>
          </cell>
          <cell r="AK661" t="str">
            <v/>
          </cell>
          <cell r="AL661" t="str">
            <v/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/>
          </cell>
          <cell r="BF661" t="str">
            <v/>
          </cell>
          <cell r="BG661" t="str">
            <v/>
          </cell>
          <cell r="BH661" t="str">
            <v/>
          </cell>
          <cell r="BI661" t="str">
            <v/>
          </cell>
          <cell r="BJ661" t="str">
            <v/>
          </cell>
          <cell r="BK661" t="str">
            <v/>
          </cell>
          <cell r="BL661" t="str">
            <v/>
          </cell>
          <cell r="BM661" t="str">
            <v/>
          </cell>
          <cell r="BN661" t="str">
            <v/>
          </cell>
          <cell r="BO661" t="str">
            <v/>
          </cell>
          <cell r="BP661" t="str">
            <v/>
          </cell>
          <cell r="BQ661" t="str">
            <v/>
          </cell>
          <cell r="BR661" t="str">
            <v/>
          </cell>
          <cell r="BS661" t="str">
            <v/>
          </cell>
          <cell r="BT661" t="str">
            <v/>
          </cell>
          <cell r="BU661" t="str">
            <v/>
          </cell>
          <cell r="BV661" t="str">
            <v/>
          </cell>
          <cell r="BW661" t="str">
            <v/>
          </cell>
          <cell r="BX661" t="str">
            <v/>
          </cell>
          <cell r="BY661" t="str">
            <v/>
          </cell>
          <cell r="CA661" t="str">
            <v/>
          </cell>
          <cell r="CB661" t="str">
            <v/>
          </cell>
          <cell r="CC661" t="str">
            <v/>
          </cell>
          <cell r="CD661" t="str">
            <v/>
          </cell>
          <cell r="CE661" t="str">
            <v/>
          </cell>
          <cell r="CF661" t="str">
            <v/>
          </cell>
          <cell r="CG661" t="str">
            <v/>
          </cell>
          <cell r="CH661" t="str">
            <v/>
          </cell>
          <cell r="CI661" t="str">
            <v/>
          </cell>
          <cell r="CJ661" t="str">
            <v/>
          </cell>
          <cell r="CK661" t="str">
            <v/>
          </cell>
          <cell r="CL661" t="str">
            <v/>
          </cell>
          <cell r="CM661" t="str">
            <v/>
          </cell>
          <cell r="CN661" t="str">
            <v/>
          </cell>
          <cell r="CO661" t="str">
            <v/>
          </cell>
          <cell r="CP661" t="str">
            <v/>
          </cell>
          <cell r="CQ661" t="str">
            <v/>
          </cell>
          <cell r="CR661" t="str">
            <v/>
          </cell>
          <cell r="CS661" t="str">
            <v/>
          </cell>
          <cell r="CT661" t="str">
            <v/>
          </cell>
          <cell r="CU661" t="str">
            <v/>
          </cell>
          <cell r="CV661" t="str">
            <v/>
          </cell>
          <cell r="CW661" t="str">
            <v/>
          </cell>
          <cell r="CX661" t="str">
            <v/>
          </cell>
          <cell r="CY661" t="str">
            <v/>
          </cell>
          <cell r="CZ661" t="str">
            <v/>
          </cell>
          <cell r="DA661" t="str">
            <v/>
          </cell>
          <cell r="DB661" t="str">
            <v/>
          </cell>
          <cell r="DC661" t="str">
            <v/>
          </cell>
          <cell r="DD661" t="str">
            <v/>
          </cell>
          <cell r="DE661" t="str">
            <v/>
          </cell>
          <cell r="DF661" t="str">
            <v/>
          </cell>
          <cell r="DG661" t="str">
            <v/>
          </cell>
          <cell r="DH661" t="str">
            <v/>
          </cell>
          <cell r="DI661" t="str">
            <v/>
          </cell>
          <cell r="DJ661" t="str">
            <v/>
          </cell>
          <cell r="DK661" t="str">
            <v/>
          </cell>
          <cell r="DL661" t="str">
            <v/>
          </cell>
          <cell r="DM661" t="str">
            <v/>
          </cell>
          <cell r="DN661" t="str">
            <v/>
          </cell>
          <cell r="DO661" t="str">
            <v/>
          </cell>
          <cell r="DP661" t="str">
            <v/>
          </cell>
          <cell r="DQ661" t="str">
            <v/>
          </cell>
          <cell r="DR661" t="str">
            <v/>
          </cell>
          <cell r="DS661" t="str">
            <v/>
          </cell>
          <cell r="DT661" t="str">
            <v/>
          </cell>
          <cell r="DU661" t="str">
            <v/>
          </cell>
          <cell r="DV661" t="str">
            <v/>
          </cell>
          <cell r="DW661" t="str">
            <v/>
          </cell>
          <cell r="DX661" t="str">
            <v/>
          </cell>
          <cell r="DY661" t="str">
            <v/>
          </cell>
          <cell r="DZ661" t="str">
            <v/>
          </cell>
          <cell r="EA661" t="str">
            <v/>
          </cell>
          <cell r="EB661" t="str">
            <v/>
          </cell>
          <cell r="EC661" t="str">
            <v/>
          </cell>
          <cell r="ED661" t="str">
            <v/>
          </cell>
          <cell r="EE661" t="str">
            <v/>
          </cell>
          <cell r="EF661" t="str">
            <v/>
          </cell>
          <cell r="EG661" t="str">
            <v/>
          </cell>
          <cell r="EH661" t="str">
            <v/>
          </cell>
          <cell r="EI661" t="str">
            <v/>
          </cell>
          <cell r="EJ661" t="str">
            <v/>
          </cell>
          <cell r="EK661" t="str">
            <v/>
          </cell>
          <cell r="EL661" t="str">
            <v/>
          </cell>
          <cell r="EM661" t="str">
            <v/>
          </cell>
          <cell r="EN661" t="str">
            <v/>
          </cell>
          <cell r="EO661" t="str">
            <v/>
          </cell>
          <cell r="EP661" t="str">
            <v/>
          </cell>
          <cell r="EQ661" t="str">
            <v/>
          </cell>
          <cell r="ER661" t="str">
            <v/>
          </cell>
          <cell r="ES661" t="str">
            <v/>
          </cell>
          <cell r="ET661" t="str">
            <v/>
          </cell>
          <cell r="EU661" t="str">
            <v/>
          </cell>
          <cell r="EV661" t="str">
            <v/>
          </cell>
          <cell r="EW661" t="str">
            <v/>
          </cell>
          <cell r="EX661" t="str">
            <v/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Split sites data"/>
      <sheetName val="Split sites adjustments"/>
      <sheetName val="Local Factors"/>
      <sheetName val="LA estimate of NNDR 24-25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De Delegation"/>
      <sheetName val="Education Functions"/>
      <sheetName val="Block transfers"/>
      <sheetName val="New ISB"/>
      <sheetName val="School level SB"/>
      <sheetName val="Recoupment"/>
      <sheetName val="Post-16 infrastructure changes"/>
      <sheetName val="Validation sheet"/>
      <sheetName val="AEN"/>
      <sheetName val="Analysis"/>
      <sheetName val="Workings and Notes"/>
      <sheetName val="Growth Workings"/>
      <sheetName val="Summary"/>
      <sheetName val="Notional SEN"/>
      <sheetName val="Scenarios Summary"/>
      <sheetName val="Scen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E4" t="str">
            <v>URN</v>
          </cell>
          <cell r="F4" t="str">
            <v>LAESTAB</v>
          </cell>
          <cell r="G4" t="str">
            <v>School Name</v>
          </cell>
          <cell r="H4" t="str">
            <v>Phase</v>
          </cell>
          <cell r="I4" t="str">
            <v>Academy Type</v>
          </cell>
          <cell r="J4" t="str">
            <v>London Fringe</v>
          </cell>
          <cell r="K4" t="str">
            <v>Number of Primary year groups for middle schools</v>
          </cell>
          <cell r="L4" t="str">
            <v>Number of Secondary year groups for middle schools</v>
          </cell>
          <cell r="M4" t="str">
            <v>Number of Primary year groups for all schools</v>
          </cell>
          <cell r="N4" t="str">
            <v>Number of Secondary year groups for all schools</v>
          </cell>
          <cell r="O4" t="str">
            <v>Number of KS3 year groups for all schools</v>
          </cell>
          <cell r="P4" t="str">
            <v>Number of KS4 year groups for all schools</v>
          </cell>
          <cell r="Q4" t="str">
            <v>NOR</v>
          </cell>
          <cell r="R4" t="str">
            <v>NOR Primary</v>
          </cell>
          <cell r="S4" t="str">
            <v>NOR Reception</v>
          </cell>
          <cell r="T4" t="str">
            <v>NOR Y1-6 for calculation of the eligible pupils for the primary prior attainment factor ONLY</v>
          </cell>
          <cell r="U4" t="str">
            <v>NOR Secondary</v>
          </cell>
          <cell r="V4" t="str">
            <v>NOR KS3</v>
          </cell>
          <cell r="W4" t="str">
            <v>NOR KS4</v>
          </cell>
          <cell r="X4" t="str">
            <v>NOR Y7 for calculation of the eligible pupils for the secondary prior attainment factor ONLY</v>
          </cell>
          <cell r="Y4" t="str">
            <v>NOR Y8 for calculation of the eligible pupils for the secondary prior attainment factor ONLY</v>
          </cell>
          <cell r="Z4" t="str">
            <v>NOR Y9 for calculation of the eligible pupils for the secondary prior attainment factor ONLY</v>
          </cell>
          <cell r="AA4" t="str">
            <v>NOR Y10 for calculation of the eligible pupils for the secondary prior attainment factor ONLY</v>
          </cell>
          <cell r="AB4" t="str">
            <v>NOR Y11 for calculation of the eligible pupils for the secondary prior attainment factor ONLY</v>
          </cell>
          <cell r="AC4" t="str">
            <v>Reception Difference</v>
          </cell>
          <cell r="AD4" t="str">
            <v>24-25 Base NOR</v>
          </cell>
          <cell r="AE4" t="str">
            <v>Average Year Group Size</v>
          </cell>
          <cell r="AF4" t="str">
            <v>Primary FSM Units</v>
          </cell>
          <cell r="AG4" t="str">
            <v>Primary FSM6 Units</v>
          </cell>
          <cell r="AH4" t="str">
            <v>Secondary FSM Units</v>
          </cell>
          <cell r="AI4" t="str">
            <v>Secondary FSM6 Units</v>
          </cell>
          <cell r="AJ4" t="str">
            <v>IDACI Primary Units Band G</v>
          </cell>
          <cell r="AK4" t="str">
            <v>IDACI Primary Units Band F</v>
          </cell>
          <cell r="AL4" t="str">
            <v>IDACI Primary Units Band E</v>
          </cell>
          <cell r="AM4" t="str">
            <v>IDACI Primary Units Band D</v>
          </cell>
          <cell r="AN4" t="str">
            <v>IDACI Primary Units Band C</v>
          </cell>
          <cell r="AO4" t="str">
            <v>IDACI Primary Units Band B</v>
          </cell>
          <cell r="AP4" t="str">
            <v>IDACI Primary Units Band A</v>
          </cell>
          <cell r="AQ4" t="str">
            <v>IDACI Secondary Units Band G</v>
          </cell>
          <cell r="AR4" t="str">
            <v>IDACI Secondary Units Band F</v>
          </cell>
          <cell r="AS4" t="str">
            <v>IDACI Secondary Units Band E</v>
          </cell>
          <cell r="AT4" t="str">
            <v>IDACI Secondary Units Band D</v>
          </cell>
          <cell r="AU4" t="str">
            <v>IDACI Secondary Units Band C</v>
          </cell>
          <cell r="AV4" t="str">
            <v>IDACI Secondary Units Band B</v>
          </cell>
          <cell r="AW4" t="str">
            <v>IDACI Secondary Units Band A</v>
          </cell>
          <cell r="AX4" t="str">
            <v>EAL 3 Primary Units</v>
          </cell>
          <cell r="AY4" t="str">
            <v>EAL 3 Secondary Units</v>
          </cell>
          <cell r="AZ4" t="str">
            <v>Low prior attainment total Primary Units</v>
          </cell>
          <cell r="BA4" t="str">
            <v>Low Prior Attainment Secondary Units - Y7</v>
          </cell>
          <cell r="BB4" t="str">
            <v>Low Prior Attainment Secondary Units - Y8</v>
          </cell>
          <cell r="BC4" t="str">
            <v>Low Prior Attainment Secondary Units - Y9</v>
          </cell>
          <cell r="BD4" t="str">
            <v>Low Prior Attainment Secondary Units - Y10</v>
          </cell>
          <cell r="BE4" t="str">
            <v>Low Prior Attainment Secondary Units - Y11</v>
          </cell>
          <cell r="BF4" t="str">
            <v>Low prior attainment total Secondary Units</v>
          </cell>
          <cell r="BG4" t="str">
            <v>Mobility Primary Units</v>
          </cell>
          <cell r="BH4" t="str">
            <v>Mobility Secondary Units</v>
          </cell>
        </row>
        <row r="5">
          <cell r="E5" t="str">
            <v>Total</v>
          </cell>
          <cell r="Q5">
            <v>46356.083333333336</v>
          </cell>
          <cell r="R5">
            <v>27198.083333333332</v>
          </cell>
          <cell r="S5">
            <v>3730.5</v>
          </cell>
          <cell r="T5">
            <v>23467.583333333332</v>
          </cell>
          <cell r="U5">
            <v>19158</v>
          </cell>
          <cell r="V5">
            <v>11830</v>
          </cell>
          <cell r="W5">
            <v>7328</v>
          </cell>
          <cell r="X5">
            <v>4140</v>
          </cell>
          <cell r="Y5">
            <v>3928</v>
          </cell>
          <cell r="Z5">
            <v>3762</v>
          </cell>
          <cell r="AA5">
            <v>3707</v>
          </cell>
          <cell r="AB5">
            <v>3621</v>
          </cell>
          <cell r="AC5">
            <v>0</v>
          </cell>
          <cell r="AD5">
            <v>46356.083333333336</v>
          </cell>
          <cell r="AE5">
            <v>79.906917359536408</v>
          </cell>
          <cell r="AF5">
            <v>6171.6349261287132</v>
          </cell>
          <cell r="AG5">
            <v>6323.1133011010115</v>
          </cell>
          <cell r="AH5">
            <v>4508.2425466340246</v>
          </cell>
          <cell r="AI5">
            <v>4973.4621863621078</v>
          </cell>
          <cell r="AJ5">
            <v>19012.132169170804</v>
          </cell>
          <cell r="AK5">
            <v>2617.4083108472064</v>
          </cell>
          <cell r="AL5">
            <v>2542.6382319103645</v>
          </cell>
          <cell r="AM5">
            <v>1418.6388266431782</v>
          </cell>
          <cell r="AN5">
            <v>773.58706263613271</v>
          </cell>
          <cell r="AO5">
            <v>588.12505213973748</v>
          </cell>
          <cell r="AP5">
            <v>245.55367998591748</v>
          </cell>
          <cell r="AQ5">
            <v>13186.867638567153</v>
          </cell>
          <cell r="AR5">
            <v>1822.6926320756768</v>
          </cell>
          <cell r="AS5">
            <v>1882.9985106660336</v>
          </cell>
          <cell r="AT5">
            <v>966.22542774022838</v>
          </cell>
          <cell r="AU5">
            <v>639.98856747622722</v>
          </cell>
          <cell r="AV5">
            <v>470.63332591607303</v>
          </cell>
          <cell r="AW5">
            <v>188.59389755860906</v>
          </cell>
          <cell r="AX5">
            <v>5466.6419655323398</v>
          </cell>
          <cell r="AY5">
            <v>1087.051668140535</v>
          </cell>
          <cell r="AZ5">
            <v>7936.2069057042117</v>
          </cell>
          <cell r="BA5">
            <v>1679.3607451696596</v>
          </cell>
          <cell r="BB5">
            <v>1601.6209226443566</v>
          </cell>
          <cell r="BC5">
            <v>1535.090271301334</v>
          </cell>
          <cell r="BD5">
            <v>1259.9102828290527</v>
          </cell>
          <cell r="BE5">
            <v>1228.2009564509146</v>
          </cell>
          <cell r="BF5">
            <v>4250.5725532787474</v>
          </cell>
          <cell r="BG5">
            <v>818.72248150899952</v>
          </cell>
          <cell r="BH5">
            <v>184.23520404126384</v>
          </cell>
        </row>
        <row r="6">
          <cell r="E6">
            <v>131397</v>
          </cell>
          <cell r="F6">
            <v>8262000</v>
          </cell>
          <cell r="G6" t="str">
            <v>Wavendon Gate School</v>
          </cell>
          <cell r="H6" t="str">
            <v>Primary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0</v>
          </cell>
          <cell r="O6">
            <v>0</v>
          </cell>
          <cell r="P6">
            <v>0</v>
          </cell>
          <cell r="Q6">
            <v>406</v>
          </cell>
          <cell r="R6">
            <v>406</v>
          </cell>
          <cell r="S6">
            <v>47</v>
          </cell>
          <cell r="T6">
            <v>359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406</v>
          </cell>
          <cell r="AE6">
            <v>58</v>
          </cell>
          <cell r="AF6">
            <v>89.000000000000199</v>
          </cell>
          <cell r="AG6">
            <v>94.999999999999901</v>
          </cell>
          <cell r="AH6">
            <v>0</v>
          </cell>
          <cell r="AI6">
            <v>0</v>
          </cell>
          <cell r="AJ6">
            <v>297.73333333333318</v>
          </cell>
          <cell r="AK6">
            <v>13.032098765432114</v>
          </cell>
          <cell r="AL6">
            <v>86.212345679012472</v>
          </cell>
          <cell r="AM6">
            <v>1.0024691358024709</v>
          </cell>
          <cell r="AN6">
            <v>1.0024691358024709</v>
          </cell>
          <cell r="AO6">
            <v>7.017283950617264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43.581920903954966</v>
          </cell>
          <cell r="AY6">
            <v>0</v>
          </cell>
          <cell r="AZ6">
            <v>83.685285770397144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11.640000000000018</v>
          </cell>
          <cell r="BH6">
            <v>0</v>
          </cell>
        </row>
        <row r="7">
          <cell r="E7">
            <v>131670</v>
          </cell>
          <cell r="F7">
            <v>8262001</v>
          </cell>
          <cell r="G7" t="str">
            <v>Merebrook Infant School</v>
          </cell>
          <cell r="H7" t="str">
            <v>Primary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136</v>
          </cell>
          <cell r="R7">
            <v>136</v>
          </cell>
          <cell r="S7">
            <v>38</v>
          </cell>
          <cell r="T7">
            <v>98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136</v>
          </cell>
          <cell r="AE7">
            <v>45.333333333333336</v>
          </cell>
          <cell r="AF7">
            <v>17</v>
          </cell>
          <cell r="AG7">
            <v>17</v>
          </cell>
          <cell r="AH7">
            <v>0</v>
          </cell>
          <cell r="AI7">
            <v>0</v>
          </cell>
          <cell r="AJ7">
            <v>122.90370370370374</v>
          </cell>
          <cell r="AK7">
            <v>7.0518518518518585</v>
          </cell>
          <cell r="AL7">
            <v>3.022222222222219</v>
          </cell>
          <cell r="AM7">
            <v>1.0074074074074078</v>
          </cell>
          <cell r="AN7">
            <v>0</v>
          </cell>
          <cell r="AO7">
            <v>2.0148148148148128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63.836734693877574</v>
          </cell>
          <cell r="AY7">
            <v>0</v>
          </cell>
          <cell r="AZ7">
            <v>41.975308641975325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10.839999999999979</v>
          </cell>
          <cell r="BH7">
            <v>0</v>
          </cell>
        </row>
        <row r="8">
          <cell r="E8">
            <v>131718</v>
          </cell>
          <cell r="F8">
            <v>8262002</v>
          </cell>
          <cell r="G8" t="str">
            <v>Portfields Primary School</v>
          </cell>
          <cell r="H8" t="str">
            <v>Primary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0</v>
          </cell>
          <cell r="P8">
            <v>0</v>
          </cell>
          <cell r="Q8">
            <v>597</v>
          </cell>
          <cell r="R8">
            <v>597</v>
          </cell>
          <cell r="S8">
            <v>73</v>
          </cell>
          <cell r="T8">
            <v>524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597</v>
          </cell>
          <cell r="AE8">
            <v>85.285714285714292</v>
          </cell>
          <cell r="AF8">
            <v>78.999999999999886</v>
          </cell>
          <cell r="AG8">
            <v>78.999999999999886</v>
          </cell>
          <cell r="AH8">
            <v>0</v>
          </cell>
          <cell r="AI8">
            <v>0</v>
          </cell>
          <cell r="AJ8">
            <v>576.96644295302008</v>
          </cell>
          <cell r="AK8">
            <v>6.0100671140939408</v>
          </cell>
          <cell r="AL8">
            <v>8.0134228187919412</v>
          </cell>
          <cell r="AM8">
            <v>3.0050335570469824</v>
          </cell>
          <cell r="AN8">
            <v>1.0016778523489942</v>
          </cell>
          <cell r="AO8">
            <v>2.0033557046979884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27.395793499043965</v>
          </cell>
          <cell r="AY8">
            <v>0</v>
          </cell>
          <cell r="AZ8">
            <v>131.2115980416857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5.1799999999999748</v>
          </cell>
          <cell r="BH8">
            <v>0</v>
          </cell>
        </row>
        <row r="9">
          <cell r="E9">
            <v>132210</v>
          </cell>
          <cell r="F9">
            <v>8262005</v>
          </cell>
          <cell r="G9" t="str">
            <v>Brooksward School</v>
          </cell>
          <cell r="H9" t="str">
            <v>Primary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7</v>
          </cell>
          <cell r="N9">
            <v>0</v>
          </cell>
          <cell r="O9">
            <v>0</v>
          </cell>
          <cell r="P9">
            <v>0</v>
          </cell>
          <cell r="Q9">
            <v>329</v>
          </cell>
          <cell r="R9">
            <v>329</v>
          </cell>
          <cell r="S9">
            <v>44</v>
          </cell>
          <cell r="T9">
            <v>285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329</v>
          </cell>
          <cell r="AE9">
            <v>47</v>
          </cell>
          <cell r="AF9">
            <v>63.999999999999929</v>
          </cell>
          <cell r="AG9">
            <v>63.999999999999929</v>
          </cell>
          <cell r="AH9">
            <v>0</v>
          </cell>
          <cell r="AI9">
            <v>0</v>
          </cell>
          <cell r="AJ9">
            <v>212.99999999999994</v>
          </cell>
          <cell r="AK9">
            <v>78.000000000000028</v>
          </cell>
          <cell r="AL9">
            <v>31.000000000000014</v>
          </cell>
          <cell r="AM9">
            <v>4</v>
          </cell>
          <cell r="AN9">
            <v>2</v>
          </cell>
          <cell r="AO9">
            <v>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98.122807017543948</v>
          </cell>
          <cell r="AY9">
            <v>0</v>
          </cell>
          <cell r="AZ9">
            <v>89.81916041275791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16.260000000000066</v>
          </cell>
          <cell r="BH9">
            <v>0</v>
          </cell>
        </row>
        <row r="10">
          <cell r="E10">
            <v>132786</v>
          </cell>
          <cell r="F10">
            <v>8262006</v>
          </cell>
          <cell r="G10" t="str">
            <v>Howe Park School</v>
          </cell>
          <cell r="H10" t="str">
            <v>Primary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3</v>
          </cell>
          <cell r="N10">
            <v>0</v>
          </cell>
          <cell r="O10">
            <v>0</v>
          </cell>
          <cell r="P10">
            <v>0</v>
          </cell>
          <cell r="Q10">
            <v>173</v>
          </cell>
          <cell r="R10">
            <v>173</v>
          </cell>
          <cell r="S10">
            <v>53</v>
          </cell>
          <cell r="T10">
            <v>120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173</v>
          </cell>
          <cell r="AE10">
            <v>57.666666666666664</v>
          </cell>
          <cell r="AF10">
            <v>25.999999999999918</v>
          </cell>
          <cell r="AG10">
            <v>25.999999999999918</v>
          </cell>
          <cell r="AH10">
            <v>0</v>
          </cell>
          <cell r="AI10">
            <v>0</v>
          </cell>
          <cell r="AJ10">
            <v>162.94186046511626</v>
          </cell>
          <cell r="AK10">
            <v>1.0058139534883717</v>
          </cell>
          <cell r="AL10">
            <v>7.0406976744186132</v>
          </cell>
          <cell r="AM10">
            <v>2.0116279069767464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59.108333333333391</v>
          </cell>
          <cell r="AY10">
            <v>0</v>
          </cell>
          <cell r="AZ10">
            <v>40.160714285714285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E11">
            <v>132787</v>
          </cell>
          <cell r="F11">
            <v>8262007</v>
          </cell>
          <cell r="G11" t="str">
            <v>Long Meadow School</v>
          </cell>
          <cell r="H11" t="str">
            <v>Primary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0</v>
          </cell>
          <cell r="O11">
            <v>0</v>
          </cell>
          <cell r="P11">
            <v>0</v>
          </cell>
          <cell r="Q11">
            <v>389</v>
          </cell>
          <cell r="R11">
            <v>389</v>
          </cell>
          <cell r="S11">
            <v>30</v>
          </cell>
          <cell r="T11">
            <v>359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389</v>
          </cell>
          <cell r="AE11">
            <v>55.571428571428569</v>
          </cell>
          <cell r="AF11">
            <v>46.000000000000171</v>
          </cell>
          <cell r="AG11">
            <v>46.000000000000171</v>
          </cell>
          <cell r="AH11">
            <v>0</v>
          </cell>
          <cell r="AI11">
            <v>0</v>
          </cell>
          <cell r="AJ11">
            <v>372.00000000000011</v>
          </cell>
          <cell r="AK11">
            <v>5.0000000000000018</v>
          </cell>
          <cell r="AL11">
            <v>5.0000000000000018</v>
          </cell>
          <cell r="AM11">
            <v>5.0000000000000018</v>
          </cell>
          <cell r="AN11">
            <v>1.0000000000000004</v>
          </cell>
          <cell r="AO11">
            <v>1.0000000000000004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91.01949860724234</v>
          </cell>
          <cell r="AY11">
            <v>0</v>
          </cell>
          <cell r="AZ11">
            <v>97.839935288592017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14.660000000000014</v>
          </cell>
          <cell r="BH11">
            <v>0</v>
          </cell>
        </row>
        <row r="12">
          <cell r="E12">
            <v>110213</v>
          </cell>
          <cell r="F12">
            <v>8262015</v>
          </cell>
          <cell r="G12" t="str">
            <v>Castlethorpe First School</v>
          </cell>
          <cell r="H12" t="str">
            <v>Primary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32</v>
          </cell>
          <cell r="R12">
            <v>32</v>
          </cell>
          <cell r="S12">
            <v>9</v>
          </cell>
          <cell r="T12">
            <v>23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32</v>
          </cell>
          <cell r="AE12">
            <v>10.666666666666666</v>
          </cell>
          <cell r="AF12">
            <v>4</v>
          </cell>
          <cell r="AG12">
            <v>4</v>
          </cell>
          <cell r="AH12">
            <v>0</v>
          </cell>
          <cell r="AI12">
            <v>0</v>
          </cell>
          <cell r="AJ12">
            <v>32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6.9565217391304373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E13">
            <v>134072</v>
          </cell>
          <cell r="F13">
            <v>8262017</v>
          </cell>
          <cell r="G13" t="str">
            <v>Broughton Fields Primary School</v>
          </cell>
          <cell r="H13" t="str">
            <v>Primary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409</v>
          </cell>
          <cell r="R13">
            <v>409</v>
          </cell>
          <cell r="S13">
            <v>54</v>
          </cell>
          <cell r="T13">
            <v>355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409</v>
          </cell>
          <cell r="AE13">
            <v>58.428571428571431</v>
          </cell>
          <cell r="AF13">
            <v>88.000000000000014</v>
          </cell>
          <cell r="AG13">
            <v>88.000000000000014</v>
          </cell>
          <cell r="AH13">
            <v>0</v>
          </cell>
          <cell r="AI13">
            <v>0</v>
          </cell>
          <cell r="AJ13">
            <v>385.94362745098033</v>
          </cell>
          <cell r="AK13">
            <v>11.026960784313729</v>
          </cell>
          <cell r="AL13">
            <v>8.0196078431372548</v>
          </cell>
          <cell r="AM13">
            <v>2.0049019607843155</v>
          </cell>
          <cell r="AN13">
            <v>2.0049019607843155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65.583090379008638</v>
          </cell>
          <cell r="AY13">
            <v>0</v>
          </cell>
          <cell r="AZ13">
            <v>116.64954780361757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0.45999999999999408</v>
          </cell>
          <cell r="BH13">
            <v>0</v>
          </cell>
        </row>
        <row r="14">
          <cell r="E14">
            <v>110230</v>
          </cell>
          <cell r="F14">
            <v>8262042</v>
          </cell>
          <cell r="G14" t="str">
            <v>Hanslope Primary School</v>
          </cell>
          <cell r="H14" t="str">
            <v>Primary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290.75</v>
          </cell>
          <cell r="R14">
            <v>290.75</v>
          </cell>
          <cell r="S14">
            <v>40.75</v>
          </cell>
          <cell r="T14">
            <v>250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290.75</v>
          </cell>
          <cell r="AE14">
            <v>41.535714285714285</v>
          </cell>
          <cell r="AF14">
            <v>56.706560283687999</v>
          </cell>
          <cell r="AG14">
            <v>60.830673758865146</v>
          </cell>
          <cell r="AH14">
            <v>0</v>
          </cell>
          <cell r="AI14">
            <v>0</v>
          </cell>
          <cell r="AJ14">
            <v>288.68794326241147</v>
          </cell>
          <cell r="AK14">
            <v>0</v>
          </cell>
          <cell r="AL14">
            <v>1.0310283687943258</v>
          </cell>
          <cell r="AM14">
            <v>1.0310283687943258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12.792999999999999</v>
          </cell>
          <cell r="AY14">
            <v>0</v>
          </cell>
          <cell r="AZ14">
            <v>77.092290904863489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1.1135106382978595</v>
          </cell>
          <cell r="BH14">
            <v>0</v>
          </cell>
        </row>
        <row r="15">
          <cell r="E15">
            <v>110231</v>
          </cell>
          <cell r="F15">
            <v>8262043</v>
          </cell>
          <cell r="G15" t="str">
            <v>Haversham Village School</v>
          </cell>
          <cell r="H15" t="str">
            <v>Primary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167</v>
          </cell>
          <cell r="R15">
            <v>167</v>
          </cell>
          <cell r="S15">
            <v>20</v>
          </cell>
          <cell r="T15">
            <v>147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167</v>
          </cell>
          <cell r="AE15">
            <v>23.857142857142858</v>
          </cell>
          <cell r="AF15">
            <v>7.0000000000000062</v>
          </cell>
          <cell r="AG15">
            <v>7.0000000000000062</v>
          </cell>
          <cell r="AH15">
            <v>0</v>
          </cell>
          <cell r="AI15">
            <v>0</v>
          </cell>
          <cell r="AJ15">
            <v>143.00000000000006</v>
          </cell>
          <cell r="AK15">
            <v>7.0000000000000062</v>
          </cell>
          <cell r="AL15">
            <v>14.999999999999995</v>
          </cell>
          <cell r="AM15">
            <v>1.9999999999999973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5.7586206896551806</v>
          </cell>
          <cell r="AY15">
            <v>0</v>
          </cell>
          <cell r="AZ15">
            <v>45.72239881330789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E16">
            <v>110240</v>
          </cell>
          <cell r="F16">
            <v>8262062</v>
          </cell>
          <cell r="G16" t="str">
            <v>Oldbrook First School and Nursery</v>
          </cell>
          <cell r="H16" t="str">
            <v>Primary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  <cell r="O16">
            <v>0</v>
          </cell>
          <cell r="P16">
            <v>0</v>
          </cell>
          <cell r="Q16">
            <v>155</v>
          </cell>
          <cell r="R16">
            <v>155</v>
          </cell>
          <cell r="S16">
            <v>57</v>
          </cell>
          <cell r="T16">
            <v>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155</v>
          </cell>
          <cell r="AE16">
            <v>51.666666666666664</v>
          </cell>
          <cell r="AF16">
            <v>49.99999999999995</v>
          </cell>
          <cell r="AG16">
            <v>49.99999999999995</v>
          </cell>
          <cell r="AH16">
            <v>0</v>
          </cell>
          <cell r="AI16">
            <v>0</v>
          </cell>
          <cell r="AJ16">
            <v>80.999999999999943</v>
          </cell>
          <cell r="AK16">
            <v>14.000000000000002</v>
          </cell>
          <cell r="AL16">
            <v>45.999999999999986</v>
          </cell>
          <cell r="AM16">
            <v>10.000000000000005</v>
          </cell>
          <cell r="AN16">
            <v>2.9999999999999969</v>
          </cell>
          <cell r="AO16">
            <v>1.0000000000000004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82.244897959183646</v>
          </cell>
          <cell r="AY16">
            <v>0</v>
          </cell>
          <cell r="AZ16">
            <v>66.686046511627922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</row>
        <row r="17">
          <cell r="E17">
            <v>110252</v>
          </cell>
          <cell r="F17">
            <v>8262112</v>
          </cell>
          <cell r="G17" t="str">
            <v>Russell Street School</v>
          </cell>
          <cell r="H17" t="str">
            <v>Primary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  <cell r="O17">
            <v>0</v>
          </cell>
          <cell r="P17">
            <v>0</v>
          </cell>
          <cell r="Q17">
            <v>157</v>
          </cell>
          <cell r="R17">
            <v>157</v>
          </cell>
          <cell r="S17">
            <v>56</v>
          </cell>
          <cell r="T17">
            <v>101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157</v>
          </cell>
          <cell r="AE17">
            <v>52.333333333333336</v>
          </cell>
          <cell r="AF17">
            <v>33.999999999999979</v>
          </cell>
          <cell r="AG17">
            <v>33.999999999999979</v>
          </cell>
          <cell r="AH17">
            <v>0</v>
          </cell>
          <cell r="AI17">
            <v>0</v>
          </cell>
          <cell r="AJ17">
            <v>140.99999999999994</v>
          </cell>
          <cell r="AK17">
            <v>1.0000000000000004</v>
          </cell>
          <cell r="AL17">
            <v>5.9999999999999929</v>
          </cell>
          <cell r="AM17">
            <v>0</v>
          </cell>
          <cell r="AN17">
            <v>8.9999999999999982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13.990099009900989</v>
          </cell>
          <cell r="AY17">
            <v>0</v>
          </cell>
          <cell r="AZ17">
            <v>20.410000000000011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E18">
            <v>110256</v>
          </cell>
          <cell r="F18">
            <v>8262121</v>
          </cell>
          <cell r="G18" t="str">
            <v>Bushfield School</v>
          </cell>
          <cell r="H18" t="str">
            <v>Primary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4</v>
          </cell>
          <cell r="N18">
            <v>0</v>
          </cell>
          <cell r="O18">
            <v>0</v>
          </cell>
          <cell r="P18">
            <v>0</v>
          </cell>
          <cell r="Q18">
            <v>406</v>
          </cell>
          <cell r="R18">
            <v>406</v>
          </cell>
          <cell r="S18">
            <v>0</v>
          </cell>
          <cell r="T18">
            <v>406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406</v>
          </cell>
          <cell r="AE18">
            <v>101.5</v>
          </cell>
          <cell r="AF18">
            <v>129.99999999999983</v>
          </cell>
          <cell r="AG18">
            <v>129.99999999999983</v>
          </cell>
          <cell r="AH18">
            <v>0</v>
          </cell>
          <cell r="AI18">
            <v>0</v>
          </cell>
          <cell r="AJ18">
            <v>307.99999999999983</v>
          </cell>
          <cell r="AK18">
            <v>25.000000000000018</v>
          </cell>
          <cell r="AL18">
            <v>43.999999999999915</v>
          </cell>
          <cell r="AM18">
            <v>5.9999999999999964</v>
          </cell>
          <cell r="AN18">
            <v>22.999999999999993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50.623441396508873</v>
          </cell>
          <cell r="AY18">
            <v>0</v>
          </cell>
          <cell r="AZ18">
            <v>108.69391301581366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</row>
        <row r="19">
          <cell r="E19">
            <v>110257</v>
          </cell>
          <cell r="F19">
            <v>8262122</v>
          </cell>
          <cell r="G19" t="str">
            <v>Wyvern School</v>
          </cell>
          <cell r="H19" t="str">
            <v>Primary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276</v>
          </cell>
          <cell r="R19">
            <v>276</v>
          </cell>
          <cell r="S19">
            <v>97</v>
          </cell>
          <cell r="T19">
            <v>179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276</v>
          </cell>
          <cell r="AE19">
            <v>92</v>
          </cell>
          <cell r="AF19">
            <v>59</v>
          </cell>
          <cell r="AG19">
            <v>59</v>
          </cell>
          <cell r="AH19">
            <v>0</v>
          </cell>
          <cell r="AI19">
            <v>0</v>
          </cell>
          <cell r="AJ19">
            <v>210.99999999999989</v>
          </cell>
          <cell r="AK19">
            <v>21.999999999999989</v>
          </cell>
          <cell r="AL19">
            <v>24.999999999999989</v>
          </cell>
          <cell r="AM19">
            <v>0.99999999999999967</v>
          </cell>
          <cell r="AN19">
            <v>16.999999999999993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112.55865921787701</v>
          </cell>
          <cell r="AY19">
            <v>0</v>
          </cell>
          <cell r="AZ19">
            <v>68.601156069364279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E20">
            <v>110327</v>
          </cell>
          <cell r="F20">
            <v>8262238</v>
          </cell>
          <cell r="G20" t="str">
            <v>Barleyhurst Park Primary</v>
          </cell>
          <cell r="H20" t="str">
            <v>Primary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207</v>
          </cell>
          <cell r="R20">
            <v>207</v>
          </cell>
          <cell r="S20">
            <v>29</v>
          </cell>
          <cell r="T20">
            <v>178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207</v>
          </cell>
          <cell r="AE20">
            <v>29.571428571428573</v>
          </cell>
          <cell r="AF20">
            <v>74.999999999999972</v>
          </cell>
          <cell r="AG20">
            <v>75.999999999999943</v>
          </cell>
          <cell r="AH20">
            <v>0</v>
          </cell>
          <cell r="AI20">
            <v>0</v>
          </cell>
          <cell r="AJ20">
            <v>121.9999999999999</v>
          </cell>
          <cell r="AK20">
            <v>10.000000000000011</v>
          </cell>
          <cell r="AL20">
            <v>66.000000000000014</v>
          </cell>
          <cell r="AM20">
            <v>2</v>
          </cell>
          <cell r="AN20">
            <v>2.9999999999999991</v>
          </cell>
          <cell r="AO20">
            <v>0</v>
          </cell>
          <cell r="AP20">
            <v>3.9999999999999911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38.376404494381958</v>
          </cell>
          <cell r="AY20">
            <v>0</v>
          </cell>
          <cell r="AZ20">
            <v>57.363384492724769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E21">
            <v>110330</v>
          </cell>
          <cell r="F21">
            <v>8262247</v>
          </cell>
          <cell r="G21" t="str">
            <v>Pepper Hill School</v>
          </cell>
          <cell r="H21" t="str">
            <v>Primary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0</v>
          </cell>
          <cell r="P21">
            <v>0</v>
          </cell>
          <cell r="Q21">
            <v>101</v>
          </cell>
          <cell r="R21">
            <v>101</v>
          </cell>
          <cell r="S21">
            <v>26</v>
          </cell>
          <cell r="T21">
            <v>75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101</v>
          </cell>
          <cell r="AE21">
            <v>33.666666666666664</v>
          </cell>
          <cell r="AF21">
            <v>16.999999999999968</v>
          </cell>
          <cell r="AG21">
            <v>18.999999999999989</v>
          </cell>
          <cell r="AH21">
            <v>0</v>
          </cell>
          <cell r="AI21">
            <v>0</v>
          </cell>
          <cell r="AJ21">
            <v>24.000000000000039</v>
          </cell>
          <cell r="AK21">
            <v>31.000000000000004</v>
          </cell>
          <cell r="AL21">
            <v>19.999999999999996</v>
          </cell>
          <cell r="AM21">
            <v>25.000000000000046</v>
          </cell>
          <cell r="AN21">
            <v>0</v>
          </cell>
          <cell r="AO21">
            <v>0.99999999999999989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25.605633802816861</v>
          </cell>
          <cell r="AY21">
            <v>0</v>
          </cell>
          <cell r="AZ21">
            <v>43.716417910447767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</row>
        <row r="22">
          <cell r="E22">
            <v>110345</v>
          </cell>
          <cell r="F22">
            <v>8262272</v>
          </cell>
          <cell r="G22" t="str">
            <v>Greenleys First School</v>
          </cell>
          <cell r="H22" t="str">
            <v>Primary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0</v>
          </cell>
          <cell r="P22">
            <v>0</v>
          </cell>
          <cell r="Q22">
            <v>110</v>
          </cell>
          <cell r="R22">
            <v>110</v>
          </cell>
          <cell r="S22">
            <v>43</v>
          </cell>
          <cell r="T22">
            <v>67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110</v>
          </cell>
          <cell r="AE22">
            <v>36.666666666666664</v>
          </cell>
          <cell r="AF22">
            <v>54.000000000000014</v>
          </cell>
          <cell r="AG22">
            <v>55</v>
          </cell>
          <cell r="AH22">
            <v>0</v>
          </cell>
          <cell r="AI22">
            <v>0</v>
          </cell>
          <cell r="AJ22">
            <v>29.000000000000039</v>
          </cell>
          <cell r="AK22">
            <v>0</v>
          </cell>
          <cell r="AL22">
            <v>22.999999999999989</v>
          </cell>
          <cell r="AM22">
            <v>1</v>
          </cell>
          <cell r="AN22">
            <v>56.999999999999979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34.999999999999979</v>
          </cell>
          <cell r="AY22">
            <v>0</v>
          </cell>
          <cell r="AZ22">
            <v>42.580645161290306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</row>
        <row r="23">
          <cell r="E23">
            <v>110355</v>
          </cell>
          <cell r="F23">
            <v>8262285</v>
          </cell>
          <cell r="G23" t="str">
            <v>Falconhurst School</v>
          </cell>
          <cell r="H23" t="str">
            <v>Primary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7</v>
          </cell>
          <cell r="N23">
            <v>0</v>
          </cell>
          <cell r="O23">
            <v>0</v>
          </cell>
          <cell r="P23">
            <v>0</v>
          </cell>
          <cell r="Q23">
            <v>282</v>
          </cell>
          <cell r="R23">
            <v>282</v>
          </cell>
          <cell r="S23">
            <v>28</v>
          </cell>
          <cell r="T23">
            <v>254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282</v>
          </cell>
          <cell r="AE23">
            <v>40.285714285714285</v>
          </cell>
          <cell r="AF23">
            <v>129.99999999999989</v>
          </cell>
          <cell r="AG23">
            <v>129.99999999999989</v>
          </cell>
          <cell r="AH23">
            <v>0</v>
          </cell>
          <cell r="AI23">
            <v>0</v>
          </cell>
          <cell r="AJ23">
            <v>122.87142857142865</v>
          </cell>
          <cell r="AK23">
            <v>87.621428571428652</v>
          </cell>
          <cell r="AL23">
            <v>10.071428571428568</v>
          </cell>
          <cell r="AM23">
            <v>46.328571428571351</v>
          </cell>
          <cell r="AN23">
            <v>4.028571428571432</v>
          </cell>
          <cell r="AO23">
            <v>11.078571428571433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66.877470355731091</v>
          </cell>
          <cell r="AY23">
            <v>0</v>
          </cell>
          <cell r="AZ23">
            <v>109.12265725288833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7.08</v>
          </cell>
          <cell r="BH23">
            <v>0</v>
          </cell>
        </row>
        <row r="24">
          <cell r="E24">
            <v>110363</v>
          </cell>
          <cell r="F24">
            <v>8262299</v>
          </cell>
          <cell r="G24" t="str">
            <v>Southwood School</v>
          </cell>
          <cell r="H24" t="str">
            <v>Primary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4</v>
          </cell>
          <cell r="N24">
            <v>0</v>
          </cell>
          <cell r="O24">
            <v>0</v>
          </cell>
          <cell r="P24">
            <v>0</v>
          </cell>
          <cell r="Q24">
            <v>191</v>
          </cell>
          <cell r="R24">
            <v>191</v>
          </cell>
          <cell r="S24">
            <v>0</v>
          </cell>
          <cell r="T24">
            <v>191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191</v>
          </cell>
          <cell r="AE24">
            <v>47.75</v>
          </cell>
          <cell r="AF24">
            <v>58.000000000000085</v>
          </cell>
          <cell r="AG24">
            <v>60.999999999999979</v>
          </cell>
          <cell r="AH24">
            <v>0</v>
          </cell>
          <cell r="AI24">
            <v>0</v>
          </cell>
          <cell r="AJ24">
            <v>39.20526315789477</v>
          </cell>
          <cell r="AK24">
            <v>123.64736842105272</v>
          </cell>
          <cell r="AL24">
            <v>23.121052631578877</v>
          </cell>
          <cell r="AM24">
            <v>3.0157894736842055</v>
          </cell>
          <cell r="AN24">
            <v>2.0105263157894768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46.999999999999929</v>
          </cell>
          <cell r="AY24">
            <v>0</v>
          </cell>
          <cell r="AZ24">
            <v>44.99972345432662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</row>
        <row r="25">
          <cell r="E25">
            <v>110365</v>
          </cell>
          <cell r="F25">
            <v>8262301</v>
          </cell>
          <cell r="G25" t="str">
            <v>Stanton School</v>
          </cell>
          <cell r="H25" t="str">
            <v>Primary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4</v>
          </cell>
          <cell r="N25">
            <v>0</v>
          </cell>
          <cell r="O25">
            <v>0</v>
          </cell>
          <cell r="P25">
            <v>0</v>
          </cell>
          <cell r="Q25">
            <v>299</v>
          </cell>
          <cell r="R25">
            <v>299</v>
          </cell>
          <cell r="S25">
            <v>0</v>
          </cell>
          <cell r="T25">
            <v>299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299</v>
          </cell>
          <cell r="AE25">
            <v>74.75</v>
          </cell>
          <cell r="AF25">
            <v>111.99999999999997</v>
          </cell>
          <cell r="AG25">
            <v>117.99999999999996</v>
          </cell>
          <cell r="AH25">
            <v>0</v>
          </cell>
          <cell r="AI25">
            <v>0</v>
          </cell>
          <cell r="AJ25">
            <v>76.000000000000014</v>
          </cell>
          <cell r="AK25">
            <v>98.000000000000085</v>
          </cell>
          <cell r="AL25">
            <v>54.999999999999886</v>
          </cell>
          <cell r="AM25">
            <v>62.000000000000128</v>
          </cell>
          <cell r="AN25">
            <v>4.0000000000000053</v>
          </cell>
          <cell r="AO25">
            <v>4.0000000000000053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39.130872483221616</v>
          </cell>
          <cell r="AY25">
            <v>0</v>
          </cell>
          <cell r="AZ25">
            <v>82.933705054274043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15.060000000000111</v>
          </cell>
          <cell r="BH25">
            <v>0</v>
          </cell>
        </row>
        <row r="26">
          <cell r="E26">
            <v>110366</v>
          </cell>
          <cell r="F26">
            <v>8262303</v>
          </cell>
          <cell r="G26" t="str">
            <v>Great Linford Primary School</v>
          </cell>
          <cell r="H26" t="str">
            <v>Primary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7</v>
          </cell>
          <cell r="N26">
            <v>0</v>
          </cell>
          <cell r="O26">
            <v>0</v>
          </cell>
          <cell r="P26">
            <v>0</v>
          </cell>
          <cell r="Q26">
            <v>342</v>
          </cell>
          <cell r="R26">
            <v>342</v>
          </cell>
          <cell r="S26">
            <v>45</v>
          </cell>
          <cell r="T26">
            <v>297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342</v>
          </cell>
          <cell r="AE26">
            <v>48.857142857142854</v>
          </cell>
          <cell r="AF26">
            <v>103.00000000000004</v>
          </cell>
          <cell r="AG26">
            <v>104.99999999999997</v>
          </cell>
          <cell r="AH26">
            <v>0</v>
          </cell>
          <cell r="AI26">
            <v>0</v>
          </cell>
          <cell r="AJ26">
            <v>105.92920353982291</v>
          </cell>
          <cell r="AK26">
            <v>112.99115044247797</v>
          </cell>
          <cell r="AL26">
            <v>104.92035398230099</v>
          </cell>
          <cell r="AM26">
            <v>11.097345132743348</v>
          </cell>
          <cell r="AN26">
            <v>7.0619469026548609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33.506756756756765</v>
          </cell>
          <cell r="AY26">
            <v>0</v>
          </cell>
          <cell r="AZ26">
            <v>109.70318021201419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2.4800000000000044</v>
          </cell>
          <cell r="BH26">
            <v>0</v>
          </cell>
        </row>
        <row r="27">
          <cell r="E27">
            <v>110367</v>
          </cell>
          <cell r="F27">
            <v>8262305</v>
          </cell>
          <cell r="G27" t="str">
            <v>Greenleys Junior School</v>
          </cell>
          <cell r="H27" t="str">
            <v>Primary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0</v>
          </cell>
          <cell r="P27">
            <v>0</v>
          </cell>
          <cell r="Q27">
            <v>227</v>
          </cell>
          <cell r="R27">
            <v>227</v>
          </cell>
          <cell r="S27">
            <v>0</v>
          </cell>
          <cell r="T27">
            <v>227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227</v>
          </cell>
          <cell r="AE27">
            <v>56.75</v>
          </cell>
          <cell r="AF27">
            <v>122.99999999999994</v>
          </cell>
          <cell r="AG27">
            <v>128.00000000000003</v>
          </cell>
          <cell r="AH27">
            <v>0</v>
          </cell>
          <cell r="AI27">
            <v>0</v>
          </cell>
          <cell r="AJ27">
            <v>77.000000000000043</v>
          </cell>
          <cell r="AK27">
            <v>0</v>
          </cell>
          <cell r="AL27">
            <v>53.999999999999986</v>
          </cell>
          <cell r="AM27">
            <v>1.0000000000000013</v>
          </cell>
          <cell r="AN27">
            <v>95.000000000000043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38.000000000000064</v>
          </cell>
          <cell r="AY27">
            <v>0</v>
          </cell>
          <cell r="AZ27">
            <v>105.87306141627539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5.3800000000000097</v>
          </cell>
          <cell r="BH27">
            <v>0</v>
          </cell>
        </row>
        <row r="28">
          <cell r="E28">
            <v>110368</v>
          </cell>
          <cell r="F28">
            <v>8262306</v>
          </cell>
          <cell r="G28" t="str">
            <v>Wood End Infant &amp; Pre-School</v>
          </cell>
          <cell r="H28" t="str">
            <v>Primary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  <cell r="O28">
            <v>0</v>
          </cell>
          <cell r="P28">
            <v>0</v>
          </cell>
          <cell r="Q28">
            <v>83</v>
          </cell>
          <cell r="R28">
            <v>83</v>
          </cell>
          <cell r="S28">
            <v>29</v>
          </cell>
          <cell r="T28">
            <v>54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83</v>
          </cell>
          <cell r="AE28">
            <v>27.666666666666668</v>
          </cell>
          <cell r="AF28">
            <v>26.999999999999989</v>
          </cell>
          <cell r="AG28">
            <v>27.999999999999961</v>
          </cell>
          <cell r="AH28">
            <v>0</v>
          </cell>
          <cell r="AI28">
            <v>0</v>
          </cell>
          <cell r="AJ28">
            <v>9.999999999999968</v>
          </cell>
          <cell r="AK28">
            <v>29.999999999999989</v>
          </cell>
          <cell r="AL28">
            <v>26.000000000000018</v>
          </cell>
          <cell r="AM28">
            <v>17.000000000000021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41.5</v>
          </cell>
          <cell r="AY28">
            <v>0</v>
          </cell>
          <cell r="AZ28">
            <v>32.18367346938777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</row>
        <row r="29">
          <cell r="E29">
            <v>110369</v>
          </cell>
          <cell r="F29">
            <v>8262309</v>
          </cell>
          <cell r="G29" t="str">
            <v>Bradwell Village School</v>
          </cell>
          <cell r="H29" t="str">
            <v>Primary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4</v>
          </cell>
          <cell r="N29">
            <v>0</v>
          </cell>
          <cell r="O29">
            <v>0</v>
          </cell>
          <cell r="P29">
            <v>0</v>
          </cell>
          <cell r="Q29">
            <v>200</v>
          </cell>
          <cell r="R29">
            <v>200</v>
          </cell>
          <cell r="S29">
            <v>0</v>
          </cell>
          <cell r="T29">
            <v>200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200</v>
          </cell>
          <cell r="AE29">
            <v>50</v>
          </cell>
          <cell r="AF29">
            <v>84</v>
          </cell>
          <cell r="AG29">
            <v>86</v>
          </cell>
          <cell r="AH29">
            <v>0</v>
          </cell>
          <cell r="AI29">
            <v>0</v>
          </cell>
          <cell r="AJ29">
            <v>107</v>
          </cell>
          <cell r="AK29">
            <v>36</v>
          </cell>
          <cell r="AL29">
            <v>55.000000000000007</v>
          </cell>
          <cell r="AM29">
            <v>2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</v>
          </cell>
          <cell r="AY29">
            <v>0</v>
          </cell>
          <cell r="AZ29">
            <v>82.24731182795702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2.0000000000000018</v>
          </cell>
          <cell r="BH29">
            <v>0</v>
          </cell>
        </row>
        <row r="30">
          <cell r="E30">
            <v>110372</v>
          </cell>
          <cell r="F30">
            <v>8262313</v>
          </cell>
          <cell r="G30" t="str">
            <v>Downs Barn School</v>
          </cell>
          <cell r="H30" t="str">
            <v>Primary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3</v>
          </cell>
          <cell r="N30">
            <v>0</v>
          </cell>
          <cell r="O30">
            <v>0</v>
          </cell>
          <cell r="P30">
            <v>0</v>
          </cell>
          <cell r="Q30">
            <v>59</v>
          </cell>
          <cell r="R30">
            <v>59</v>
          </cell>
          <cell r="S30">
            <v>21</v>
          </cell>
          <cell r="T30">
            <v>38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59</v>
          </cell>
          <cell r="AE30">
            <v>19.666666666666668</v>
          </cell>
          <cell r="AF30">
            <v>9.0000000000000036</v>
          </cell>
          <cell r="AG30">
            <v>9.0000000000000036</v>
          </cell>
          <cell r="AH30">
            <v>0</v>
          </cell>
          <cell r="AI30">
            <v>0</v>
          </cell>
          <cell r="AJ30">
            <v>15.999999999999993</v>
          </cell>
          <cell r="AK30">
            <v>39.999999999999986</v>
          </cell>
          <cell r="AL30">
            <v>2.9999999999999973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31.052631578947352</v>
          </cell>
          <cell r="AY30">
            <v>0</v>
          </cell>
          <cell r="AZ30">
            <v>26.971428571428564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</row>
        <row r="31">
          <cell r="E31">
            <v>110375</v>
          </cell>
          <cell r="F31">
            <v>8262316</v>
          </cell>
          <cell r="G31" t="str">
            <v>Germander Park School</v>
          </cell>
          <cell r="H31" t="str">
            <v>Primary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0</v>
          </cell>
          <cell r="P31">
            <v>0</v>
          </cell>
          <cell r="Q31">
            <v>81</v>
          </cell>
          <cell r="R31">
            <v>81</v>
          </cell>
          <cell r="S31">
            <v>23</v>
          </cell>
          <cell r="T31">
            <v>58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81</v>
          </cell>
          <cell r="AE31">
            <v>27</v>
          </cell>
          <cell r="AF31">
            <v>50.000000000000007</v>
          </cell>
          <cell r="AG31">
            <v>50.000000000000007</v>
          </cell>
          <cell r="AH31">
            <v>0</v>
          </cell>
          <cell r="AI31">
            <v>0</v>
          </cell>
          <cell r="AJ31">
            <v>7.9999999999999973</v>
          </cell>
          <cell r="AK31">
            <v>60.999999999999964</v>
          </cell>
          <cell r="AL31">
            <v>10.999999999999961</v>
          </cell>
          <cell r="AM31">
            <v>0</v>
          </cell>
          <cell r="AN31">
            <v>1.0000000000000016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29.32758620689652</v>
          </cell>
          <cell r="AY31">
            <v>0</v>
          </cell>
          <cell r="AZ31">
            <v>45.000000000000036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0.14000000000000046</v>
          </cell>
          <cell r="BH31">
            <v>0</v>
          </cell>
        </row>
        <row r="32">
          <cell r="E32">
            <v>110379</v>
          </cell>
          <cell r="F32">
            <v>8262320</v>
          </cell>
          <cell r="G32" t="str">
            <v>The Willows School and Early Years Centre</v>
          </cell>
          <cell r="H32" t="str">
            <v>Primary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  <cell r="O32">
            <v>0</v>
          </cell>
          <cell r="P32">
            <v>0</v>
          </cell>
          <cell r="Q32">
            <v>112</v>
          </cell>
          <cell r="R32">
            <v>112</v>
          </cell>
          <cell r="S32">
            <v>35</v>
          </cell>
          <cell r="T32">
            <v>77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112</v>
          </cell>
          <cell r="AE32">
            <v>37.333333333333336</v>
          </cell>
          <cell r="AF32">
            <v>39.999999999999986</v>
          </cell>
          <cell r="AG32">
            <v>39.999999999999986</v>
          </cell>
          <cell r="AH32">
            <v>0</v>
          </cell>
          <cell r="AI32">
            <v>0</v>
          </cell>
          <cell r="AJ32">
            <v>16.000000000000014</v>
          </cell>
          <cell r="AK32">
            <v>70</v>
          </cell>
          <cell r="AL32">
            <v>7.9999999999999964</v>
          </cell>
          <cell r="AM32">
            <v>18.000000000000032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50.909090909090956</v>
          </cell>
          <cell r="AY32">
            <v>0</v>
          </cell>
          <cell r="AZ32">
            <v>47.786666666666648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</row>
        <row r="33">
          <cell r="E33">
            <v>110380</v>
          </cell>
          <cell r="F33">
            <v>8262322</v>
          </cell>
          <cell r="G33" t="str">
            <v>Priory Common School</v>
          </cell>
          <cell r="H33" t="str">
            <v>Primary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3</v>
          </cell>
          <cell r="N33">
            <v>0</v>
          </cell>
          <cell r="O33">
            <v>0</v>
          </cell>
          <cell r="P33">
            <v>0</v>
          </cell>
          <cell r="Q33">
            <v>73</v>
          </cell>
          <cell r="R33">
            <v>73</v>
          </cell>
          <cell r="S33">
            <v>18</v>
          </cell>
          <cell r="T33">
            <v>55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73</v>
          </cell>
          <cell r="AE33">
            <v>24.333333333333332</v>
          </cell>
          <cell r="AF33">
            <v>30</v>
          </cell>
          <cell r="AG33">
            <v>30</v>
          </cell>
          <cell r="AH33">
            <v>0</v>
          </cell>
          <cell r="AI33">
            <v>0</v>
          </cell>
          <cell r="AJ33">
            <v>42.000000000000021</v>
          </cell>
          <cell r="AK33">
            <v>9.0000000000000213</v>
          </cell>
          <cell r="AL33">
            <v>20.999999999999975</v>
          </cell>
          <cell r="AM33">
            <v>0</v>
          </cell>
          <cell r="AN33">
            <v>1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30.527272727272713</v>
          </cell>
          <cell r="AY33">
            <v>0</v>
          </cell>
          <cell r="AZ33">
            <v>43.25925925925926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E34">
            <v>110381</v>
          </cell>
          <cell r="F34">
            <v>8262323</v>
          </cell>
          <cell r="G34" t="str">
            <v>Giffard Park Primary School</v>
          </cell>
          <cell r="H34" t="str">
            <v>Primary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289</v>
          </cell>
          <cell r="R34">
            <v>289</v>
          </cell>
          <cell r="S34">
            <v>34</v>
          </cell>
          <cell r="T34">
            <v>255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289</v>
          </cell>
          <cell r="AE34">
            <v>41.285714285714285</v>
          </cell>
          <cell r="AF34">
            <v>60.000000000000043</v>
          </cell>
          <cell r="AG34">
            <v>62.999999999999979</v>
          </cell>
          <cell r="AH34">
            <v>0</v>
          </cell>
          <cell r="AI34">
            <v>0</v>
          </cell>
          <cell r="AJ34">
            <v>248.99999999999997</v>
          </cell>
          <cell r="AK34">
            <v>23.999999999999989</v>
          </cell>
          <cell r="AL34">
            <v>12.000000000000009</v>
          </cell>
          <cell r="AM34">
            <v>2.999999999999988</v>
          </cell>
          <cell r="AN34">
            <v>1.0000000000000009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35.133333333333219</v>
          </cell>
          <cell r="AY34">
            <v>0</v>
          </cell>
          <cell r="AZ34">
            <v>101.90778380839851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3.6600000000000015</v>
          </cell>
          <cell r="BH34">
            <v>0</v>
          </cell>
        </row>
        <row r="35">
          <cell r="E35">
            <v>110382</v>
          </cell>
          <cell r="F35">
            <v>8262324</v>
          </cell>
          <cell r="G35" t="str">
            <v>Heelands School</v>
          </cell>
          <cell r="H35" t="str">
            <v>Primary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3</v>
          </cell>
          <cell r="N35">
            <v>0</v>
          </cell>
          <cell r="O35">
            <v>0</v>
          </cell>
          <cell r="P35">
            <v>0</v>
          </cell>
          <cell r="Q35">
            <v>88</v>
          </cell>
          <cell r="R35">
            <v>88</v>
          </cell>
          <cell r="S35">
            <v>30</v>
          </cell>
          <cell r="T35">
            <v>58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88</v>
          </cell>
          <cell r="AE35">
            <v>29.333333333333332</v>
          </cell>
          <cell r="AF35">
            <v>19.999999999999975</v>
          </cell>
          <cell r="AG35">
            <v>19.999999999999975</v>
          </cell>
          <cell r="AH35">
            <v>0</v>
          </cell>
          <cell r="AI35">
            <v>0</v>
          </cell>
          <cell r="AJ35">
            <v>35.999999999999993</v>
          </cell>
          <cell r="AK35">
            <v>24.999999999999993</v>
          </cell>
          <cell r="AL35">
            <v>22.999999999999972</v>
          </cell>
          <cell r="AM35">
            <v>3.0000000000000009</v>
          </cell>
          <cell r="AN35">
            <v>0</v>
          </cell>
          <cell r="AO35">
            <v>1.0000000000000033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25.793103448275854</v>
          </cell>
          <cell r="AY35">
            <v>0</v>
          </cell>
          <cell r="AZ35">
            <v>26.714285714285701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E36">
            <v>110385</v>
          </cell>
          <cell r="F36">
            <v>8262327</v>
          </cell>
          <cell r="G36" t="str">
            <v>Summerfield School</v>
          </cell>
          <cell r="H36" t="str">
            <v>Primary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0</v>
          </cell>
          <cell r="Q36">
            <v>334</v>
          </cell>
          <cell r="R36">
            <v>334</v>
          </cell>
          <cell r="S36">
            <v>44</v>
          </cell>
          <cell r="T36">
            <v>290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334</v>
          </cell>
          <cell r="AE36">
            <v>47.714285714285715</v>
          </cell>
          <cell r="AF36">
            <v>108.00000000000011</v>
          </cell>
          <cell r="AG36">
            <v>109.00000000000016</v>
          </cell>
          <cell r="AH36">
            <v>0</v>
          </cell>
          <cell r="AI36">
            <v>0</v>
          </cell>
          <cell r="AJ36">
            <v>138.83132530120494</v>
          </cell>
          <cell r="AK36">
            <v>50.301204819277039</v>
          </cell>
          <cell r="AL36">
            <v>134.80722891566253</v>
          </cell>
          <cell r="AM36">
            <v>7.0421686746987984</v>
          </cell>
          <cell r="AN36">
            <v>2.0120481927710849</v>
          </cell>
          <cell r="AO36">
            <v>1.0060240963855407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107.11034482758627</v>
          </cell>
          <cell r="AY36">
            <v>0</v>
          </cell>
          <cell r="AZ36">
            <v>128.73501400560227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26.959999999999834</v>
          </cell>
          <cell r="BH36">
            <v>0</v>
          </cell>
        </row>
        <row r="37">
          <cell r="E37">
            <v>110388</v>
          </cell>
          <cell r="F37">
            <v>8262330</v>
          </cell>
          <cell r="G37" t="str">
            <v>Willen Primary School</v>
          </cell>
          <cell r="H37" t="str">
            <v>Primary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7</v>
          </cell>
          <cell r="N37">
            <v>0</v>
          </cell>
          <cell r="O37">
            <v>0</v>
          </cell>
          <cell r="P37">
            <v>0</v>
          </cell>
          <cell r="Q37">
            <v>358</v>
          </cell>
          <cell r="R37">
            <v>358</v>
          </cell>
          <cell r="S37">
            <v>29</v>
          </cell>
          <cell r="T37">
            <v>329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358</v>
          </cell>
          <cell r="AE37">
            <v>51.142857142857146</v>
          </cell>
          <cell r="AF37">
            <v>56.999999999999979</v>
          </cell>
          <cell r="AG37">
            <v>56.999999999999979</v>
          </cell>
          <cell r="AH37">
            <v>0</v>
          </cell>
          <cell r="AI37">
            <v>0</v>
          </cell>
          <cell r="AJ37">
            <v>297.99999999999983</v>
          </cell>
          <cell r="AK37">
            <v>42.999999999999851</v>
          </cell>
          <cell r="AL37">
            <v>13.000000000000009</v>
          </cell>
          <cell r="AM37">
            <v>4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73.993920972644233</v>
          </cell>
          <cell r="AY37">
            <v>0</v>
          </cell>
          <cell r="AZ37">
            <v>86.065394636015228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23.519999999999865</v>
          </cell>
          <cell r="BH37">
            <v>0</v>
          </cell>
        </row>
        <row r="38">
          <cell r="E38">
            <v>110394</v>
          </cell>
          <cell r="F38">
            <v>8262336</v>
          </cell>
          <cell r="G38" t="str">
            <v>Caroline Haslett Primary School</v>
          </cell>
          <cell r="H38" t="str">
            <v>Primary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7</v>
          </cell>
          <cell r="N38">
            <v>0</v>
          </cell>
          <cell r="O38">
            <v>0</v>
          </cell>
          <cell r="P38">
            <v>0</v>
          </cell>
          <cell r="Q38">
            <v>421</v>
          </cell>
          <cell r="R38">
            <v>421</v>
          </cell>
          <cell r="S38">
            <v>60</v>
          </cell>
          <cell r="T38">
            <v>361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421</v>
          </cell>
          <cell r="AE38">
            <v>60.142857142857146</v>
          </cell>
          <cell r="AF38">
            <v>75.999999999999957</v>
          </cell>
          <cell r="AG38">
            <v>76.999999999999957</v>
          </cell>
          <cell r="AH38">
            <v>0</v>
          </cell>
          <cell r="AI38">
            <v>0</v>
          </cell>
          <cell r="AJ38">
            <v>411.00000000000006</v>
          </cell>
          <cell r="AK38">
            <v>2.9999999999999987</v>
          </cell>
          <cell r="AL38">
            <v>5.0000000000000124</v>
          </cell>
          <cell r="AM38">
            <v>0</v>
          </cell>
          <cell r="AN38">
            <v>0</v>
          </cell>
          <cell r="AO38">
            <v>2.0000000000000004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66.473684210526201</v>
          </cell>
          <cell r="AY38">
            <v>0</v>
          </cell>
          <cell r="AZ38">
            <v>95.004168500990531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E39">
            <v>110395</v>
          </cell>
          <cell r="F39">
            <v>8262337</v>
          </cell>
          <cell r="G39" t="str">
            <v>Green Park School</v>
          </cell>
          <cell r="H39" t="str">
            <v>Primary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7</v>
          </cell>
          <cell r="N39">
            <v>0</v>
          </cell>
          <cell r="O39">
            <v>0</v>
          </cell>
          <cell r="P39">
            <v>0</v>
          </cell>
          <cell r="Q39">
            <v>300</v>
          </cell>
          <cell r="R39">
            <v>300</v>
          </cell>
          <cell r="S39">
            <v>37</v>
          </cell>
          <cell r="T39">
            <v>263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300</v>
          </cell>
          <cell r="AE39">
            <v>42.857142857142854</v>
          </cell>
          <cell r="AF39">
            <v>39.999999999999901</v>
          </cell>
          <cell r="AG39">
            <v>39.999999999999901</v>
          </cell>
          <cell r="AH39">
            <v>0</v>
          </cell>
          <cell r="AI39">
            <v>0</v>
          </cell>
          <cell r="AJ39">
            <v>294.99999999999989</v>
          </cell>
          <cell r="AK39">
            <v>3</v>
          </cell>
          <cell r="AL39">
            <v>0.999999999999999</v>
          </cell>
          <cell r="AM39">
            <v>0.999999999999999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18.320610687022889</v>
          </cell>
          <cell r="AY39">
            <v>0</v>
          </cell>
          <cell r="AZ39">
            <v>100.53584626755348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0">
          <cell r="E40">
            <v>110399</v>
          </cell>
          <cell r="F40">
            <v>8262346</v>
          </cell>
          <cell r="G40" t="str">
            <v>Cedars Primary School</v>
          </cell>
          <cell r="H40" t="str">
            <v>Primary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7</v>
          </cell>
          <cell r="N40">
            <v>0</v>
          </cell>
          <cell r="O40">
            <v>0</v>
          </cell>
          <cell r="P40">
            <v>0</v>
          </cell>
          <cell r="Q40">
            <v>239</v>
          </cell>
          <cell r="R40">
            <v>239</v>
          </cell>
          <cell r="S40">
            <v>37</v>
          </cell>
          <cell r="T40">
            <v>202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239</v>
          </cell>
          <cell r="AE40">
            <v>34.142857142857146</v>
          </cell>
          <cell r="AF40">
            <v>36.000000000000121</v>
          </cell>
          <cell r="AG40">
            <v>36.000000000000121</v>
          </cell>
          <cell r="AH40">
            <v>0</v>
          </cell>
          <cell r="AI40">
            <v>0</v>
          </cell>
          <cell r="AJ40">
            <v>231.00000000000009</v>
          </cell>
          <cell r="AK40">
            <v>6.0000000000000115</v>
          </cell>
          <cell r="AL40">
            <v>1.9999999999999989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19.024875621890537</v>
          </cell>
          <cell r="AY40">
            <v>0</v>
          </cell>
          <cell r="AZ40">
            <v>61.678575445173429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</row>
        <row r="41">
          <cell r="E41">
            <v>110400</v>
          </cell>
          <cell r="F41">
            <v>8262347</v>
          </cell>
          <cell r="G41" t="str">
            <v>Glastonbury Thorn School</v>
          </cell>
          <cell r="H41" t="str">
            <v>Primary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3</v>
          </cell>
          <cell r="N41">
            <v>0</v>
          </cell>
          <cell r="O41">
            <v>0</v>
          </cell>
          <cell r="P41">
            <v>0</v>
          </cell>
          <cell r="Q41">
            <v>170</v>
          </cell>
          <cell r="R41">
            <v>170</v>
          </cell>
          <cell r="S41">
            <v>52</v>
          </cell>
          <cell r="T41">
            <v>118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170</v>
          </cell>
          <cell r="AE41">
            <v>56.666666666666664</v>
          </cell>
          <cell r="AF41">
            <v>21.000000000000021</v>
          </cell>
          <cell r="AG41">
            <v>21.99999999999994</v>
          </cell>
          <cell r="AH41">
            <v>0</v>
          </cell>
          <cell r="AI41">
            <v>0</v>
          </cell>
          <cell r="AJ41">
            <v>153.99999999999991</v>
          </cell>
          <cell r="AK41">
            <v>4.0000000000000027</v>
          </cell>
          <cell r="AL41">
            <v>7.0000000000000009</v>
          </cell>
          <cell r="AM41">
            <v>1.9999999999999929</v>
          </cell>
          <cell r="AN41">
            <v>0.99999999999999989</v>
          </cell>
          <cell r="AO41">
            <v>1.9999999999999929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56.666666666666607</v>
          </cell>
          <cell r="AY41">
            <v>0</v>
          </cell>
          <cell r="AZ41">
            <v>68.303571428571388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</row>
        <row r="42">
          <cell r="E42">
            <v>110401</v>
          </cell>
          <cell r="F42">
            <v>8262348</v>
          </cell>
          <cell r="G42" t="str">
            <v>Abbeys Primary School</v>
          </cell>
          <cell r="H42" t="str">
            <v>Primary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7</v>
          </cell>
          <cell r="N42">
            <v>0</v>
          </cell>
          <cell r="O42">
            <v>0</v>
          </cell>
          <cell r="P42">
            <v>0</v>
          </cell>
          <cell r="Q42">
            <v>270</v>
          </cell>
          <cell r="R42">
            <v>270</v>
          </cell>
          <cell r="S42">
            <v>35</v>
          </cell>
          <cell r="T42">
            <v>235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270</v>
          </cell>
          <cell r="AE42">
            <v>38.571428571428569</v>
          </cell>
          <cell r="AF42">
            <v>71.000000000000014</v>
          </cell>
          <cell r="AG42">
            <v>72.999999999999901</v>
          </cell>
          <cell r="AH42">
            <v>0</v>
          </cell>
          <cell r="AI42">
            <v>0</v>
          </cell>
          <cell r="AJ42">
            <v>150.99999999999994</v>
          </cell>
          <cell r="AK42">
            <v>10.999999999999989</v>
          </cell>
          <cell r="AL42">
            <v>83.999999999999972</v>
          </cell>
          <cell r="AM42">
            <v>9.9999999999999893</v>
          </cell>
          <cell r="AN42">
            <v>3.999999999999996</v>
          </cell>
          <cell r="AO42">
            <v>9.9999999999999893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42.510638297872262</v>
          </cell>
          <cell r="AY42">
            <v>0</v>
          </cell>
          <cell r="AZ42">
            <v>73.850806451612854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13.911524163568709</v>
          </cell>
          <cell r="BH42">
            <v>0</v>
          </cell>
        </row>
        <row r="43">
          <cell r="E43">
            <v>130254</v>
          </cell>
          <cell r="F43">
            <v>8262351</v>
          </cell>
          <cell r="G43" t="str">
            <v>Drayton Park School</v>
          </cell>
          <cell r="H43" t="str">
            <v>Primary</v>
          </cell>
          <cell r="I43">
            <v>0</v>
          </cell>
          <cell r="J43">
            <v>1</v>
          </cell>
          <cell r="K43">
            <v>0</v>
          </cell>
          <cell r="L43">
            <v>0</v>
          </cell>
          <cell r="M43">
            <v>7</v>
          </cell>
          <cell r="N43">
            <v>0</v>
          </cell>
          <cell r="O43">
            <v>0</v>
          </cell>
          <cell r="P43">
            <v>0</v>
          </cell>
          <cell r="Q43">
            <v>317</v>
          </cell>
          <cell r="R43">
            <v>317</v>
          </cell>
          <cell r="S43">
            <v>42</v>
          </cell>
          <cell r="T43">
            <v>275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317</v>
          </cell>
          <cell r="AE43">
            <v>45.285714285714285</v>
          </cell>
          <cell r="AF43">
            <v>139.00000000000006</v>
          </cell>
          <cell r="AG43">
            <v>139.00000000000006</v>
          </cell>
          <cell r="AH43">
            <v>0</v>
          </cell>
          <cell r="AI43">
            <v>0</v>
          </cell>
          <cell r="AJ43">
            <v>29.091772151898741</v>
          </cell>
          <cell r="AK43">
            <v>39.123417721518877</v>
          </cell>
          <cell r="AL43">
            <v>42.132911392404971</v>
          </cell>
          <cell r="AM43">
            <v>46.145569620253305</v>
          </cell>
          <cell r="AN43">
            <v>1.0031645569620264</v>
          </cell>
          <cell r="AO43">
            <v>57.180379746835428</v>
          </cell>
          <cell r="AP43">
            <v>102.32278481012649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44.956363636363697</v>
          </cell>
          <cell r="AY43">
            <v>0</v>
          </cell>
          <cell r="AZ43">
            <v>103.0078463203463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7.9800000000000129</v>
          </cell>
          <cell r="BH43">
            <v>0</v>
          </cell>
        </row>
        <row r="44">
          <cell r="E44">
            <v>131190</v>
          </cell>
          <cell r="F44">
            <v>8262353</v>
          </cell>
          <cell r="G44" t="str">
            <v>Emerson Valley School</v>
          </cell>
          <cell r="H44" t="str">
            <v>Primary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0</v>
          </cell>
          <cell r="P44">
            <v>0</v>
          </cell>
          <cell r="Q44">
            <v>470</v>
          </cell>
          <cell r="R44">
            <v>470</v>
          </cell>
          <cell r="S44">
            <v>0</v>
          </cell>
          <cell r="T44">
            <v>470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470</v>
          </cell>
          <cell r="AE44">
            <v>117.5</v>
          </cell>
          <cell r="AF44">
            <v>114.00000000000014</v>
          </cell>
          <cell r="AG44">
            <v>117.99999999999999</v>
          </cell>
          <cell r="AH44">
            <v>0</v>
          </cell>
          <cell r="AI44">
            <v>0</v>
          </cell>
          <cell r="AJ44">
            <v>433.00000000000006</v>
          </cell>
          <cell r="AK44">
            <v>16.999999999999979</v>
          </cell>
          <cell r="AL44">
            <v>11.999999999999989</v>
          </cell>
          <cell r="AM44">
            <v>3.0000000000000022</v>
          </cell>
          <cell r="AN44">
            <v>0</v>
          </cell>
          <cell r="AO44">
            <v>4.9999999999999876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107.99999999999991</v>
          </cell>
          <cell r="AY44">
            <v>0</v>
          </cell>
          <cell r="AZ44">
            <v>108.53272670238367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31.799999999999958</v>
          </cell>
          <cell r="BH44">
            <v>0</v>
          </cell>
        </row>
        <row r="45">
          <cell r="E45">
            <v>131348</v>
          </cell>
          <cell r="F45">
            <v>8262506</v>
          </cell>
          <cell r="G45" t="str">
            <v>Loughton Manor First School</v>
          </cell>
          <cell r="H45" t="str">
            <v>Primary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178</v>
          </cell>
          <cell r="R45">
            <v>178</v>
          </cell>
          <cell r="S45">
            <v>59</v>
          </cell>
          <cell r="T45">
            <v>119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178</v>
          </cell>
          <cell r="AE45">
            <v>59.333333333333336</v>
          </cell>
          <cell r="AF45">
            <v>22.000000000000082</v>
          </cell>
          <cell r="AG45">
            <v>22.000000000000082</v>
          </cell>
          <cell r="AH45">
            <v>0</v>
          </cell>
          <cell r="AI45">
            <v>0</v>
          </cell>
          <cell r="AJ45">
            <v>173.99999999999991</v>
          </cell>
          <cell r="AK45">
            <v>1.0000000000000004</v>
          </cell>
          <cell r="AL45">
            <v>1.0000000000000004</v>
          </cell>
          <cell r="AM45">
            <v>1.0000000000000004</v>
          </cell>
          <cell r="AN45">
            <v>0</v>
          </cell>
          <cell r="AO45">
            <v>1.0000000000000004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53.848739495798256</v>
          </cell>
          <cell r="AY45">
            <v>0</v>
          </cell>
          <cell r="AZ45">
            <v>49.530434782608687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E46">
            <v>110404</v>
          </cell>
          <cell r="F46">
            <v>8263000</v>
          </cell>
          <cell r="G46" t="str">
            <v>Cold Harbour Church of England School</v>
          </cell>
          <cell r="H46" t="str">
            <v>Primary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7</v>
          </cell>
          <cell r="N46">
            <v>0</v>
          </cell>
          <cell r="O46">
            <v>0</v>
          </cell>
          <cell r="P46">
            <v>0</v>
          </cell>
          <cell r="Q46">
            <v>183</v>
          </cell>
          <cell r="R46">
            <v>183</v>
          </cell>
          <cell r="S46">
            <v>15</v>
          </cell>
          <cell r="T46">
            <v>168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183</v>
          </cell>
          <cell r="AE46">
            <v>26.142857142857142</v>
          </cell>
          <cell r="AF46">
            <v>62.999999999999957</v>
          </cell>
          <cell r="AG46">
            <v>63.999999999999972</v>
          </cell>
          <cell r="AH46">
            <v>0</v>
          </cell>
          <cell r="AI46">
            <v>0</v>
          </cell>
          <cell r="AJ46">
            <v>146.99999999999997</v>
          </cell>
          <cell r="AK46">
            <v>5.9999999999999929</v>
          </cell>
          <cell r="AL46">
            <v>26.999999999999932</v>
          </cell>
          <cell r="AM46">
            <v>2.9999999999999964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14.245508982035926</v>
          </cell>
          <cell r="AY46">
            <v>0</v>
          </cell>
          <cell r="AZ46">
            <v>79.46437542817992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8.0200000000000262</v>
          </cell>
          <cell r="BH46">
            <v>0</v>
          </cell>
        </row>
        <row r="47">
          <cell r="E47">
            <v>110405</v>
          </cell>
          <cell r="F47">
            <v>8263003</v>
          </cell>
          <cell r="G47" t="str">
            <v>Newton Blossomville Church of England School</v>
          </cell>
          <cell r="H47" t="str">
            <v>Primary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3</v>
          </cell>
          <cell r="N47">
            <v>0</v>
          </cell>
          <cell r="O47">
            <v>0</v>
          </cell>
          <cell r="P47">
            <v>0</v>
          </cell>
          <cell r="Q47">
            <v>20</v>
          </cell>
          <cell r="R47">
            <v>20</v>
          </cell>
          <cell r="S47">
            <v>6</v>
          </cell>
          <cell r="T47">
            <v>14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20</v>
          </cell>
          <cell r="AE47">
            <v>6.666666666666667</v>
          </cell>
          <cell r="AF47">
            <v>2</v>
          </cell>
          <cell r="AG47">
            <v>2</v>
          </cell>
          <cell r="AH47">
            <v>0</v>
          </cell>
          <cell r="AI47">
            <v>0</v>
          </cell>
          <cell r="AJ47">
            <v>20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4.2857142857142883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E48">
            <v>110406</v>
          </cell>
          <cell r="F48">
            <v>8263004</v>
          </cell>
          <cell r="G48" t="str">
            <v>North Crawley CofE School</v>
          </cell>
          <cell r="H48" t="str">
            <v>Primary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3</v>
          </cell>
          <cell r="N48">
            <v>0</v>
          </cell>
          <cell r="O48">
            <v>0</v>
          </cell>
          <cell r="P48">
            <v>0</v>
          </cell>
          <cell r="Q48">
            <v>28</v>
          </cell>
          <cell r="R48">
            <v>28</v>
          </cell>
          <cell r="S48">
            <v>10</v>
          </cell>
          <cell r="T48">
            <v>18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28</v>
          </cell>
          <cell r="AE48">
            <v>9.3333333333333339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28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1.5555555555555569</v>
          </cell>
          <cell r="AY48">
            <v>0</v>
          </cell>
          <cell r="AZ48">
            <v>9.3333333333333428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1.3199999999999961</v>
          </cell>
          <cell r="BH48">
            <v>0</v>
          </cell>
        </row>
        <row r="49">
          <cell r="E49">
            <v>110407</v>
          </cell>
          <cell r="F49">
            <v>8263005</v>
          </cell>
          <cell r="G49" t="str">
            <v>Sherington Church of England School</v>
          </cell>
          <cell r="H49" t="str">
            <v>Primary</v>
          </cell>
          <cell r="I49">
            <v>0</v>
          </cell>
          <cell r="J49">
            <v>1</v>
          </cell>
          <cell r="K49">
            <v>0</v>
          </cell>
          <cell r="L49">
            <v>0</v>
          </cell>
          <cell r="M49">
            <v>3</v>
          </cell>
          <cell r="N49">
            <v>0</v>
          </cell>
          <cell r="O49">
            <v>0</v>
          </cell>
          <cell r="P49">
            <v>0</v>
          </cell>
          <cell r="Q49">
            <v>17</v>
          </cell>
          <cell r="R49">
            <v>17</v>
          </cell>
          <cell r="S49">
            <v>8</v>
          </cell>
          <cell r="T49">
            <v>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17</v>
          </cell>
          <cell r="AE49">
            <v>5.666666666666667</v>
          </cell>
          <cell r="AF49">
            <v>1.9999999999999929</v>
          </cell>
          <cell r="AG49">
            <v>1.9999999999999929</v>
          </cell>
          <cell r="AH49">
            <v>0</v>
          </cell>
          <cell r="AI49">
            <v>0</v>
          </cell>
          <cell r="AJ49">
            <v>17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9.4444444444444411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E50">
            <v>110408</v>
          </cell>
          <cell r="F50">
            <v>8263006</v>
          </cell>
          <cell r="G50" t="str">
            <v>Stoke Goldington Church of England School</v>
          </cell>
          <cell r="H50" t="str">
            <v>Primary</v>
          </cell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3</v>
          </cell>
          <cell r="N50">
            <v>0</v>
          </cell>
          <cell r="O50">
            <v>0</v>
          </cell>
          <cell r="P50">
            <v>0</v>
          </cell>
          <cell r="Q50">
            <v>16</v>
          </cell>
          <cell r="R50">
            <v>16</v>
          </cell>
          <cell r="S50">
            <v>3</v>
          </cell>
          <cell r="T50">
            <v>13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16</v>
          </cell>
          <cell r="AE50">
            <v>5.333333333333333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16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1.2307692307692304</v>
          </cell>
          <cell r="AY50">
            <v>0</v>
          </cell>
          <cell r="AZ50">
            <v>3.6923076923076943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4.0000000000000036E-2</v>
          </cell>
          <cell r="BH50">
            <v>0</v>
          </cell>
        </row>
        <row r="51">
          <cell r="E51">
            <v>110439</v>
          </cell>
          <cell r="F51">
            <v>8263058</v>
          </cell>
          <cell r="G51" t="str">
            <v>St Mary's Wavendon CofE Primary</v>
          </cell>
          <cell r="H51" t="str">
            <v>Primary</v>
          </cell>
          <cell r="I51">
            <v>0</v>
          </cell>
          <cell r="J51">
            <v>1</v>
          </cell>
          <cell r="K51">
            <v>0</v>
          </cell>
          <cell r="L51">
            <v>0</v>
          </cell>
          <cell r="M51">
            <v>7</v>
          </cell>
          <cell r="N51">
            <v>0</v>
          </cell>
          <cell r="O51">
            <v>0</v>
          </cell>
          <cell r="P51">
            <v>0</v>
          </cell>
          <cell r="Q51">
            <v>395.75</v>
          </cell>
          <cell r="R51">
            <v>395.75</v>
          </cell>
          <cell r="S51">
            <v>62.75</v>
          </cell>
          <cell r="T51">
            <v>333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395.75</v>
          </cell>
          <cell r="AE51">
            <v>56.535714285714285</v>
          </cell>
          <cell r="AF51">
            <v>71.582687338501202</v>
          </cell>
          <cell r="AG51">
            <v>72.6052971576229</v>
          </cell>
          <cell r="AH51">
            <v>0</v>
          </cell>
          <cell r="AI51">
            <v>0</v>
          </cell>
          <cell r="AJ51">
            <v>387.54792746113998</v>
          </cell>
          <cell r="AK51">
            <v>1.0252590673575115</v>
          </cell>
          <cell r="AL51">
            <v>6.1515544041450765</v>
          </cell>
          <cell r="AM51">
            <v>1.0252590673575115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71.30630630630624</v>
          </cell>
          <cell r="AY51">
            <v>0</v>
          </cell>
          <cell r="AZ51">
            <v>150.35800850384192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72.380322997415931</v>
          </cell>
          <cell r="BH51">
            <v>0</v>
          </cell>
        </row>
        <row r="52">
          <cell r="E52">
            <v>110443</v>
          </cell>
          <cell r="F52">
            <v>8263066</v>
          </cell>
          <cell r="G52" t="str">
            <v>St Andrew's CofE Infant School</v>
          </cell>
          <cell r="H52" t="str">
            <v>Primary</v>
          </cell>
          <cell r="I52">
            <v>0</v>
          </cell>
          <cell r="J52">
            <v>1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15</v>
          </cell>
          <cell r="R52">
            <v>15</v>
          </cell>
          <cell r="S52">
            <v>5</v>
          </cell>
          <cell r="T52">
            <v>10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15</v>
          </cell>
          <cell r="AE52">
            <v>5</v>
          </cell>
          <cell r="AF52">
            <v>4.9999999999999947</v>
          </cell>
          <cell r="AG52">
            <v>4.9999999999999947</v>
          </cell>
          <cell r="AH52">
            <v>0</v>
          </cell>
          <cell r="AI52">
            <v>0</v>
          </cell>
          <cell r="AJ52">
            <v>7.9999999999999947</v>
          </cell>
          <cell r="AK52">
            <v>3</v>
          </cell>
          <cell r="AL52">
            <v>4.0000000000000053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6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0.10000000000000044</v>
          </cell>
          <cell r="BH52">
            <v>0</v>
          </cell>
        </row>
        <row r="53">
          <cell r="E53">
            <v>110476</v>
          </cell>
          <cell r="F53">
            <v>8263369</v>
          </cell>
          <cell r="G53" t="str">
            <v>St Thomas Aquinas Catholic Primary School</v>
          </cell>
          <cell r="H53" t="str">
            <v>Primary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7</v>
          </cell>
          <cell r="N53">
            <v>0</v>
          </cell>
          <cell r="O53">
            <v>0</v>
          </cell>
          <cell r="P53">
            <v>0</v>
          </cell>
          <cell r="Q53">
            <v>265</v>
          </cell>
          <cell r="R53">
            <v>265</v>
          </cell>
          <cell r="S53">
            <v>29</v>
          </cell>
          <cell r="T53">
            <v>236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265</v>
          </cell>
          <cell r="AE53">
            <v>37.857142857142854</v>
          </cell>
          <cell r="AF53">
            <v>37.999999999999908</v>
          </cell>
          <cell r="AG53">
            <v>37.999999999999908</v>
          </cell>
          <cell r="AH53">
            <v>0</v>
          </cell>
          <cell r="AI53">
            <v>0</v>
          </cell>
          <cell r="AJ53">
            <v>156.00000000000003</v>
          </cell>
          <cell r="AK53">
            <v>26.99999999999995</v>
          </cell>
          <cell r="AL53">
            <v>50.999999999999936</v>
          </cell>
          <cell r="AM53">
            <v>16.999999999999996</v>
          </cell>
          <cell r="AN53">
            <v>1.9999999999999987</v>
          </cell>
          <cell r="AO53">
            <v>6.9999999999999893</v>
          </cell>
          <cell r="AP53">
            <v>5.0000000000000036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45.106382978723452</v>
          </cell>
          <cell r="AY53">
            <v>0</v>
          </cell>
          <cell r="AZ53">
            <v>110.60445874511608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E54">
            <v>134073</v>
          </cell>
          <cell r="F54">
            <v>8263376</v>
          </cell>
          <cell r="G54" t="str">
            <v>Giles Brook Primary School</v>
          </cell>
          <cell r="H54" t="str">
            <v>Primary</v>
          </cell>
          <cell r="I54">
            <v>0</v>
          </cell>
          <cell r="J54">
            <v>1</v>
          </cell>
          <cell r="K54">
            <v>0</v>
          </cell>
          <cell r="L54">
            <v>0</v>
          </cell>
          <cell r="M54">
            <v>7</v>
          </cell>
          <cell r="N54">
            <v>0</v>
          </cell>
          <cell r="O54">
            <v>0</v>
          </cell>
          <cell r="P54">
            <v>0</v>
          </cell>
          <cell r="Q54">
            <v>407</v>
          </cell>
          <cell r="R54">
            <v>407</v>
          </cell>
          <cell r="S54">
            <v>46</v>
          </cell>
          <cell r="T54">
            <v>361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407</v>
          </cell>
          <cell r="AE54">
            <v>58.142857142857146</v>
          </cell>
          <cell r="AF54">
            <v>33.000000000000007</v>
          </cell>
          <cell r="AG54">
            <v>35.999999999999979</v>
          </cell>
          <cell r="AH54">
            <v>0</v>
          </cell>
          <cell r="AI54">
            <v>0</v>
          </cell>
          <cell r="AJ54">
            <v>383</v>
          </cell>
          <cell r="AK54">
            <v>5.0000000000000062</v>
          </cell>
          <cell r="AL54">
            <v>12.999999999999984</v>
          </cell>
          <cell r="AM54">
            <v>4.0000000000000009</v>
          </cell>
          <cell r="AN54">
            <v>0</v>
          </cell>
          <cell r="AO54">
            <v>1.9999999999999984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73.486111111111285</v>
          </cell>
          <cell r="AY54">
            <v>0</v>
          </cell>
          <cell r="AZ54">
            <v>82.01638959559736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E55">
            <v>110481</v>
          </cell>
          <cell r="F55">
            <v>8263377</v>
          </cell>
          <cell r="G55" t="str">
            <v>Bishop Parker Catholic School</v>
          </cell>
          <cell r="H55" t="str">
            <v>Primary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156</v>
          </cell>
          <cell r="R55">
            <v>156</v>
          </cell>
          <cell r="S55">
            <v>4</v>
          </cell>
          <cell r="T55">
            <v>152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156</v>
          </cell>
          <cell r="AE55">
            <v>22.285714285714285</v>
          </cell>
          <cell r="AF55">
            <v>39.999999999999936</v>
          </cell>
          <cell r="AG55">
            <v>41.000000000000028</v>
          </cell>
          <cell r="AH55">
            <v>0</v>
          </cell>
          <cell r="AI55">
            <v>0</v>
          </cell>
          <cell r="AJ55">
            <v>24.999999999999957</v>
          </cell>
          <cell r="AK55">
            <v>31.999999999999982</v>
          </cell>
          <cell r="AL55">
            <v>33.000000000000071</v>
          </cell>
          <cell r="AM55">
            <v>34.999999999999943</v>
          </cell>
          <cell r="AN55">
            <v>3.9999999999999933</v>
          </cell>
          <cell r="AO55">
            <v>15.000000000000007</v>
          </cell>
          <cell r="AP55">
            <v>11.999999999999996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41.052631578947349</v>
          </cell>
          <cell r="AY55">
            <v>0</v>
          </cell>
          <cell r="AZ55">
            <v>59.468423529411787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17.639999999999986</v>
          </cell>
          <cell r="BH55">
            <v>0</v>
          </cell>
        </row>
        <row r="56">
          <cell r="E56">
            <v>110482</v>
          </cell>
          <cell r="F56">
            <v>8263378</v>
          </cell>
          <cell r="G56" t="str">
            <v>St Monica's Catholic Primary School</v>
          </cell>
          <cell r="H56" t="str">
            <v>Primary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7</v>
          </cell>
          <cell r="N56">
            <v>0</v>
          </cell>
          <cell r="O56">
            <v>0</v>
          </cell>
          <cell r="P56">
            <v>0</v>
          </cell>
          <cell r="Q56">
            <v>383</v>
          </cell>
          <cell r="R56">
            <v>383</v>
          </cell>
          <cell r="S56">
            <v>58</v>
          </cell>
          <cell r="T56">
            <v>325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383</v>
          </cell>
          <cell r="AE56">
            <v>54.714285714285715</v>
          </cell>
          <cell r="AF56">
            <v>125.00000000000014</v>
          </cell>
          <cell r="AG56">
            <v>126.00000000000003</v>
          </cell>
          <cell r="AH56">
            <v>0</v>
          </cell>
          <cell r="AI56">
            <v>0</v>
          </cell>
          <cell r="AJ56">
            <v>174.99999999999989</v>
          </cell>
          <cell r="AK56">
            <v>114.00000000000006</v>
          </cell>
          <cell r="AL56">
            <v>59.999999999999929</v>
          </cell>
          <cell r="AM56">
            <v>15</v>
          </cell>
          <cell r="AN56">
            <v>11.999999999999986</v>
          </cell>
          <cell r="AO56">
            <v>5.0000000000000133</v>
          </cell>
          <cell r="AP56">
            <v>2.0000000000000013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102.52615384615396</v>
          </cell>
          <cell r="AY56">
            <v>0</v>
          </cell>
          <cell r="AZ56">
            <v>137.89478764478753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9.0200000000000014</v>
          </cell>
          <cell r="BH56">
            <v>0</v>
          </cell>
        </row>
        <row r="57">
          <cell r="E57">
            <v>110483</v>
          </cell>
          <cell r="F57">
            <v>8263379</v>
          </cell>
          <cell r="G57" t="str">
            <v>St Mary Magdalene Catholic Primary School</v>
          </cell>
          <cell r="H57" t="str">
            <v>Primary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7</v>
          </cell>
          <cell r="N57">
            <v>0</v>
          </cell>
          <cell r="O57">
            <v>0</v>
          </cell>
          <cell r="P57">
            <v>0</v>
          </cell>
          <cell r="Q57">
            <v>353</v>
          </cell>
          <cell r="R57">
            <v>353</v>
          </cell>
          <cell r="S57">
            <v>40</v>
          </cell>
          <cell r="T57">
            <v>313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353</v>
          </cell>
          <cell r="AE57">
            <v>50.428571428571431</v>
          </cell>
          <cell r="AF57">
            <v>68.000000000000156</v>
          </cell>
          <cell r="AG57">
            <v>70.000000000000014</v>
          </cell>
          <cell r="AH57">
            <v>0</v>
          </cell>
          <cell r="AI57">
            <v>0</v>
          </cell>
          <cell r="AJ57">
            <v>210.00000000000003</v>
          </cell>
          <cell r="AK57">
            <v>26.000000000000004</v>
          </cell>
          <cell r="AL57">
            <v>41.999999999999865</v>
          </cell>
          <cell r="AM57">
            <v>7.0000000000000009</v>
          </cell>
          <cell r="AN57">
            <v>64.000000000000085</v>
          </cell>
          <cell r="AO57">
            <v>4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68.795527156549511</v>
          </cell>
          <cell r="AY57">
            <v>0</v>
          </cell>
          <cell r="AZ57">
            <v>122.45358239829493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E58">
            <v>134318</v>
          </cell>
          <cell r="F58">
            <v>8263383</v>
          </cell>
          <cell r="G58" t="str">
            <v>St Bernadette's Catholic Primary School</v>
          </cell>
          <cell r="H58" t="str">
            <v>Primary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7</v>
          </cell>
          <cell r="N58">
            <v>0</v>
          </cell>
          <cell r="O58">
            <v>0</v>
          </cell>
          <cell r="P58">
            <v>0</v>
          </cell>
          <cell r="Q58">
            <v>393</v>
          </cell>
          <cell r="R58">
            <v>393</v>
          </cell>
          <cell r="S58">
            <v>52</v>
          </cell>
          <cell r="T58">
            <v>341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393</v>
          </cell>
          <cell r="AE58">
            <v>56.142857142857146</v>
          </cell>
          <cell r="AF58">
            <v>56.999999999999886</v>
          </cell>
          <cell r="AG58">
            <v>60.000000000000064</v>
          </cell>
          <cell r="AH58">
            <v>0</v>
          </cell>
          <cell r="AI58">
            <v>0</v>
          </cell>
          <cell r="AJ58">
            <v>292.74489795918385</v>
          </cell>
          <cell r="AK58">
            <v>35.089285714285722</v>
          </cell>
          <cell r="AL58">
            <v>18.04591836734695</v>
          </cell>
          <cell r="AM58">
            <v>14.035714285714279</v>
          </cell>
          <cell r="AN58">
            <v>14.035714285714279</v>
          </cell>
          <cell r="AO58">
            <v>19.048469387755084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106.34117647058838</v>
          </cell>
          <cell r="AY58">
            <v>0</v>
          </cell>
          <cell r="AZ58">
            <v>133.17705140264485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9.4200000000000177</v>
          </cell>
          <cell r="BH58">
            <v>0</v>
          </cell>
        </row>
        <row r="59">
          <cell r="E59">
            <v>134423</v>
          </cell>
          <cell r="F59">
            <v>8263384</v>
          </cell>
          <cell r="G59" t="str">
            <v>Bow Brickhill CofE VA Primary School</v>
          </cell>
          <cell r="H59" t="str">
            <v>Primary</v>
          </cell>
          <cell r="I59">
            <v>0</v>
          </cell>
          <cell r="J59">
            <v>1</v>
          </cell>
          <cell r="K59">
            <v>0</v>
          </cell>
          <cell r="L59">
            <v>0</v>
          </cell>
          <cell r="M59">
            <v>7</v>
          </cell>
          <cell r="N59">
            <v>0</v>
          </cell>
          <cell r="O59">
            <v>0</v>
          </cell>
          <cell r="P59">
            <v>0</v>
          </cell>
          <cell r="Q59">
            <v>92</v>
          </cell>
          <cell r="R59">
            <v>92</v>
          </cell>
          <cell r="S59">
            <v>11</v>
          </cell>
          <cell r="T59">
            <v>81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92</v>
          </cell>
          <cell r="AE59">
            <v>13.142857142857142</v>
          </cell>
          <cell r="AF59">
            <v>19.000000000000021</v>
          </cell>
          <cell r="AG59">
            <v>19.000000000000021</v>
          </cell>
          <cell r="AH59">
            <v>0</v>
          </cell>
          <cell r="AI59">
            <v>0</v>
          </cell>
          <cell r="AJ59">
            <v>59.999999999999979</v>
          </cell>
          <cell r="AK59">
            <v>5.9999999999999973</v>
          </cell>
          <cell r="AL59">
            <v>4.9999999999999982</v>
          </cell>
          <cell r="AM59">
            <v>19.999999999999993</v>
          </cell>
          <cell r="AN59">
            <v>0</v>
          </cell>
          <cell r="AO59">
            <v>0.99999999999999967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7.9506172839506126</v>
          </cell>
          <cell r="AY59">
            <v>0</v>
          </cell>
          <cell r="AZ59">
            <v>25.170893970893982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6.4800000000000333</v>
          </cell>
          <cell r="BH59">
            <v>0</v>
          </cell>
        </row>
        <row r="60">
          <cell r="E60">
            <v>135107</v>
          </cell>
          <cell r="F60">
            <v>8263389</v>
          </cell>
          <cell r="G60" t="str">
            <v>Tickford Park Primary School</v>
          </cell>
          <cell r="H60" t="str">
            <v>Primary</v>
          </cell>
          <cell r="I60">
            <v>0</v>
          </cell>
          <cell r="J60">
            <v>1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0</v>
          </cell>
          <cell r="P60">
            <v>0</v>
          </cell>
          <cell r="Q60">
            <v>359</v>
          </cell>
          <cell r="R60">
            <v>359</v>
          </cell>
          <cell r="S60">
            <v>33</v>
          </cell>
          <cell r="T60">
            <v>326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359</v>
          </cell>
          <cell r="AE60">
            <v>51.285714285714285</v>
          </cell>
          <cell r="AF60">
            <v>68.000000000000071</v>
          </cell>
          <cell r="AG60">
            <v>68.000000000000071</v>
          </cell>
          <cell r="AH60">
            <v>0</v>
          </cell>
          <cell r="AI60">
            <v>0</v>
          </cell>
          <cell r="AJ60">
            <v>347.99999999999994</v>
          </cell>
          <cell r="AK60">
            <v>3.0000000000000013</v>
          </cell>
          <cell r="AL60">
            <v>8.0000000000000018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32.132716049382722</v>
          </cell>
          <cell r="AY60">
            <v>0</v>
          </cell>
          <cell r="AZ60">
            <v>100.20896164021161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E61">
            <v>135270</v>
          </cell>
          <cell r="F61">
            <v>8263390</v>
          </cell>
          <cell r="G61" t="str">
            <v>Newton Leys Primary School</v>
          </cell>
          <cell r="H61" t="str">
            <v>Primary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547</v>
          </cell>
          <cell r="R61">
            <v>547</v>
          </cell>
          <cell r="S61">
            <v>89</v>
          </cell>
          <cell r="T61">
            <v>458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547</v>
          </cell>
          <cell r="AE61">
            <v>78.142857142857139</v>
          </cell>
          <cell r="AF61">
            <v>115.9999999999998</v>
          </cell>
          <cell r="AG61">
            <v>117.00000000000009</v>
          </cell>
          <cell r="AH61">
            <v>0</v>
          </cell>
          <cell r="AI61">
            <v>0</v>
          </cell>
          <cell r="AJ61">
            <v>103.18864468864489</v>
          </cell>
          <cell r="AK61">
            <v>5.00915750915751</v>
          </cell>
          <cell r="AL61">
            <v>10.018315018315009</v>
          </cell>
          <cell r="AM61">
            <v>422.77289377289384</v>
          </cell>
          <cell r="AN61">
            <v>0</v>
          </cell>
          <cell r="AO61">
            <v>6.0109890109890172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63.299126637554451</v>
          </cell>
          <cell r="AY61">
            <v>0</v>
          </cell>
          <cell r="AZ61">
            <v>180.66763220439705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16.179999999999989</v>
          </cell>
          <cell r="BH61">
            <v>0</v>
          </cell>
        </row>
        <row r="62">
          <cell r="E62">
            <v>135271</v>
          </cell>
          <cell r="F62">
            <v>8263391</v>
          </cell>
          <cell r="G62" t="str">
            <v>Brooklands Farm Primary School</v>
          </cell>
          <cell r="H62" t="str">
            <v>Primary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7</v>
          </cell>
          <cell r="N62">
            <v>0</v>
          </cell>
          <cell r="O62">
            <v>0</v>
          </cell>
          <cell r="P62">
            <v>0</v>
          </cell>
          <cell r="Q62">
            <v>1219</v>
          </cell>
          <cell r="R62">
            <v>1219</v>
          </cell>
          <cell r="S62">
            <v>161</v>
          </cell>
          <cell r="T62">
            <v>1058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1219</v>
          </cell>
          <cell r="AE62">
            <v>174.14285714285714</v>
          </cell>
          <cell r="AF62">
            <v>121</v>
          </cell>
          <cell r="AG62">
            <v>123.00000000000043</v>
          </cell>
          <cell r="AH62">
            <v>0</v>
          </cell>
          <cell r="AI62">
            <v>0</v>
          </cell>
          <cell r="AJ62">
            <v>1181.969622331691</v>
          </cell>
          <cell r="AK62">
            <v>15.012315270935972</v>
          </cell>
          <cell r="AL62">
            <v>12.009852216748765</v>
          </cell>
          <cell r="AM62">
            <v>4.0032840722495884</v>
          </cell>
          <cell r="AN62">
            <v>3.0024630541871944</v>
          </cell>
          <cell r="AO62">
            <v>3.0024630541871944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381.73036896877932</v>
          </cell>
          <cell r="AY62">
            <v>0</v>
          </cell>
          <cell r="AZ62">
            <v>372.78809202453965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61.860000000000021</v>
          </cell>
          <cell r="BH62">
            <v>0</v>
          </cell>
        </row>
        <row r="63">
          <cell r="E63">
            <v>110517</v>
          </cell>
          <cell r="F63">
            <v>8264702</v>
          </cell>
          <cell r="G63" t="str">
            <v>St Paul's Catholic School</v>
          </cell>
          <cell r="H63" t="str">
            <v>Secondary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5</v>
          </cell>
          <cell r="O63">
            <v>3</v>
          </cell>
          <cell r="P63">
            <v>2</v>
          </cell>
          <cell r="Q63">
            <v>1452</v>
          </cell>
          <cell r="R63">
            <v>0</v>
          </cell>
          <cell r="S63">
            <v>0</v>
          </cell>
          <cell r="T63">
            <v>0</v>
          </cell>
          <cell r="U63">
            <v>1452</v>
          </cell>
          <cell r="V63">
            <v>851</v>
          </cell>
          <cell r="W63">
            <v>601</v>
          </cell>
          <cell r="X63">
            <v>273</v>
          </cell>
          <cell r="Y63">
            <v>288</v>
          </cell>
          <cell r="Z63">
            <v>290</v>
          </cell>
          <cell r="AA63">
            <v>301</v>
          </cell>
          <cell r="AB63">
            <v>300</v>
          </cell>
          <cell r="AC63">
            <v>0</v>
          </cell>
          <cell r="AD63">
            <v>1452</v>
          </cell>
          <cell r="AE63">
            <v>290.39999999999998</v>
          </cell>
          <cell r="AF63">
            <v>0</v>
          </cell>
          <cell r="AG63">
            <v>0</v>
          </cell>
          <cell r="AH63">
            <v>337.0000000000004</v>
          </cell>
          <cell r="AI63">
            <v>392.99999999999943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623.00000000000045</v>
          </cell>
          <cell r="AR63">
            <v>279.00000000000074</v>
          </cell>
          <cell r="AS63">
            <v>234.99999999999972</v>
          </cell>
          <cell r="AT63">
            <v>178.00000000000034</v>
          </cell>
          <cell r="AU63">
            <v>52.999999999999972</v>
          </cell>
          <cell r="AV63">
            <v>67.999999999999986</v>
          </cell>
          <cell r="AW63">
            <v>16.000000000000039</v>
          </cell>
          <cell r="AX63">
            <v>0</v>
          </cell>
          <cell r="AY63">
            <v>90.062026188835276</v>
          </cell>
          <cell r="AZ63">
            <v>0</v>
          </cell>
          <cell r="BA63">
            <v>109.81578947368411</v>
          </cell>
          <cell r="BB63">
            <v>100.69172932330829</v>
          </cell>
          <cell r="BC63">
            <v>101.39097744360905</v>
          </cell>
          <cell r="BD63">
            <v>105.40433212996376</v>
          </cell>
          <cell r="BE63">
            <v>105.0541516245486</v>
          </cell>
          <cell r="BF63">
            <v>307.11630581904836</v>
          </cell>
          <cell r="BG63">
            <v>0</v>
          </cell>
          <cell r="BH63">
            <v>0</v>
          </cell>
        </row>
        <row r="64">
          <cell r="E64">
            <v>110532</v>
          </cell>
          <cell r="F64">
            <v>8265406</v>
          </cell>
          <cell r="G64" t="str">
            <v>The Radcliffe School</v>
          </cell>
          <cell r="H64" t="str">
            <v>Secondary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5</v>
          </cell>
          <cell r="O64">
            <v>3</v>
          </cell>
          <cell r="P64">
            <v>2</v>
          </cell>
          <cell r="Q64">
            <v>1041</v>
          </cell>
          <cell r="R64">
            <v>0</v>
          </cell>
          <cell r="S64">
            <v>0</v>
          </cell>
          <cell r="T64">
            <v>0</v>
          </cell>
          <cell r="U64">
            <v>1041</v>
          </cell>
          <cell r="V64">
            <v>623</v>
          </cell>
          <cell r="W64">
            <v>418</v>
          </cell>
          <cell r="X64">
            <v>209</v>
          </cell>
          <cell r="Y64">
            <v>207</v>
          </cell>
          <cell r="Z64">
            <v>207</v>
          </cell>
          <cell r="AA64">
            <v>204</v>
          </cell>
          <cell r="AB64">
            <v>214</v>
          </cell>
          <cell r="AC64">
            <v>0</v>
          </cell>
          <cell r="AD64">
            <v>1041</v>
          </cell>
          <cell r="AE64">
            <v>208.2</v>
          </cell>
          <cell r="AF64">
            <v>0</v>
          </cell>
          <cell r="AG64">
            <v>0</v>
          </cell>
          <cell r="AH64">
            <v>373.0000000000004</v>
          </cell>
          <cell r="AI64">
            <v>391.99999999999977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644.23772858517816</v>
          </cell>
          <cell r="AR64">
            <v>67.128970163618817</v>
          </cell>
          <cell r="AS64">
            <v>121.23291626563979</v>
          </cell>
          <cell r="AT64">
            <v>13.025024061597644</v>
          </cell>
          <cell r="AU64">
            <v>188.3618864292585</v>
          </cell>
          <cell r="AV64">
            <v>2.0038498556304143</v>
          </cell>
          <cell r="AW64">
            <v>5.00962463907603</v>
          </cell>
          <cell r="AX64">
            <v>0</v>
          </cell>
          <cell r="AY64">
            <v>36.034615384615371</v>
          </cell>
          <cell r="AZ64">
            <v>0</v>
          </cell>
          <cell r="BA64">
            <v>97.937198067632821</v>
          </cell>
          <cell r="BB64">
            <v>100.4257425742574</v>
          </cell>
          <cell r="BC64">
            <v>100.4257425742574</v>
          </cell>
          <cell r="BD64">
            <v>72.927536231884048</v>
          </cell>
          <cell r="BE64">
            <v>76.502415458937193</v>
          </cell>
          <cell r="BF64">
            <v>260.4414437882632</v>
          </cell>
          <cell r="BG64">
            <v>0</v>
          </cell>
          <cell r="BH64">
            <v>0</v>
          </cell>
        </row>
        <row r="65">
          <cell r="E65">
            <v>143265</v>
          </cell>
          <cell r="F65">
            <v>8262003</v>
          </cell>
          <cell r="G65" t="str">
            <v>Chestnuts Primary School</v>
          </cell>
          <cell r="H65" t="str">
            <v>Primary</v>
          </cell>
          <cell r="I65" t="str">
            <v>Recoupment Academy</v>
          </cell>
          <cell r="J65">
            <v>1</v>
          </cell>
          <cell r="K65">
            <v>0</v>
          </cell>
          <cell r="L65">
            <v>0</v>
          </cell>
          <cell r="M65">
            <v>7</v>
          </cell>
          <cell r="N65">
            <v>0</v>
          </cell>
          <cell r="O65">
            <v>0</v>
          </cell>
          <cell r="P65">
            <v>0</v>
          </cell>
          <cell r="Q65">
            <v>391</v>
          </cell>
          <cell r="R65">
            <v>391</v>
          </cell>
          <cell r="S65">
            <v>40</v>
          </cell>
          <cell r="T65">
            <v>351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391</v>
          </cell>
          <cell r="AE65">
            <v>55.857142857142854</v>
          </cell>
          <cell r="AF65">
            <v>113.9999999999999</v>
          </cell>
          <cell r="AG65">
            <v>117</v>
          </cell>
          <cell r="AH65">
            <v>0</v>
          </cell>
          <cell r="AI65">
            <v>0</v>
          </cell>
          <cell r="AJ65">
            <v>158.99999999999983</v>
          </cell>
          <cell r="AK65">
            <v>80.000000000000057</v>
          </cell>
          <cell r="AL65">
            <v>129</v>
          </cell>
          <cell r="AM65">
            <v>10.000000000000007</v>
          </cell>
          <cell r="AN65">
            <v>2.0000000000000013</v>
          </cell>
          <cell r="AO65">
            <v>4.0000000000000027</v>
          </cell>
          <cell r="AP65">
            <v>6.9999999999999858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56.811965811965699</v>
          </cell>
          <cell r="AY65">
            <v>0</v>
          </cell>
          <cell r="AZ65">
            <v>140.37319804834783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14.539999999999992</v>
          </cell>
          <cell r="BH65">
            <v>0</v>
          </cell>
        </row>
        <row r="66">
          <cell r="E66">
            <v>145043</v>
          </cell>
          <cell r="F66">
            <v>8262004</v>
          </cell>
          <cell r="G66" t="str">
            <v>Jubilee Wood Primary School</v>
          </cell>
          <cell r="H66" t="str">
            <v>Primary</v>
          </cell>
          <cell r="I66" t="str">
            <v>Recoupment Academy</v>
          </cell>
          <cell r="J66">
            <v>1</v>
          </cell>
          <cell r="K66">
            <v>0</v>
          </cell>
          <cell r="L66">
            <v>0</v>
          </cell>
          <cell r="M66">
            <v>7</v>
          </cell>
          <cell r="N66">
            <v>0</v>
          </cell>
          <cell r="O66">
            <v>0</v>
          </cell>
          <cell r="P66">
            <v>0</v>
          </cell>
          <cell r="Q66">
            <v>510</v>
          </cell>
          <cell r="R66">
            <v>510</v>
          </cell>
          <cell r="S66">
            <v>60</v>
          </cell>
          <cell r="T66">
            <v>450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510</v>
          </cell>
          <cell r="AE66">
            <v>72.857142857142861</v>
          </cell>
          <cell r="AF66">
            <v>177.00000000000011</v>
          </cell>
          <cell r="AG66">
            <v>185.99999999999991</v>
          </cell>
          <cell r="AH66">
            <v>0</v>
          </cell>
          <cell r="AI66">
            <v>0</v>
          </cell>
          <cell r="AJ66">
            <v>170.3379721669981</v>
          </cell>
          <cell r="AK66">
            <v>156.14314115308139</v>
          </cell>
          <cell r="AL66">
            <v>90.238568588469121</v>
          </cell>
          <cell r="AM66">
            <v>88.210735586481093</v>
          </cell>
          <cell r="AN66">
            <v>5.0695825049701773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230.06666666666661</v>
          </cell>
          <cell r="AY66">
            <v>0</v>
          </cell>
          <cell r="AZ66">
            <v>200.94197292069617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71.801574803149521</v>
          </cell>
          <cell r="BH66">
            <v>0</v>
          </cell>
        </row>
        <row r="67">
          <cell r="E67">
            <v>144137</v>
          </cell>
          <cell r="F67">
            <v>8262008</v>
          </cell>
          <cell r="G67" t="str">
            <v>Monkston Primary School</v>
          </cell>
          <cell r="H67" t="str">
            <v>Primary</v>
          </cell>
          <cell r="I67" t="str">
            <v>Recoupment Academy</v>
          </cell>
          <cell r="J67">
            <v>1</v>
          </cell>
          <cell r="K67">
            <v>0</v>
          </cell>
          <cell r="L67">
            <v>0</v>
          </cell>
          <cell r="M67">
            <v>7</v>
          </cell>
          <cell r="N67">
            <v>0</v>
          </cell>
          <cell r="O67">
            <v>0</v>
          </cell>
          <cell r="P67">
            <v>0</v>
          </cell>
          <cell r="Q67">
            <v>412</v>
          </cell>
          <cell r="R67">
            <v>412</v>
          </cell>
          <cell r="S67">
            <v>50</v>
          </cell>
          <cell r="T67">
            <v>362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412</v>
          </cell>
          <cell r="AE67">
            <v>58.857142857142854</v>
          </cell>
          <cell r="AF67">
            <v>48.999999999999815</v>
          </cell>
          <cell r="AG67">
            <v>48.999999999999815</v>
          </cell>
          <cell r="AH67">
            <v>0</v>
          </cell>
          <cell r="AI67">
            <v>0</v>
          </cell>
          <cell r="AJ67">
            <v>385.99999999999994</v>
          </cell>
          <cell r="AK67">
            <v>10.000000000000011</v>
          </cell>
          <cell r="AL67">
            <v>13.999999999999982</v>
          </cell>
          <cell r="AM67">
            <v>1.999999999999998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75.224719101123441</v>
          </cell>
          <cell r="AY67">
            <v>0</v>
          </cell>
          <cell r="AZ67">
            <v>97.286904129009429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E68">
            <v>140734</v>
          </cell>
          <cell r="F68">
            <v>8262016</v>
          </cell>
          <cell r="G68" t="str">
            <v>Middleton Primary School</v>
          </cell>
          <cell r="H68" t="str">
            <v>Primary</v>
          </cell>
          <cell r="I68" t="str">
            <v>Recoupment Academy</v>
          </cell>
          <cell r="J68">
            <v>1</v>
          </cell>
          <cell r="K68">
            <v>0</v>
          </cell>
          <cell r="L68">
            <v>0</v>
          </cell>
          <cell r="M68">
            <v>7</v>
          </cell>
          <cell r="N68">
            <v>0</v>
          </cell>
          <cell r="O68">
            <v>0</v>
          </cell>
          <cell r="P68">
            <v>0</v>
          </cell>
          <cell r="Q68">
            <v>631</v>
          </cell>
          <cell r="R68">
            <v>631</v>
          </cell>
          <cell r="S68">
            <v>90</v>
          </cell>
          <cell r="T68">
            <v>541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631</v>
          </cell>
          <cell r="AE68">
            <v>90.142857142857139</v>
          </cell>
          <cell r="AF68">
            <v>39.999999999999979</v>
          </cell>
          <cell r="AG68">
            <v>42.000000000000007</v>
          </cell>
          <cell r="AH68">
            <v>0</v>
          </cell>
          <cell r="AI68">
            <v>0</v>
          </cell>
          <cell r="AJ68">
            <v>597.89507154213049</v>
          </cell>
          <cell r="AK68">
            <v>9.0286168521462908</v>
          </cell>
          <cell r="AL68">
            <v>15.047694753577131</v>
          </cell>
          <cell r="AM68">
            <v>4.0127186009538978</v>
          </cell>
          <cell r="AN68">
            <v>3.0095389507154198</v>
          </cell>
          <cell r="AO68">
            <v>0</v>
          </cell>
          <cell r="AP68">
            <v>2.0063593004769489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137.63031423290181</v>
          </cell>
          <cell r="AY68">
            <v>0</v>
          </cell>
          <cell r="AZ68">
            <v>94.344597857077147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E69">
            <v>138440</v>
          </cell>
          <cell r="F69">
            <v>8262018</v>
          </cell>
          <cell r="G69" t="str">
            <v>Charles Warren Academy</v>
          </cell>
          <cell r="H69" t="str">
            <v>Primary</v>
          </cell>
          <cell r="I69" t="str">
            <v>Recoupment Academy</v>
          </cell>
          <cell r="J69">
            <v>1</v>
          </cell>
          <cell r="K69">
            <v>0</v>
          </cell>
          <cell r="L69">
            <v>0</v>
          </cell>
          <cell r="M69">
            <v>7</v>
          </cell>
          <cell r="N69">
            <v>0</v>
          </cell>
          <cell r="O69">
            <v>0</v>
          </cell>
          <cell r="P69">
            <v>0</v>
          </cell>
          <cell r="Q69">
            <v>201</v>
          </cell>
          <cell r="R69">
            <v>201</v>
          </cell>
          <cell r="S69">
            <v>25</v>
          </cell>
          <cell r="T69">
            <v>176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201</v>
          </cell>
          <cell r="AE69">
            <v>28.714285714285715</v>
          </cell>
          <cell r="AF69">
            <v>108.99999999999993</v>
          </cell>
          <cell r="AG69">
            <v>114.00000000000009</v>
          </cell>
          <cell r="AH69">
            <v>0</v>
          </cell>
          <cell r="AI69">
            <v>0</v>
          </cell>
          <cell r="AJ69">
            <v>24.000000000000028</v>
          </cell>
          <cell r="AK69">
            <v>64.000000000000014</v>
          </cell>
          <cell r="AL69">
            <v>2.0000000000000009</v>
          </cell>
          <cell r="AM69">
            <v>15.999999999999991</v>
          </cell>
          <cell r="AN69">
            <v>75.999999999999915</v>
          </cell>
          <cell r="AO69">
            <v>19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47.965909090909165</v>
          </cell>
          <cell r="AY69">
            <v>0</v>
          </cell>
          <cell r="AZ69">
            <v>53.575920934411428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17.940000000000087</v>
          </cell>
          <cell r="BH69">
            <v>0</v>
          </cell>
        </row>
        <row r="70">
          <cell r="E70">
            <v>138605</v>
          </cell>
          <cell r="F70">
            <v>8262019</v>
          </cell>
          <cell r="G70" t="str">
            <v>Orchard Academy</v>
          </cell>
          <cell r="H70" t="str">
            <v>Primary</v>
          </cell>
          <cell r="I70" t="str">
            <v>Recoupment Academy</v>
          </cell>
          <cell r="J70">
            <v>1</v>
          </cell>
          <cell r="K70">
            <v>0</v>
          </cell>
          <cell r="L70">
            <v>0</v>
          </cell>
          <cell r="M70">
            <v>4</v>
          </cell>
          <cell r="N70">
            <v>0</v>
          </cell>
          <cell r="O70">
            <v>0</v>
          </cell>
          <cell r="P70">
            <v>0</v>
          </cell>
          <cell r="Q70">
            <v>352</v>
          </cell>
          <cell r="R70">
            <v>352</v>
          </cell>
          <cell r="S70">
            <v>0</v>
          </cell>
          <cell r="T70">
            <v>352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352</v>
          </cell>
          <cell r="AE70">
            <v>88</v>
          </cell>
          <cell r="AF70">
            <v>153.00000000000003</v>
          </cell>
          <cell r="AG70">
            <v>160.00000000000014</v>
          </cell>
          <cell r="AH70">
            <v>0</v>
          </cell>
          <cell r="AI70">
            <v>0</v>
          </cell>
          <cell r="AJ70">
            <v>124.99999999999989</v>
          </cell>
          <cell r="AK70">
            <v>129.00000000000009</v>
          </cell>
          <cell r="AL70">
            <v>70.999999999999844</v>
          </cell>
          <cell r="AM70">
            <v>17.999999999999986</v>
          </cell>
          <cell r="AN70">
            <v>5.999999999999984</v>
          </cell>
          <cell r="AO70">
            <v>2.9999999999999991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67.999999999999943</v>
          </cell>
          <cell r="AY70">
            <v>0</v>
          </cell>
          <cell r="AZ70">
            <v>125.04327094683971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5.8800000000000159</v>
          </cell>
          <cell r="BH70">
            <v>0</v>
          </cell>
        </row>
        <row r="71">
          <cell r="E71">
            <v>139057</v>
          </cell>
          <cell r="F71">
            <v>8262020</v>
          </cell>
          <cell r="G71" t="str">
            <v>New Chapter Primary School</v>
          </cell>
          <cell r="H71" t="str">
            <v>Primary</v>
          </cell>
          <cell r="I71" t="str">
            <v>Recoupment Academy</v>
          </cell>
          <cell r="J71">
            <v>1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  <cell r="P71">
            <v>0</v>
          </cell>
          <cell r="Q71">
            <v>254</v>
          </cell>
          <cell r="R71">
            <v>254</v>
          </cell>
          <cell r="S71">
            <v>26</v>
          </cell>
          <cell r="T71">
            <v>228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254</v>
          </cell>
          <cell r="AE71">
            <v>36.285714285714285</v>
          </cell>
          <cell r="AF71">
            <v>116.00000000000006</v>
          </cell>
          <cell r="AG71">
            <v>116.00000000000006</v>
          </cell>
          <cell r="AH71">
            <v>0</v>
          </cell>
          <cell r="AI71">
            <v>0</v>
          </cell>
          <cell r="AJ71">
            <v>22.999999999999996</v>
          </cell>
          <cell r="AK71">
            <v>50.999999999999957</v>
          </cell>
          <cell r="AL71">
            <v>6.0000000000000027</v>
          </cell>
          <cell r="AM71">
            <v>69.000000000000099</v>
          </cell>
          <cell r="AN71">
            <v>25.999999999999886</v>
          </cell>
          <cell r="AO71">
            <v>78.999999999999972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41.219298245614041</v>
          </cell>
          <cell r="AY71">
            <v>0</v>
          </cell>
          <cell r="AZ71">
            <v>99.904208998548654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12.760000000000014</v>
          </cell>
          <cell r="BH71">
            <v>0</v>
          </cell>
        </row>
        <row r="72">
          <cell r="E72">
            <v>142907</v>
          </cell>
          <cell r="F72">
            <v>8262021</v>
          </cell>
          <cell r="G72" t="str">
            <v>Whitehouse Primary School</v>
          </cell>
          <cell r="H72" t="str">
            <v>Primary</v>
          </cell>
          <cell r="I72" t="str">
            <v>Recoupment Academy</v>
          </cell>
          <cell r="J72">
            <v>1</v>
          </cell>
          <cell r="K72">
            <v>0</v>
          </cell>
          <cell r="L72">
            <v>0</v>
          </cell>
          <cell r="M72">
            <v>7</v>
          </cell>
          <cell r="N72">
            <v>0</v>
          </cell>
          <cell r="O72">
            <v>0</v>
          </cell>
          <cell r="P72">
            <v>0</v>
          </cell>
          <cell r="Q72">
            <v>617</v>
          </cell>
          <cell r="R72">
            <v>617</v>
          </cell>
          <cell r="S72">
            <v>90</v>
          </cell>
          <cell r="T72">
            <v>527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617</v>
          </cell>
          <cell r="AE72">
            <v>88.142857142857139</v>
          </cell>
          <cell r="AF72">
            <v>54.000000000000021</v>
          </cell>
          <cell r="AG72">
            <v>54.999999999999979</v>
          </cell>
          <cell r="AH72">
            <v>0</v>
          </cell>
          <cell r="AI72">
            <v>0</v>
          </cell>
          <cell r="AJ72">
            <v>613</v>
          </cell>
          <cell r="AK72">
            <v>1.9999999999999978</v>
          </cell>
          <cell r="AL72">
            <v>0</v>
          </cell>
          <cell r="AM72">
            <v>1.9999999999999978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138.15180265654641</v>
          </cell>
          <cell r="AY72">
            <v>0</v>
          </cell>
          <cell r="AZ72">
            <v>157.32289393334619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44.979999999999954</v>
          </cell>
          <cell r="BH72">
            <v>0</v>
          </cell>
        </row>
        <row r="73">
          <cell r="E73">
            <v>143766</v>
          </cell>
          <cell r="F73">
            <v>8262024</v>
          </cell>
          <cell r="G73" t="str">
            <v>Fairfields Primary School</v>
          </cell>
          <cell r="H73" t="str">
            <v>Primary</v>
          </cell>
          <cell r="I73" t="str">
            <v>Recoupment Academy</v>
          </cell>
          <cell r="J73">
            <v>1</v>
          </cell>
          <cell r="K73">
            <v>0</v>
          </cell>
          <cell r="L73">
            <v>0</v>
          </cell>
          <cell r="M73">
            <v>7</v>
          </cell>
          <cell r="N73">
            <v>0</v>
          </cell>
          <cell r="O73">
            <v>0</v>
          </cell>
          <cell r="P73">
            <v>0</v>
          </cell>
          <cell r="Q73">
            <v>502.5</v>
          </cell>
          <cell r="R73">
            <v>502.5</v>
          </cell>
          <cell r="S73">
            <v>94.5</v>
          </cell>
          <cell r="T73">
            <v>408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502.5</v>
          </cell>
          <cell r="AE73">
            <v>71.785714285714292</v>
          </cell>
          <cell r="AF73">
            <v>58.020618556700931</v>
          </cell>
          <cell r="AG73">
            <v>61.128865979381203</v>
          </cell>
          <cell r="AH73">
            <v>0</v>
          </cell>
          <cell r="AI73">
            <v>0</v>
          </cell>
          <cell r="AJ73">
            <v>477.53105590062103</v>
          </cell>
          <cell r="AK73">
            <v>2.080745341614906</v>
          </cell>
          <cell r="AL73">
            <v>6.2422360248447184</v>
          </cell>
          <cell r="AM73">
            <v>0</v>
          </cell>
          <cell r="AN73">
            <v>16.645962732919248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85.400246305418648</v>
          </cell>
          <cell r="AY73">
            <v>0</v>
          </cell>
          <cell r="AZ73">
            <v>101.17214743589737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32.014948453608469</v>
          </cell>
          <cell r="BH73">
            <v>0</v>
          </cell>
        </row>
        <row r="74">
          <cell r="E74">
            <v>144357</v>
          </cell>
          <cell r="F74">
            <v>8262025</v>
          </cell>
          <cell r="G74" t="str">
            <v>Knowles Primary School</v>
          </cell>
          <cell r="H74" t="str">
            <v>Primary</v>
          </cell>
          <cell r="I74" t="str">
            <v>Recoupment Academy</v>
          </cell>
          <cell r="J74">
            <v>1</v>
          </cell>
          <cell r="K74">
            <v>0</v>
          </cell>
          <cell r="L74">
            <v>0</v>
          </cell>
          <cell r="M74">
            <v>7</v>
          </cell>
          <cell r="N74">
            <v>0</v>
          </cell>
          <cell r="O74">
            <v>0</v>
          </cell>
          <cell r="P74">
            <v>0</v>
          </cell>
          <cell r="Q74">
            <v>305</v>
          </cell>
          <cell r="R74">
            <v>305</v>
          </cell>
          <cell r="S74">
            <v>46</v>
          </cell>
          <cell r="T74">
            <v>259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305</v>
          </cell>
          <cell r="AE74">
            <v>43.571428571428569</v>
          </cell>
          <cell r="AF74">
            <v>141.99999999999991</v>
          </cell>
          <cell r="AG74">
            <v>144.00000000000011</v>
          </cell>
          <cell r="AH74">
            <v>0</v>
          </cell>
          <cell r="AI74">
            <v>0</v>
          </cell>
          <cell r="AJ74">
            <v>56.999999999999893</v>
          </cell>
          <cell r="AK74">
            <v>85.999999999999957</v>
          </cell>
          <cell r="AL74">
            <v>92.999999999999929</v>
          </cell>
          <cell r="AM74">
            <v>43.999999999999936</v>
          </cell>
          <cell r="AN74">
            <v>2.0000000000000004</v>
          </cell>
          <cell r="AO74">
            <v>12.999999999999991</v>
          </cell>
          <cell r="AP74">
            <v>9.9999999999999876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74.189189189189122</v>
          </cell>
          <cell r="AY74">
            <v>0</v>
          </cell>
          <cell r="AZ74">
            <v>78.555863112825108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12.699999999999974</v>
          </cell>
          <cell r="BH74">
            <v>0</v>
          </cell>
        </row>
        <row r="75">
          <cell r="E75">
            <v>147112</v>
          </cell>
          <cell r="F75">
            <v>8262026</v>
          </cell>
          <cell r="G75" t="str">
            <v>Langland Community School</v>
          </cell>
          <cell r="H75" t="str">
            <v>Primary</v>
          </cell>
          <cell r="I75" t="str">
            <v>Recoupment Academy</v>
          </cell>
          <cell r="J75">
            <v>1</v>
          </cell>
          <cell r="K75">
            <v>0</v>
          </cell>
          <cell r="L75">
            <v>0</v>
          </cell>
          <cell r="M75">
            <v>7</v>
          </cell>
          <cell r="N75">
            <v>0</v>
          </cell>
          <cell r="O75">
            <v>0</v>
          </cell>
          <cell r="P75">
            <v>0</v>
          </cell>
          <cell r="Q75">
            <v>163</v>
          </cell>
          <cell r="R75">
            <v>163</v>
          </cell>
          <cell r="S75">
            <v>24</v>
          </cell>
          <cell r="T75">
            <v>139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163</v>
          </cell>
          <cell r="AE75">
            <v>23.285714285714285</v>
          </cell>
          <cell r="AF75">
            <v>103.00000000000007</v>
          </cell>
          <cell r="AG75">
            <v>104.00000000000001</v>
          </cell>
          <cell r="AH75">
            <v>0</v>
          </cell>
          <cell r="AI75">
            <v>0</v>
          </cell>
          <cell r="AJ75">
            <v>18.000000000000043</v>
          </cell>
          <cell r="AK75">
            <v>8.0000000000000018</v>
          </cell>
          <cell r="AL75">
            <v>0.99999999999999933</v>
          </cell>
          <cell r="AM75">
            <v>4.0000000000000009</v>
          </cell>
          <cell r="AN75">
            <v>79.000000000000071</v>
          </cell>
          <cell r="AO75">
            <v>53.000000000000028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29.528985507246365</v>
          </cell>
          <cell r="AY75">
            <v>0</v>
          </cell>
          <cell r="AZ75">
            <v>84.649854156538623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5.2199999999999971</v>
          </cell>
          <cell r="BH75">
            <v>0</v>
          </cell>
        </row>
        <row r="76">
          <cell r="E76">
            <v>147154</v>
          </cell>
          <cell r="F76">
            <v>8262027</v>
          </cell>
          <cell r="G76" t="str">
            <v>Moorland Primary School</v>
          </cell>
          <cell r="H76" t="str">
            <v>Primary</v>
          </cell>
          <cell r="I76" t="str">
            <v>Recoupment Academy</v>
          </cell>
          <cell r="J76">
            <v>1</v>
          </cell>
          <cell r="K76">
            <v>0</v>
          </cell>
          <cell r="L76">
            <v>0</v>
          </cell>
          <cell r="M76">
            <v>7</v>
          </cell>
          <cell r="N76">
            <v>0</v>
          </cell>
          <cell r="O76">
            <v>0</v>
          </cell>
          <cell r="P76">
            <v>0</v>
          </cell>
          <cell r="Q76">
            <v>195</v>
          </cell>
          <cell r="R76">
            <v>195</v>
          </cell>
          <cell r="S76">
            <v>29</v>
          </cell>
          <cell r="T76">
            <v>166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195</v>
          </cell>
          <cell r="AE76">
            <v>27.857142857142858</v>
          </cell>
          <cell r="AF76">
            <v>109</v>
          </cell>
          <cell r="AG76">
            <v>110.99999999999996</v>
          </cell>
          <cell r="AH76">
            <v>0</v>
          </cell>
          <cell r="AI76">
            <v>0</v>
          </cell>
          <cell r="AJ76">
            <v>9.0000000000000089</v>
          </cell>
          <cell r="AK76">
            <v>10.999999999999998</v>
          </cell>
          <cell r="AL76">
            <v>4.999999999999992</v>
          </cell>
          <cell r="AM76">
            <v>7.0000000000000009</v>
          </cell>
          <cell r="AN76">
            <v>53.000000000000036</v>
          </cell>
          <cell r="AO76">
            <v>109</v>
          </cell>
          <cell r="AP76">
            <v>1.0000000000000004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25.84337349397596</v>
          </cell>
          <cell r="AY76">
            <v>0</v>
          </cell>
          <cell r="AZ76">
            <v>99.502301495972375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9.5176165803107988</v>
          </cell>
          <cell r="BH76">
            <v>0</v>
          </cell>
        </row>
        <row r="77">
          <cell r="E77">
            <v>147269</v>
          </cell>
          <cell r="F77">
            <v>8262028</v>
          </cell>
          <cell r="G77" t="str">
            <v>Christ the Sower Ecumenical Primary School</v>
          </cell>
          <cell r="H77" t="str">
            <v>Primary</v>
          </cell>
          <cell r="I77" t="str">
            <v>Recoupment Academy</v>
          </cell>
          <cell r="J77">
            <v>1</v>
          </cell>
          <cell r="K77">
            <v>0</v>
          </cell>
          <cell r="L77">
            <v>0</v>
          </cell>
          <cell r="M77">
            <v>7</v>
          </cell>
          <cell r="N77">
            <v>0</v>
          </cell>
          <cell r="O77">
            <v>0</v>
          </cell>
          <cell r="P77">
            <v>0</v>
          </cell>
          <cell r="Q77">
            <v>238</v>
          </cell>
          <cell r="R77">
            <v>238</v>
          </cell>
          <cell r="S77">
            <v>22</v>
          </cell>
          <cell r="T77">
            <v>216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238</v>
          </cell>
          <cell r="AE77">
            <v>34</v>
          </cell>
          <cell r="AF77">
            <v>66.000000000000028</v>
          </cell>
          <cell r="AG77">
            <v>66.000000000000028</v>
          </cell>
          <cell r="AH77">
            <v>0</v>
          </cell>
          <cell r="AI77">
            <v>0</v>
          </cell>
          <cell r="AJ77">
            <v>204.72033898305091</v>
          </cell>
          <cell r="AK77">
            <v>5.0423728813559316</v>
          </cell>
          <cell r="AL77">
            <v>5.0423728813559316</v>
          </cell>
          <cell r="AM77">
            <v>9.0762711864406818</v>
          </cell>
          <cell r="AN77">
            <v>6.0508474576271132</v>
          </cell>
          <cell r="AO77">
            <v>6.0508474576271132</v>
          </cell>
          <cell r="AP77">
            <v>2.0169491525423728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58.377358490566152</v>
          </cell>
          <cell r="AY77">
            <v>0</v>
          </cell>
          <cell r="AZ77">
            <v>77.098699114987468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17.719999999999992</v>
          </cell>
          <cell r="BH77">
            <v>0</v>
          </cell>
        </row>
        <row r="78">
          <cell r="E78">
            <v>147891</v>
          </cell>
          <cell r="F78">
            <v>8262029</v>
          </cell>
          <cell r="G78" t="str">
            <v>St Mary and St Giles Church of England School</v>
          </cell>
          <cell r="H78" t="str">
            <v>Primary</v>
          </cell>
          <cell r="I78" t="str">
            <v>Recoupment Academy</v>
          </cell>
          <cell r="J78">
            <v>1</v>
          </cell>
          <cell r="K78">
            <v>0</v>
          </cell>
          <cell r="L78">
            <v>0</v>
          </cell>
          <cell r="M78">
            <v>7</v>
          </cell>
          <cell r="N78">
            <v>0</v>
          </cell>
          <cell r="O78">
            <v>0</v>
          </cell>
          <cell r="P78">
            <v>0</v>
          </cell>
          <cell r="Q78">
            <v>331</v>
          </cell>
          <cell r="R78">
            <v>331</v>
          </cell>
          <cell r="S78">
            <v>17</v>
          </cell>
          <cell r="T78">
            <v>314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331</v>
          </cell>
          <cell r="AE78">
            <v>47.285714285714285</v>
          </cell>
          <cell r="AF78">
            <v>121.00000000000003</v>
          </cell>
          <cell r="AG78">
            <v>122.00000000000009</v>
          </cell>
          <cell r="AH78">
            <v>0</v>
          </cell>
          <cell r="AI78">
            <v>0</v>
          </cell>
          <cell r="AJ78">
            <v>237.14939024390233</v>
          </cell>
          <cell r="AK78">
            <v>6.0548780487804974</v>
          </cell>
          <cell r="AL78">
            <v>13.118902439024385</v>
          </cell>
          <cell r="AM78">
            <v>0</v>
          </cell>
          <cell r="AN78">
            <v>74.676829268292693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19.035143769968059</v>
          </cell>
          <cell r="AY78">
            <v>0</v>
          </cell>
          <cell r="AZ78">
            <v>104.55931020733641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6.140000000000005</v>
          </cell>
          <cell r="BH78">
            <v>0</v>
          </cell>
        </row>
        <row r="79">
          <cell r="E79">
            <v>148193</v>
          </cell>
          <cell r="F79">
            <v>8262030</v>
          </cell>
          <cell r="G79" t="str">
            <v>Water Hall Primary School</v>
          </cell>
          <cell r="H79" t="str">
            <v>Primary</v>
          </cell>
          <cell r="I79" t="str">
            <v>Recoupment Academy</v>
          </cell>
          <cell r="J79">
            <v>1</v>
          </cell>
          <cell r="K79">
            <v>0</v>
          </cell>
          <cell r="L79">
            <v>0</v>
          </cell>
          <cell r="M79">
            <v>7</v>
          </cell>
          <cell r="N79">
            <v>0</v>
          </cell>
          <cell r="O79">
            <v>0</v>
          </cell>
          <cell r="P79">
            <v>0</v>
          </cell>
          <cell r="Q79">
            <v>225</v>
          </cell>
          <cell r="R79">
            <v>225</v>
          </cell>
          <cell r="S79">
            <v>24</v>
          </cell>
          <cell r="T79">
            <v>201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225</v>
          </cell>
          <cell r="AE79">
            <v>32.142857142857146</v>
          </cell>
          <cell r="AF79">
            <v>123.00000000000007</v>
          </cell>
          <cell r="AG79">
            <v>123.00000000000007</v>
          </cell>
          <cell r="AH79">
            <v>0</v>
          </cell>
          <cell r="AI79">
            <v>0</v>
          </cell>
          <cell r="AJ79">
            <v>11.000000000000002</v>
          </cell>
          <cell r="AK79">
            <v>4.0000000000000044</v>
          </cell>
          <cell r="AL79">
            <v>13.000000000000005</v>
          </cell>
          <cell r="AM79">
            <v>76.999999999999943</v>
          </cell>
          <cell r="AN79">
            <v>2.9999999999999925</v>
          </cell>
          <cell r="AO79">
            <v>67.999999999999957</v>
          </cell>
          <cell r="AP79">
            <v>49.00000000000005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33.582089552238905</v>
          </cell>
          <cell r="AY79">
            <v>0</v>
          </cell>
          <cell r="AZ79">
            <v>101.8026315789474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31.500000000000004</v>
          </cell>
          <cell r="BH79">
            <v>0</v>
          </cell>
        </row>
        <row r="80">
          <cell r="E80">
            <v>148229</v>
          </cell>
          <cell r="F80">
            <v>8262031</v>
          </cell>
          <cell r="G80" t="str">
            <v>Holne Chase Primary School</v>
          </cell>
          <cell r="H80" t="str">
            <v>Primary</v>
          </cell>
          <cell r="I80" t="str">
            <v>Recoupment Academy</v>
          </cell>
          <cell r="J80">
            <v>1</v>
          </cell>
          <cell r="K80">
            <v>0</v>
          </cell>
          <cell r="L80">
            <v>0</v>
          </cell>
          <cell r="M80">
            <v>7</v>
          </cell>
          <cell r="N80">
            <v>0</v>
          </cell>
          <cell r="O80">
            <v>0</v>
          </cell>
          <cell r="P80">
            <v>0</v>
          </cell>
          <cell r="Q80">
            <v>211</v>
          </cell>
          <cell r="R80">
            <v>211</v>
          </cell>
          <cell r="S80">
            <v>29</v>
          </cell>
          <cell r="T80">
            <v>182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211</v>
          </cell>
          <cell r="AE80">
            <v>30.142857142857142</v>
          </cell>
          <cell r="AF80">
            <v>52.00000000000005</v>
          </cell>
          <cell r="AG80">
            <v>53.000000000000057</v>
          </cell>
          <cell r="AH80">
            <v>0</v>
          </cell>
          <cell r="AI80">
            <v>0</v>
          </cell>
          <cell r="AJ80">
            <v>128.21531100478458</v>
          </cell>
          <cell r="AK80">
            <v>20.191387559808611</v>
          </cell>
          <cell r="AL80">
            <v>34.325358851674736</v>
          </cell>
          <cell r="AM80">
            <v>14.133971291866038</v>
          </cell>
          <cell r="AN80">
            <v>2.0191387559808609</v>
          </cell>
          <cell r="AO80">
            <v>1.0095693779904304</v>
          </cell>
          <cell r="AP80">
            <v>11.105263157894731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6.9560439560439633</v>
          </cell>
          <cell r="AY80">
            <v>0</v>
          </cell>
          <cell r="AZ80">
            <v>43.097512038523327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7.339999999999999</v>
          </cell>
          <cell r="BH80">
            <v>0</v>
          </cell>
        </row>
        <row r="81">
          <cell r="E81">
            <v>149470</v>
          </cell>
          <cell r="F81">
            <v>8262032</v>
          </cell>
          <cell r="G81" t="str">
            <v>Watling Primary School</v>
          </cell>
          <cell r="H81" t="str">
            <v>Primary</v>
          </cell>
          <cell r="I81" t="str">
            <v>Recoupment Academy</v>
          </cell>
          <cell r="J81">
            <v>1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0</v>
          </cell>
          <cell r="P81">
            <v>0</v>
          </cell>
          <cell r="Q81">
            <v>92.5</v>
          </cell>
          <cell r="R81">
            <v>92.5</v>
          </cell>
          <cell r="S81">
            <v>87.5</v>
          </cell>
          <cell r="T81">
            <v>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92.5</v>
          </cell>
          <cell r="AE81">
            <v>23.125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92.5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74</v>
          </cell>
          <cell r="AY81">
            <v>0</v>
          </cell>
          <cell r="AZ81">
            <v>30.833333333333332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E82">
            <v>144424</v>
          </cell>
          <cell r="F82">
            <v>8262076</v>
          </cell>
          <cell r="G82" t="str">
            <v>New Bradwell Primary School</v>
          </cell>
          <cell r="H82" t="str">
            <v>Primary</v>
          </cell>
          <cell r="I82" t="str">
            <v>Recoupment Academy</v>
          </cell>
          <cell r="J82">
            <v>1</v>
          </cell>
          <cell r="K82">
            <v>0</v>
          </cell>
          <cell r="L82">
            <v>0</v>
          </cell>
          <cell r="M82">
            <v>7</v>
          </cell>
          <cell r="N82">
            <v>0</v>
          </cell>
          <cell r="O82">
            <v>0</v>
          </cell>
          <cell r="P82">
            <v>0</v>
          </cell>
          <cell r="Q82">
            <v>576</v>
          </cell>
          <cell r="R82">
            <v>576</v>
          </cell>
          <cell r="S82">
            <v>85</v>
          </cell>
          <cell r="T82">
            <v>491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576</v>
          </cell>
          <cell r="AE82">
            <v>82.285714285714292</v>
          </cell>
          <cell r="AF82">
            <v>159.0000000000002</v>
          </cell>
          <cell r="AG82">
            <v>159.0000000000002</v>
          </cell>
          <cell r="AH82">
            <v>0</v>
          </cell>
          <cell r="AI82">
            <v>0</v>
          </cell>
          <cell r="AJ82">
            <v>218.37913043478278</v>
          </cell>
          <cell r="AK82">
            <v>182.31652173913056</v>
          </cell>
          <cell r="AL82">
            <v>126.21913043478278</v>
          </cell>
          <cell r="AM82">
            <v>40.069565217391272</v>
          </cell>
          <cell r="AN82">
            <v>9.0156521739130557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91.503054989816832</v>
          </cell>
          <cell r="AY82">
            <v>0</v>
          </cell>
          <cell r="AZ82">
            <v>216.11758268233274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11.439999999999998</v>
          </cell>
          <cell r="BH82">
            <v>0</v>
          </cell>
        </row>
        <row r="83">
          <cell r="E83">
            <v>136792</v>
          </cell>
          <cell r="F83">
            <v>8262082</v>
          </cell>
          <cell r="G83" t="str">
            <v>Olney Infant Academy</v>
          </cell>
          <cell r="H83" t="str">
            <v>Primary</v>
          </cell>
          <cell r="I83" t="str">
            <v>Recoupment Academy</v>
          </cell>
          <cell r="J83">
            <v>1</v>
          </cell>
          <cell r="K83">
            <v>0</v>
          </cell>
          <cell r="L83">
            <v>0</v>
          </cell>
          <cell r="M83">
            <v>3</v>
          </cell>
          <cell r="N83">
            <v>0</v>
          </cell>
          <cell r="O83">
            <v>0</v>
          </cell>
          <cell r="P83">
            <v>0</v>
          </cell>
          <cell r="Q83">
            <v>248</v>
          </cell>
          <cell r="R83">
            <v>248</v>
          </cell>
          <cell r="S83">
            <v>90</v>
          </cell>
          <cell r="T83">
            <v>158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248</v>
          </cell>
          <cell r="AE83">
            <v>82.666666666666671</v>
          </cell>
          <cell r="AF83">
            <v>29.000000000000064</v>
          </cell>
          <cell r="AG83">
            <v>29.000000000000064</v>
          </cell>
          <cell r="AH83">
            <v>0</v>
          </cell>
          <cell r="AI83">
            <v>0</v>
          </cell>
          <cell r="AJ83">
            <v>247.00000000000003</v>
          </cell>
          <cell r="AK83">
            <v>1.0000000000000002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8.2119205298013362</v>
          </cell>
          <cell r="AY83">
            <v>0</v>
          </cell>
          <cell r="AZ83">
            <v>62.400000000000077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</row>
        <row r="84">
          <cell r="E84">
            <v>136275</v>
          </cell>
          <cell r="F84">
            <v>8262133</v>
          </cell>
          <cell r="G84" t="str">
            <v>The Premier Academy</v>
          </cell>
          <cell r="H84" t="str">
            <v>Primary</v>
          </cell>
          <cell r="I84" t="str">
            <v>Recoupment Academy</v>
          </cell>
          <cell r="J84">
            <v>1</v>
          </cell>
          <cell r="K84">
            <v>0</v>
          </cell>
          <cell r="L84">
            <v>0</v>
          </cell>
          <cell r="M84">
            <v>7</v>
          </cell>
          <cell r="N84">
            <v>0</v>
          </cell>
          <cell r="O84">
            <v>0</v>
          </cell>
          <cell r="P84">
            <v>0</v>
          </cell>
          <cell r="Q84">
            <v>631</v>
          </cell>
          <cell r="R84">
            <v>631</v>
          </cell>
          <cell r="S84">
            <v>90</v>
          </cell>
          <cell r="T84">
            <v>541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631</v>
          </cell>
          <cell r="AE84">
            <v>90.142857142857139</v>
          </cell>
          <cell r="AF84">
            <v>210.99999999999989</v>
          </cell>
          <cell r="AG84">
            <v>210.99999999999989</v>
          </cell>
          <cell r="AH84">
            <v>0</v>
          </cell>
          <cell r="AI84">
            <v>0</v>
          </cell>
          <cell r="AJ84">
            <v>148.23492063492068</v>
          </cell>
          <cell r="AK84">
            <v>151.23968253968275</v>
          </cell>
          <cell r="AL84">
            <v>170.26984126984138</v>
          </cell>
          <cell r="AM84">
            <v>91.144444444444161</v>
          </cell>
          <cell r="AN84">
            <v>6.0095238095238068</v>
          </cell>
          <cell r="AO84">
            <v>36.057142857142829</v>
          </cell>
          <cell r="AP84">
            <v>28.044444444444416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226.27356746765267</v>
          </cell>
          <cell r="AY84">
            <v>0</v>
          </cell>
          <cell r="AZ84">
            <v>144.69436299710443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8.1400000000000077</v>
          </cell>
          <cell r="BH84">
            <v>0</v>
          </cell>
        </row>
        <row r="85">
          <cell r="E85">
            <v>143263</v>
          </cell>
          <cell r="F85">
            <v>8262281</v>
          </cell>
          <cell r="G85" t="str">
            <v>Olney Middle School</v>
          </cell>
          <cell r="H85" t="str">
            <v>Primary</v>
          </cell>
          <cell r="I85" t="str">
            <v>Recoupment Academy</v>
          </cell>
          <cell r="J85">
            <v>1</v>
          </cell>
          <cell r="K85">
            <v>0</v>
          </cell>
          <cell r="L85">
            <v>0</v>
          </cell>
          <cell r="M85">
            <v>4</v>
          </cell>
          <cell r="N85">
            <v>0</v>
          </cell>
          <cell r="O85">
            <v>0</v>
          </cell>
          <cell r="P85">
            <v>0</v>
          </cell>
          <cell r="Q85">
            <v>364</v>
          </cell>
          <cell r="R85">
            <v>364</v>
          </cell>
          <cell r="S85">
            <v>0</v>
          </cell>
          <cell r="T85">
            <v>364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364</v>
          </cell>
          <cell r="AE85">
            <v>91</v>
          </cell>
          <cell r="AF85">
            <v>57.000000000000149</v>
          </cell>
          <cell r="AG85">
            <v>60.000000000000057</v>
          </cell>
          <cell r="AH85">
            <v>0</v>
          </cell>
          <cell r="AI85">
            <v>0</v>
          </cell>
          <cell r="AJ85">
            <v>361.98895027624309</v>
          </cell>
          <cell r="AK85">
            <v>2.0110497237569067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8.1340782122905022</v>
          </cell>
          <cell r="AY85">
            <v>0</v>
          </cell>
          <cell r="AZ85">
            <v>83.633894682125444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E86">
            <v>138715</v>
          </cell>
          <cell r="F86">
            <v>8262319</v>
          </cell>
          <cell r="G86" t="str">
            <v>Shepherdswell Academy</v>
          </cell>
          <cell r="H86" t="str">
            <v>Primary</v>
          </cell>
          <cell r="I86" t="str">
            <v>Recoupment Academy</v>
          </cell>
          <cell r="J86">
            <v>1</v>
          </cell>
          <cell r="K86">
            <v>0</v>
          </cell>
          <cell r="L86">
            <v>0</v>
          </cell>
          <cell r="M86">
            <v>3</v>
          </cell>
          <cell r="N86">
            <v>0</v>
          </cell>
          <cell r="O86">
            <v>0</v>
          </cell>
          <cell r="P86">
            <v>0</v>
          </cell>
          <cell r="Q86">
            <v>118</v>
          </cell>
          <cell r="R86">
            <v>118</v>
          </cell>
          <cell r="S86">
            <v>31</v>
          </cell>
          <cell r="T86">
            <v>87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118</v>
          </cell>
          <cell r="AE86">
            <v>39.333333333333336</v>
          </cell>
          <cell r="AF86">
            <v>27.999999999999961</v>
          </cell>
          <cell r="AG86">
            <v>27.999999999999961</v>
          </cell>
          <cell r="AH86">
            <v>0</v>
          </cell>
          <cell r="AI86">
            <v>0</v>
          </cell>
          <cell r="AJ86">
            <v>43.999999999999957</v>
          </cell>
          <cell r="AK86">
            <v>38.999999999999979</v>
          </cell>
          <cell r="AL86">
            <v>31.000000000000043</v>
          </cell>
          <cell r="AM86">
            <v>2.9999999999999973</v>
          </cell>
          <cell r="AN86">
            <v>0</v>
          </cell>
          <cell r="AO86">
            <v>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46.114942528735583</v>
          </cell>
          <cell r="AY86">
            <v>0</v>
          </cell>
          <cell r="AZ86">
            <v>47.761904761904752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2.92</v>
          </cell>
          <cell r="BH86">
            <v>0</v>
          </cell>
        </row>
        <row r="87">
          <cell r="E87">
            <v>147380</v>
          </cell>
          <cell r="F87">
            <v>8262326</v>
          </cell>
          <cell r="G87" t="str">
            <v>Ashbrook School</v>
          </cell>
          <cell r="H87" t="str">
            <v>Primary</v>
          </cell>
          <cell r="I87" t="str">
            <v>Recoupment Academy</v>
          </cell>
          <cell r="J87">
            <v>1</v>
          </cell>
          <cell r="K87">
            <v>0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  <cell r="P87">
            <v>0</v>
          </cell>
          <cell r="Q87">
            <v>179</v>
          </cell>
          <cell r="R87">
            <v>179</v>
          </cell>
          <cell r="S87">
            <v>60</v>
          </cell>
          <cell r="T87">
            <v>119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179</v>
          </cell>
          <cell r="AE87">
            <v>59.666666666666664</v>
          </cell>
          <cell r="AF87">
            <v>17.999999999999982</v>
          </cell>
          <cell r="AG87">
            <v>17.999999999999982</v>
          </cell>
          <cell r="AH87">
            <v>0</v>
          </cell>
          <cell r="AI87">
            <v>0</v>
          </cell>
          <cell r="AJ87">
            <v>149.99999999999991</v>
          </cell>
          <cell r="AK87">
            <v>2.9999999999999911</v>
          </cell>
          <cell r="AL87">
            <v>23.000000000000032</v>
          </cell>
          <cell r="AM87">
            <v>0</v>
          </cell>
          <cell r="AN87">
            <v>2.9999999999999911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78.69827586206894</v>
          </cell>
          <cell r="AY87">
            <v>0</v>
          </cell>
          <cell r="AZ87">
            <v>56.034782608695629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E88">
            <v>139449</v>
          </cell>
          <cell r="F88">
            <v>8262331</v>
          </cell>
          <cell r="G88" t="str">
            <v>Heronsgate School</v>
          </cell>
          <cell r="H88" t="str">
            <v>Primary</v>
          </cell>
          <cell r="I88" t="str">
            <v>Recoupment Academy</v>
          </cell>
          <cell r="J88">
            <v>1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0</v>
          </cell>
          <cell r="P88">
            <v>0</v>
          </cell>
          <cell r="Q88">
            <v>384</v>
          </cell>
          <cell r="R88">
            <v>384</v>
          </cell>
          <cell r="S88">
            <v>0</v>
          </cell>
          <cell r="T88">
            <v>384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384</v>
          </cell>
          <cell r="AE88">
            <v>96</v>
          </cell>
          <cell r="AF88">
            <v>108</v>
          </cell>
          <cell r="AG88">
            <v>109.00000000000014</v>
          </cell>
          <cell r="AH88">
            <v>0</v>
          </cell>
          <cell r="AI88">
            <v>0</v>
          </cell>
          <cell r="AJ88">
            <v>322.00000000000011</v>
          </cell>
          <cell r="AK88">
            <v>16.999999999999986</v>
          </cell>
          <cell r="AL88">
            <v>16.999999999999986</v>
          </cell>
          <cell r="AM88">
            <v>16.000000000000014</v>
          </cell>
          <cell r="AN88">
            <v>9</v>
          </cell>
          <cell r="AO88">
            <v>3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63.329842931937023</v>
          </cell>
          <cell r="AY88">
            <v>0</v>
          </cell>
          <cell r="AZ88">
            <v>76.751565187478533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10.132774869109941</v>
          </cell>
          <cell r="BH88">
            <v>0</v>
          </cell>
        </row>
        <row r="89">
          <cell r="E89">
            <v>139861</v>
          </cell>
          <cell r="F89">
            <v>8262332</v>
          </cell>
          <cell r="G89" t="str">
            <v>Loughton School</v>
          </cell>
          <cell r="H89" t="str">
            <v>Primary</v>
          </cell>
          <cell r="I89" t="str">
            <v>Recoupment Academy</v>
          </cell>
          <cell r="J89">
            <v>1</v>
          </cell>
          <cell r="K89">
            <v>0</v>
          </cell>
          <cell r="L89">
            <v>0</v>
          </cell>
          <cell r="M89">
            <v>4</v>
          </cell>
          <cell r="N89">
            <v>0</v>
          </cell>
          <cell r="O89">
            <v>0</v>
          </cell>
          <cell r="P89">
            <v>0</v>
          </cell>
          <cell r="Q89">
            <v>464</v>
          </cell>
          <cell r="R89">
            <v>464</v>
          </cell>
          <cell r="S89">
            <v>0</v>
          </cell>
          <cell r="T89">
            <v>464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464</v>
          </cell>
          <cell r="AE89">
            <v>116</v>
          </cell>
          <cell r="AF89">
            <v>94.000000000000128</v>
          </cell>
          <cell r="AG89">
            <v>99.999999999999844</v>
          </cell>
          <cell r="AH89">
            <v>0</v>
          </cell>
          <cell r="AI89">
            <v>0</v>
          </cell>
          <cell r="AJ89">
            <v>428.99999999999983</v>
          </cell>
          <cell r="AK89">
            <v>14.000000000000025</v>
          </cell>
          <cell r="AL89">
            <v>11.99999999999998</v>
          </cell>
          <cell r="AM89">
            <v>7.9999999999999867</v>
          </cell>
          <cell r="AN89">
            <v>0.99999999999999833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63.00000000000022</v>
          </cell>
          <cell r="AY89">
            <v>0</v>
          </cell>
          <cell r="AZ89">
            <v>126.53383165420631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0.16000000000000225</v>
          </cell>
          <cell r="BH89">
            <v>0</v>
          </cell>
        </row>
        <row r="90">
          <cell r="E90">
            <v>147381</v>
          </cell>
          <cell r="F90">
            <v>8262334</v>
          </cell>
          <cell r="G90" t="str">
            <v>Holmwood School</v>
          </cell>
          <cell r="H90" t="str">
            <v>Primary</v>
          </cell>
          <cell r="I90" t="str">
            <v>Recoupment Academy</v>
          </cell>
          <cell r="J90">
            <v>1</v>
          </cell>
          <cell r="K90">
            <v>0</v>
          </cell>
          <cell r="L90">
            <v>0</v>
          </cell>
          <cell r="M90">
            <v>3</v>
          </cell>
          <cell r="N90">
            <v>0</v>
          </cell>
          <cell r="O90">
            <v>0</v>
          </cell>
          <cell r="P90">
            <v>0</v>
          </cell>
          <cell r="Q90">
            <v>169</v>
          </cell>
          <cell r="R90">
            <v>169</v>
          </cell>
          <cell r="S90">
            <v>58</v>
          </cell>
          <cell r="T90">
            <v>111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169</v>
          </cell>
          <cell r="AE90">
            <v>56.333333333333336</v>
          </cell>
          <cell r="AF90">
            <v>27.999999999999989</v>
          </cell>
          <cell r="AG90">
            <v>29.000000000000053</v>
          </cell>
          <cell r="AH90">
            <v>0</v>
          </cell>
          <cell r="AI90">
            <v>0</v>
          </cell>
          <cell r="AJ90">
            <v>146</v>
          </cell>
          <cell r="AK90">
            <v>3.9999999999999933</v>
          </cell>
          <cell r="AL90">
            <v>11.999999999999998</v>
          </cell>
          <cell r="AM90">
            <v>1.0000000000000002</v>
          </cell>
          <cell r="AN90">
            <v>6.0000000000000071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45.675675675675635</v>
          </cell>
          <cell r="AY90">
            <v>0</v>
          </cell>
          <cell r="AZ90">
            <v>50.699999999999996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E91">
            <v>146462</v>
          </cell>
          <cell r="F91">
            <v>8262349</v>
          </cell>
          <cell r="G91" t="str">
            <v>Heronshaw School</v>
          </cell>
          <cell r="H91" t="str">
            <v>Primary</v>
          </cell>
          <cell r="I91" t="str">
            <v>Recoupment Academy</v>
          </cell>
          <cell r="J91">
            <v>1</v>
          </cell>
          <cell r="K91">
            <v>0</v>
          </cell>
          <cell r="L91">
            <v>0</v>
          </cell>
          <cell r="M91">
            <v>3</v>
          </cell>
          <cell r="N91">
            <v>0</v>
          </cell>
          <cell r="O91">
            <v>0</v>
          </cell>
          <cell r="P91">
            <v>0</v>
          </cell>
          <cell r="Q91">
            <v>216</v>
          </cell>
          <cell r="R91">
            <v>216</v>
          </cell>
          <cell r="S91">
            <v>57</v>
          </cell>
          <cell r="T91">
            <v>159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216</v>
          </cell>
          <cell r="AE91">
            <v>72</v>
          </cell>
          <cell r="AF91">
            <v>50.999999999999972</v>
          </cell>
          <cell r="AG91">
            <v>50.999999999999972</v>
          </cell>
          <cell r="AH91">
            <v>0</v>
          </cell>
          <cell r="AI91">
            <v>0</v>
          </cell>
          <cell r="AJ91">
            <v>170</v>
          </cell>
          <cell r="AK91">
            <v>13.999999999999996</v>
          </cell>
          <cell r="AL91">
            <v>10.999999999999995</v>
          </cell>
          <cell r="AM91">
            <v>10.000000000000002</v>
          </cell>
          <cell r="AN91">
            <v>9.0000000000000071</v>
          </cell>
          <cell r="AO91">
            <v>2.0000000000000004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70.900763358778562</v>
          </cell>
          <cell r="AY91">
            <v>0</v>
          </cell>
          <cell r="AZ91">
            <v>50.399999999999956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E92">
            <v>141271</v>
          </cell>
          <cell r="F92">
            <v>8262350</v>
          </cell>
          <cell r="G92" t="str">
            <v>Kents Hill School</v>
          </cell>
          <cell r="H92" t="str">
            <v>Primary</v>
          </cell>
          <cell r="I92" t="str">
            <v>Recoupment Academy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60</v>
          </cell>
          <cell r="R92">
            <v>60</v>
          </cell>
          <cell r="S92">
            <v>16</v>
          </cell>
          <cell r="T92">
            <v>44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60</v>
          </cell>
          <cell r="AE92">
            <v>20</v>
          </cell>
          <cell r="AF92">
            <v>10.00000000000002</v>
          </cell>
          <cell r="AG92">
            <v>10.00000000000002</v>
          </cell>
          <cell r="AH92">
            <v>0</v>
          </cell>
          <cell r="AI92">
            <v>0</v>
          </cell>
          <cell r="AJ92">
            <v>49.830508474576256</v>
          </cell>
          <cell r="AK92">
            <v>2.0338983050847479</v>
          </cell>
          <cell r="AL92">
            <v>5.0847457627118642</v>
          </cell>
          <cell r="AM92">
            <v>1.0169491525423739</v>
          </cell>
          <cell r="AN92">
            <v>0</v>
          </cell>
          <cell r="AO92">
            <v>0</v>
          </cell>
          <cell r="AP92">
            <v>2.0338983050847479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24.54545454545454</v>
          </cell>
          <cell r="AY92">
            <v>0</v>
          </cell>
          <cell r="AZ92">
            <v>32.571428571428569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0.40000000000000174</v>
          </cell>
          <cell r="BH92">
            <v>0</v>
          </cell>
        </row>
        <row r="93">
          <cell r="E93">
            <v>136853</v>
          </cell>
          <cell r="F93">
            <v>8263388</v>
          </cell>
          <cell r="G93" t="str">
            <v>Oxley Park Academy</v>
          </cell>
          <cell r="H93" t="str">
            <v>Primary</v>
          </cell>
          <cell r="I93" t="str">
            <v>Recoupment Academy</v>
          </cell>
          <cell r="J93">
            <v>1</v>
          </cell>
          <cell r="K93">
            <v>0</v>
          </cell>
          <cell r="L93">
            <v>0</v>
          </cell>
          <cell r="M93">
            <v>7</v>
          </cell>
          <cell r="N93">
            <v>0</v>
          </cell>
          <cell r="O93">
            <v>0</v>
          </cell>
          <cell r="P93">
            <v>0</v>
          </cell>
          <cell r="Q93">
            <v>668</v>
          </cell>
          <cell r="R93">
            <v>668</v>
          </cell>
          <cell r="S93">
            <v>77</v>
          </cell>
          <cell r="T93">
            <v>591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668</v>
          </cell>
          <cell r="AE93">
            <v>95.428571428571431</v>
          </cell>
          <cell r="AF93">
            <v>114.99999999999966</v>
          </cell>
          <cell r="AG93">
            <v>115.99999999999972</v>
          </cell>
          <cell r="AH93">
            <v>0</v>
          </cell>
          <cell r="AI93">
            <v>0</v>
          </cell>
          <cell r="AJ93">
            <v>638.95652173913061</v>
          </cell>
          <cell r="AK93">
            <v>13.019490254872553</v>
          </cell>
          <cell r="AL93">
            <v>8.0119940029984686</v>
          </cell>
          <cell r="AM93">
            <v>8.0119940029984686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114.15905245346863</v>
          </cell>
          <cell r="AY93">
            <v>0</v>
          </cell>
          <cell r="AZ93">
            <v>152.26673729711925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51.056431784107936</v>
          </cell>
          <cell r="BH93">
            <v>0</v>
          </cell>
        </row>
        <row r="94">
          <cell r="E94">
            <v>149460</v>
          </cell>
          <cell r="F94">
            <v>8263392</v>
          </cell>
          <cell r="G94" t="str">
            <v>Priory Rise School</v>
          </cell>
          <cell r="H94" t="str">
            <v>Primary</v>
          </cell>
          <cell r="I94" t="str">
            <v>Recoupment Academy</v>
          </cell>
          <cell r="J94">
            <v>1</v>
          </cell>
          <cell r="K94">
            <v>0</v>
          </cell>
          <cell r="L94">
            <v>0</v>
          </cell>
          <cell r="M94">
            <v>7</v>
          </cell>
          <cell r="N94">
            <v>0</v>
          </cell>
          <cell r="O94">
            <v>0</v>
          </cell>
          <cell r="P94">
            <v>0</v>
          </cell>
          <cell r="Q94">
            <v>622</v>
          </cell>
          <cell r="R94">
            <v>622</v>
          </cell>
          <cell r="S94">
            <v>82</v>
          </cell>
          <cell r="T94">
            <v>540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622</v>
          </cell>
          <cell r="AE94">
            <v>88.857142857142861</v>
          </cell>
          <cell r="AF94">
            <v>32.000000000000014</v>
          </cell>
          <cell r="AG94">
            <v>34.000000000000021</v>
          </cell>
          <cell r="AH94">
            <v>0</v>
          </cell>
          <cell r="AI94">
            <v>0</v>
          </cell>
          <cell r="AJ94">
            <v>587.99999999999989</v>
          </cell>
          <cell r="AK94">
            <v>9.9999999999999805</v>
          </cell>
          <cell r="AL94">
            <v>20.999999999999996</v>
          </cell>
          <cell r="AM94">
            <v>3.0000000000000004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165.86666666666687</v>
          </cell>
          <cell r="AY94">
            <v>0</v>
          </cell>
          <cell r="AZ94">
            <v>91.020160287751992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E95">
            <v>137061</v>
          </cell>
          <cell r="F95">
            <v>8265207</v>
          </cell>
          <cell r="G95" t="str">
            <v>Two Mile Ash School</v>
          </cell>
          <cell r="H95" t="str">
            <v>Primary</v>
          </cell>
          <cell r="I95" t="str">
            <v>Recoupment Academy</v>
          </cell>
          <cell r="J95">
            <v>1</v>
          </cell>
          <cell r="K95">
            <v>0</v>
          </cell>
          <cell r="L95">
            <v>0</v>
          </cell>
          <cell r="M95">
            <v>4</v>
          </cell>
          <cell r="N95">
            <v>0</v>
          </cell>
          <cell r="O95">
            <v>0</v>
          </cell>
          <cell r="P95">
            <v>0</v>
          </cell>
          <cell r="Q95">
            <v>672</v>
          </cell>
          <cell r="R95">
            <v>672</v>
          </cell>
          <cell r="S95">
            <v>0</v>
          </cell>
          <cell r="T95">
            <v>672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672</v>
          </cell>
          <cell r="AE95">
            <v>168</v>
          </cell>
          <cell r="AF95">
            <v>76.999999999999773</v>
          </cell>
          <cell r="AG95">
            <v>110.99999999999972</v>
          </cell>
          <cell r="AH95">
            <v>0</v>
          </cell>
          <cell r="AI95">
            <v>0</v>
          </cell>
          <cell r="AJ95">
            <v>572.99999999999966</v>
          </cell>
          <cell r="AK95">
            <v>33.000000000000028</v>
          </cell>
          <cell r="AL95">
            <v>39.999999999999986</v>
          </cell>
          <cell r="AM95">
            <v>6.0000000000000009</v>
          </cell>
          <cell r="AN95">
            <v>18.999999999999982</v>
          </cell>
          <cell r="AO95">
            <v>0</v>
          </cell>
          <cell r="AP95">
            <v>1.0000000000000013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108.3192488262911</v>
          </cell>
          <cell r="AY95">
            <v>0</v>
          </cell>
          <cell r="AZ95">
            <v>154.67352203578864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</row>
        <row r="96">
          <cell r="E96">
            <v>138933</v>
          </cell>
          <cell r="F96">
            <v>8265208</v>
          </cell>
          <cell r="G96" t="str">
            <v>Rickley Park Primary School</v>
          </cell>
          <cell r="H96" t="str">
            <v>Primary</v>
          </cell>
          <cell r="I96" t="str">
            <v>Recoupment Academy</v>
          </cell>
          <cell r="J96">
            <v>1</v>
          </cell>
          <cell r="K96">
            <v>0</v>
          </cell>
          <cell r="L96">
            <v>0</v>
          </cell>
          <cell r="M96">
            <v>7</v>
          </cell>
          <cell r="N96">
            <v>0</v>
          </cell>
          <cell r="O96">
            <v>0</v>
          </cell>
          <cell r="P96">
            <v>0</v>
          </cell>
          <cell r="Q96">
            <v>419</v>
          </cell>
          <cell r="R96">
            <v>419</v>
          </cell>
          <cell r="S96">
            <v>60</v>
          </cell>
          <cell r="T96">
            <v>359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419</v>
          </cell>
          <cell r="AE96">
            <v>59.857142857142854</v>
          </cell>
          <cell r="AF96">
            <v>107.99999999999984</v>
          </cell>
          <cell r="AG96">
            <v>111.00000000000017</v>
          </cell>
          <cell r="AH96">
            <v>0</v>
          </cell>
          <cell r="AI96">
            <v>0</v>
          </cell>
          <cell r="AJ96">
            <v>212.01199040767366</v>
          </cell>
          <cell r="AK96">
            <v>30.143884892086348</v>
          </cell>
          <cell r="AL96">
            <v>149.71462829736203</v>
          </cell>
          <cell r="AM96">
            <v>11.052757793764986</v>
          </cell>
          <cell r="AN96">
            <v>3.0143884892086343</v>
          </cell>
          <cell r="AO96">
            <v>8.0383693045563724</v>
          </cell>
          <cell r="AP96">
            <v>5.0239808153477163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46.685236768802028</v>
          </cell>
          <cell r="AY96">
            <v>0</v>
          </cell>
          <cell r="AZ96">
            <v>136.85452876376996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E97">
            <v>136842</v>
          </cell>
          <cell r="F97">
            <v>8264000</v>
          </cell>
          <cell r="G97" t="str">
            <v>Walton High</v>
          </cell>
          <cell r="H97" t="str">
            <v>Secondary</v>
          </cell>
          <cell r="I97" t="str">
            <v>Recoupment Academy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5</v>
          </cell>
          <cell r="O97">
            <v>3</v>
          </cell>
          <cell r="P97">
            <v>2</v>
          </cell>
          <cell r="Q97">
            <v>2400</v>
          </cell>
          <cell r="R97">
            <v>0</v>
          </cell>
          <cell r="S97">
            <v>0</v>
          </cell>
          <cell r="T97">
            <v>0</v>
          </cell>
          <cell r="U97">
            <v>2400</v>
          </cell>
          <cell r="V97">
            <v>1435</v>
          </cell>
          <cell r="W97">
            <v>965</v>
          </cell>
          <cell r="X97">
            <v>471</v>
          </cell>
          <cell r="Y97">
            <v>478</v>
          </cell>
          <cell r="Z97">
            <v>486</v>
          </cell>
          <cell r="AA97">
            <v>481</v>
          </cell>
          <cell r="AB97">
            <v>484</v>
          </cell>
          <cell r="AC97">
            <v>0</v>
          </cell>
          <cell r="AD97">
            <v>2400</v>
          </cell>
          <cell r="AE97">
            <v>480</v>
          </cell>
          <cell r="AF97">
            <v>0</v>
          </cell>
          <cell r="AG97">
            <v>0</v>
          </cell>
          <cell r="AH97">
            <v>519</v>
          </cell>
          <cell r="AI97">
            <v>549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1729.7207169654025</v>
          </cell>
          <cell r="AR97">
            <v>224.09337223843272</v>
          </cell>
          <cell r="AS97">
            <v>191.07961650687793</v>
          </cell>
          <cell r="AT97">
            <v>98.040850354314244</v>
          </cell>
          <cell r="AU97">
            <v>86.035848270112552</v>
          </cell>
          <cell r="AV97">
            <v>61.0254272613588</v>
          </cell>
          <cell r="AW97">
            <v>10.004168403501454</v>
          </cell>
          <cell r="AX97">
            <v>0</v>
          </cell>
          <cell r="AY97">
            <v>114.62086300795968</v>
          </cell>
          <cell r="AZ97">
            <v>0</v>
          </cell>
          <cell r="BA97">
            <v>182.12000000000015</v>
          </cell>
          <cell r="BB97">
            <v>173.05077262693172</v>
          </cell>
          <cell r="BC97">
            <v>175.94701986754981</v>
          </cell>
          <cell r="BD97">
            <v>158.88235294117649</v>
          </cell>
          <cell r="BE97">
            <v>159.87330316742083</v>
          </cell>
          <cell r="BF97">
            <v>497.34253709373695</v>
          </cell>
          <cell r="BG97">
            <v>0</v>
          </cell>
          <cell r="BH97">
            <v>0</v>
          </cell>
        </row>
        <row r="98">
          <cell r="E98">
            <v>138439</v>
          </cell>
          <cell r="F98">
            <v>8264002</v>
          </cell>
          <cell r="G98" t="str">
            <v>Sir Herbert Leon Academy</v>
          </cell>
          <cell r="H98" t="str">
            <v>Secondary</v>
          </cell>
          <cell r="I98" t="str">
            <v>Recoupment Academy</v>
          </cell>
          <cell r="J98">
            <v>1</v>
          </cell>
          <cell r="K98">
            <v>0</v>
          </cell>
          <cell r="L98">
            <v>0</v>
          </cell>
          <cell r="M98">
            <v>0</v>
          </cell>
          <cell r="N98">
            <v>5</v>
          </cell>
          <cell r="O98">
            <v>3</v>
          </cell>
          <cell r="P98">
            <v>2</v>
          </cell>
          <cell r="Q98">
            <v>656</v>
          </cell>
          <cell r="R98">
            <v>0</v>
          </cell>
          <cell r="S98">
            <v>0</v>
          </cell>
          <cell r="T98">
            <v>0</v>
          </cell>
          <cell r="U98">
            <v>656</v>
          </cell>
          <cell r="V98">
            <v>386</v>
          </cell>
          <cell r="W98">
            <v>270</v>
          </cell>
          <cell r="X98">
            <v>123</v>
          </cell>
          <cell r="Y98">
            <v>148</v>
          </cell>
          <cell r="Z98">
            <v>115</v>
          </cell>
          <cell r="AA98">
            <v>147</v>
          </cell>
          <cell r="AB98">
            <v>123</v>
          </cell>
          <cell r="AC98">
            <v>0</v>
          </cell>
          <cell r="AD98">
            <v>656</v>
          </cell>
          <cell r="AE98">
            <v>131.19999999999999</v>
          </cell>
          <cell r="AF98">
            <v>0</v>
          </cell>
          <cell r="AG98">
            <v>0</v>
          </cell>
          <cell r="AH98">
            <v>332.00000000000017</v>
          </cell>
          <cell r="AI98">
            <v>350.00000000000023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75.999999999999758</v>
          </cell>
          <cell r="AR98">
            <v>73.999999999999687</v>
          </cell>
          <cell r="AS98">
            <v>100.00000000000007</v>
          </cell>
          <cell r="AT98">
            <v>180.99999999999969</v>
          </cell>
          <cell r="AU98">
            <v>10.000000000000007</v>
          </cell>
          <cell r="AV98">
            <v>104.99999999999993</v>
          </cell>
          <cell r="AW98">
            <v>109.9999999999998</v>
          </cell>
          <cell r="AX98">
            <v>0</v>
          </cell>
          <cell r="AY98">
            <v>59.999999999999972</v>
          </cell>
          <cell r="AZ98">
            <v>0</v>
          </cell>
          <cell r="BA98">
            <v>80.586206896551673</v>
          </cell>
          <cell r="BB98">
            <v>66.492753623188477</v>
          </cell>
          <cell r="BC98">
            <v>51.666666666666714</v>
          </cell>
          <cell r="BD98">
            <v>47.51515151515148</v>
          </cell>
          <cell r="BE98">
            <v>39.757575757575729</v>
          </cell>
          <cell r="BF98">
            <v>165.61529820388171</v>
          </cell>
          <cell r="BG98">
            <v>0</v>
          </cell>
          <cell r="BH98">
            <v>40.762137404580372</v>
          </cell>
        </row>
        <row r="99">
          <cell r="E99">
            <v>145736</v>
          </cell>
          <cell r="F99">
            <v>8264005</v>
          </cell>
          <cell r="G99" t="str">
            <v>Lord Grey Academy</v>
          </cell>
          <cell r="H99" t="str">
            <v>Secondary</v>
          </cell>
          <cell r="I99" t="str">
            <v>Recoupment Academy</v>
          </cell>
          <cell r="J99">
            <v>1</v>
          </cell>
          <cell r="K99">
            <v>0</v>
          </cell>
          <cell r="L99">
            <v>0</v>
          </cell>
          <cell r="M99">
            <v>0</v>
          </cell>
          <cell r="N99">
            <v>5</v>
          </cell>
          <cell r="O99">
            <v>3</v>
          </cell>
          <cell r="P99">
            <v>2</v>
          </cell>
          <cell r="Q99">
            <v>1257</v>
          </cell>
          <cell r="R99">
            <v>0</v>
          </cell>
          <cell r="S99">
            <v>0</v>
          </cell>
          <cell r="T99">
            <v>0</v>
          </cell>
          <cell r="U99">
            <v>1257</v>
          </cell>
          <cell r="V99">
            <v>747</v>
          </cell>
          <cell r="W99">
            <v>510</v>
          </cell>
          <cell r="X99">
            <v>250</v>
          </cell>
          <cell r="Y99">
            <v>251</v>
          </cell>
          <cell r="Z99">
            <v>246</v>
          </cell>
          <cell r="AA99">
            <v>256</v>
          </cell>
          <cell r="AB99">
            <v>254</v>
          </cell>
          <cell r="AC99">
            <v>0</v>
          </cell>
          <cell r="AD99">
            <v>1257</v>
          </cell>
          <cell r="AE99">
            <v>251.4</v>
          </cell>
          <cell r="AF99">
            <v>0</v>
          </cell>
          <cell r="AG99">
            <v>0</v>
          </cell>
          <cell r="AH99">
            <v>375.99999999999943</v>
          </cell>
          <cell r="AI99">
            <v>392.00000000000034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624.99999999999932</v>
          </cell>
          <cell r="AR99">
            <v>138.00000000000023</v>
          </cell>
          <cell r="AS99">
            <v>394.99999999999943</v>
          </cell>
          <cell r="AT99">
            <v>43.999999999999936</v>
          </cell>
          <cell r="AU99">
            <v>10.999999999999996</v>
          </cell>
          <cell r="AV99">
            <v>25.99999999999995</v>
          </cell>
          <cell r="AW99">
            <v>17.999999999999989</v>
          </cell>
          <cell r="AX99">
            <v>0</v>
          </cell>
          <cell r="AY99">
            <v>24.057416267942532</v>
          </cell>
          <cell r="AZ99">
            <v>0</v>
          </cell>
          <cell r="BA99">
            <v>120.48192771084325</v>
          </cell>
          <cell r="BB99">
            <v>114.65432098765429</v>
          </cell>
          <cell r="BC99">
            <v>112.37037037037034</v>
          </cell>
          <cell r="BD99">
            <v>94.814814814814724</v>
          </cell>
          <cell r="BE99">
            <v>94.074074074073991</v>
          </cell>
          <cell r="BF99">
            <v>312.73192670078515</v>
          </cell>
          <cell r="BG99">
            <v>0</v>
          </cell>
          <cell r="BH99">
            <v>0</v>
          </cell>
        </row>
        <row r="100">
          <cell r="E100">
            <v>147860</v>
          </cell>
          <cell r="F100">
            <v>8264007</v>
          </cell>
          <cell r="G100" t="str">
            <v>Watling Academy</v>
          </cell>
          <cell r="H100" t="str">
            <v>Secondary</v>
          </cell>
          <cell r="I100" t="str">
            <v>Recoupment Academy</v>
          </cell>
          <cell r="J100">
            <v>1</v>
          </cell>
          <cell r="K100">
            <v>0</v>
          </cell>
          <cell r="L100">
            <v>0</v>
          </cell>
          <cell r="M100">
            <v>0</v>
          </cell>
          <cell r="N100">
            <v>5</v>
          </cell>
          <cell r="O100">
            <v>3</v>
          </cell>
          <cell r="P100">
            <v>2</v>
          </cell>
          <cell r="Q100">
            <v>1376</v>
          </cell>
          <cell r="R100">
            <v>0</v>
          </cell>
          <cell r="S100">
            <v>0</v>
          </cell>
          <cell r="T100">
            <v>0</v>
          </cell>
          <cell r="U100">
            <v>1376</v>
          </cell>
          <cell r="V100">
            <v>1195</v>
          </cell>
          <cell r="W100">
            <v>181</v>
          </cell>
          <cell r="X100">
            <v>535</v>
          </cell>
          <cell r="Y100">
            <v>360</v>
          </cell>
          <cell r="Z100">
            <v>300</v>
          </cell>
          <cell r="AA100">
            <v>181</v>
          </cell>
          <cell r="AB100">
            <v>0</v>
          </cell>
          <cell r="AC100">
            <v>0</v>
          </cell>
          <cell r="AD100">
            <v>1376</v>
          </cell>
          <cell r="AE100">
            <v>275.2</v>
          </cell>
          <cell r="AF100">
            <v>0</v>
          </cell>
          <cell r="AG100">
            <v>0</v>
          </cell>
          <cell r="AH100">
            <v>293.30224812656161</v>
          </cell>
          <cell r="AI100">
            <v>312.77935054121519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1037.7333333333338</v>
          </cell>
          <cell r="AR100">
            <v>95.173333333333375</v>
          </cell>
          <cell r="AS100">
            <v>151.36000000000001</v>
          </cell>
          <cell r="AT100">
            <v>25.22666666666662</v>
          </cell>
          <cell r="AU100">
            <v>56.186666666666618</v>
          </cell>
          <cell r="AV100">
            <v>9.1733333333333373</v>
          </cell>
          <cell r="AW100">
            <v>1.1466666666666661</v>
          </cell>
          <cell r="AX100">
            <v>0</v>
          </cell>
          <cell r="AY100">
            <v>52.702747710241482</v>
          </cell>
          <cell r="AZ100">
            <v>0</v>
          </cell>
          <cell r="BA100">
            <v>185.88983050847452</v>
          </cell>
          <cell r="BB100">
            <v>133.83285302593657</v>
          </cell>
          <cell r="BC100">
            <v>111.5273775216138</v>
          </cell>
          <cell r="BD100">
            <v>62.196807487282605</v>
          </cell>
          <cell r="BE100">
            <v>0</v>
          </cell>
          <cell r="BF100">
            <v>277.4440319157568</v>
          </cell>
          <cell r="BG100">
            <v>0</v>
          </cell>
          <cell r="BH100">
            <v>0</v>
          </cell>
        </row>
        <row r="101">
          <cell r="E101">
            <v>148835</v>
          </cell>
          <cell r="F101">
            <v>8264008</v>
          </cell>
          <cell r="G101" t="str">
            <v>Stantonbury School</v>
          </cell>
          <cell r="H101" t="str">
            <v>Secondary</v>
          </cell>
          <cell r="I101" t="str">
            <v>Recoupment Academy</v>
          </cell>
          <cell r="J101">
            <v>1</v>
          </cell>
          <cell r="K101">
            <v>0</v>
          </cell>
          <cell r="L101">
            <v>0</v>
          </cell>
          <cell r="M101">
            <v>0</v>
          </cell>
          <cell r="N101">
            <v>5</v>
          </cell>
          <cell r="O101">
            <v>3</v>
          </cell>
          <cell r="P101">
            <v>2</v>
          </cell>
          <cell r="Q101">
            <v>1401</v>
          </cell>
          <cell r="R101">
            <v>0</v>
          </cell>
          <cell r="S101">
            <v>0</v>
          </cell>
          <cell r="T101">
            <v>0</v>
          </cell>
          <cell r="U101">
            <v>1401</v>
          </cell>
          <cell r="V101">
            <v>765</v>
          </cell>
          <cell r="W101">
            <v>636</v>
          </cell>
          <cell r="X101">
            <v>233</v>
          </cell>
          <cell r="Y101">
            <v>261</v>
          </cell>
          <cell r="Z101">
            <v>271</v>
          </cell>
          <cell r="AA101">
            <v>288</v>
          </cell>
          <cell r="AB101">
            <v>348</v>
          </cell>
          <cell r="AC101">
            <v>0</v>
          </cell>
          <cell r="AD101">
            <v>1401</v>
          </cell>
          <cell r="AE101">
            <v>280.2</v>
          </cell>
          <cell r="AF101">
            <v>0</v>
          </cell>
          <cell r="AG101">
            <v>0</v>
          </cell>
          <cell r="AH101">
            <v>466.99999999999949</v>
          </cell>
          <cell r="AI101">
            <v>558.00000000000011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567.00000000000011</v>
          </cell>
          <cell r="AR101">
            <v>392.00000000000017</v>
          </cell>
          <cell r="AS101">
            <v>291.00000000000023</v>
          </cell>
          <cell r="AT101">
            <v>119.99999999999996</v>
          </cell>
          <cell r="AU101">
            <v>19.999999999999968</v>
          </cell>
          <cell r="AV101">
            <v>6.9999999999999964</v>
          </cell>
          <cell r="AW101">
            <v>3.9999999999999938</v>
          </cell>
          <cell r="AX101">
            <v>0</v>
          </cell>
          <cell r="AY101">
            <v>113.65200909780134</v>
          </cell>
          <cell r="AZ101">
            <v>0</v>
          </cell>
          <cell r="BA101">
            <v>111.53080568720391</v>
          </cell>
          <cell r="BB101">
            <v>155.08695652173921</v>
          </cell>
          <cell r="BC101">
            <v>161.02898550724646</v>
          </cell>
          <cell r="BD101">
            <v>93.600000000000009</v>
          </cell>
          <cell r="BE101">
            <v>113.10000000000001</v>
          </cell>
          <cell r="BF101">
            <v>367.76065586259529</v>
          </cell>
          <cell r="BG101">
            <v>0</v>
          </cell>
          <cell r="BH101">
            <v>74.165875625446972</v>
          </cell>
        </row>
        <row r="102">
          <cell r="E102">
            <v>137052</v>
          </cell>
          <cell r="F102">
            <v>8264018</v>
          </cell>
          <cell r="G102" t="str">
            <v>Ousedale School</v>
          </cell>
          <cell r="H102" t="str">
            <v>Secondary</v>
          </cell>
          <cell r="I102" t="str">
            <v>Recoupment Academy</v>
          </cell>
          <cell r="J102">
            <v>1</v>
          </cell>
          <cell r="K102">
            <v>0</v>
          </cell>
          <cell r="L102">
            <v>0</v>
          </cell>
          <cell r="M102">
            <v>0</v>
          </cell>
          <cell r="N102">
            <v>5</v>
          </cell>
          <cell r="O102">
            <v>3</v>
          </cell>
          <cell r="P102">
            <v>2</v>
          </cell>
          <cell r="Q102">
            <v>1836</v>
          </cell>
          <cell r="R102">
            <v>0</v>
          </cell>
          <cell r="S102">
            <v>0</v>
          </cell>
          <cell r="T102">
            <v>0</v>
          </cell>
          <cell r="U102">
            <v>1836</v>
          </cell>
          <cell r="V102">
            <v>1107</v>
          </cell>
          <cell r="W102">
            <v>729</v>
          </cell>
          <cell r="X102">
            <v>386</v>
          </cell>
          <cell r="Y102">
            <v>360</v>
          </cell>
          <cell r="Z102">
            <v>361</v>
          </cell>
          <cell r="AA102">
            <v>362</v>
          </cell>
          <cell r="AB102">
            <v>367</v>
          </cell>
          <cell r="AC102">
            <v>0</v>
          </cell>
          <cell r="AD102">
            <v>1836</v>
          </cell>
          <cell r="AE102">
            <v>367.2</v>
          </cell>
          <cell r="AF102">
            <v>0</v>
          </cell>
          <cell r="AG102">
            <v>0</v>
          </cell>
          <cell r="AH102">
            <v>252.99999999999906</v>
          </cell>
          <cell r="AI102">
            <v>262.9999999999992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1777.0000000000005</v>
          </cell>
          <cell r="AR102">
            <v>30.999999999999918</v>
          </cell>
          <cell r="AS102">
            <v>20.99999999999995</v>
          </cell>
          <cell r="AT102">
            <v>5.9999999999999991</v>
          </cell>
          <cell r="AU102">
            <v>0</v>
          </cell>
          <cell r="AV102">
            <v>1.0000000000000004</v>
          </cell>
          <cell r="AW102">
            <v>0</v>
          </cell>
          <cell r="AX102">
            <v>0</v>
          </cell>
          <cell r="AY102">
            <v>37.161925601750582</v>
          </cell>
          <cell r="AZ102">
            <v>0</v>
          </cell>
          <cell r="BA102">
            <v>173.70000000000002</v>
          </cell>
          <cell r="BB102">
            <v>124.34540389972129</v>
          </cell>
          <cell r="BC102">
            <v>124.69080779944274</v>
          </cell>
          <cell r="BD102">
            <v>130.23796033994338</v>
          </cell>
          <cell r="BE102">
            <v>132.03682719546748</v>
          </cell>
          <cell r="BF102">
            <v>401.75307468103927</v>
          </cell>
          <cell r="BG102">
            <v>0</v>
          </cell>
          <cell r="BH102">
            <v>0</v>
          </cell>
        </row>
        <row r="103">
          <cell r="E103">
            <v>136730</v>
          </cell>
          <cell r="F103">
            <v>8264097</v>
          </cell>
          <cell r="G103" t="str">
            <v>Shenley Brook End School</v>
          </cell>
          <cell r="H103" t="str">
            <v>Secondary</v>
          </cell>
          <cell r="I103" t="str">
            <v>Recoupment Academy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5</v>
          </cell>
          <cell r="O103">
            <v>3</v>
          </cell>
          <cell r="P103">
            <v>2</v>
          </cell>
          <cell r="Q103">
            <v>1496</v>
          </cell>
          <cell r="R103">
            <v>0</v>
          </cell>
          <cell r="S103">
            <v>0</v>
          </cell>
          <cell r="T103">
            <v>0</v>
          </cell>
          <cell r="U103">
            <v>1496</v>
          </cell>
          <cell r="V103">
            <v>895</v>
          </cell>
          <cell r="W103">
            <v>601</v>
          </cell>
          <cell r="X103">
            <v>300</v>
          </cell>
          <cell r="Y103">
            <v>298</v>
          </cell>
          <cell r="Z103">
            <v>297</v>
          </cell>
          <cell r="AA103">
            <v>298</v>
          </cell>
          <cell r="AB103">
            <v>303</v>
          </cell>
          <cell r="AC103">
            <v>0</v>
          </cell>
          <cell r="AD103">
            <v>1496</v>
          </cell>
          <cell r="AE103">
            <v>299.2</v>
          </cell>
          <cell r="AF103">
            <v>0</v>
          </cell>
          <cell r="AG103">
            <v>0</v>
          </cell>
          <cell r="AH103">
            <v>255.99999999999937</v>
          </cell>
          <cell r="AI103">
            <v>291.99999999999989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1421.0000000000002</v>
          </cell>
          <cell r="AR103">
            <v>17.999999999999961</v>
          </cell>
          <cell r="AS103">
            <v>30.999999999999943</v>
          </cell>
          <cell r="AT103">
            <v>12.999999999999995</v>
          </cell>
          <cell r="AU103">
            <v>4.9999999999999956</v>
          </cell>
          <cell r="AV103">
            <v>7.0000000000000036</v>
          </cell>
          <cell r="AW103">
            <v>1.0000000000000007</v>
          </cell>
          <cell r="AX103">
            <v>0</v>
          </cell>
          <cell r="AY103">
            <v>100.00000000000007</v>
          </cell>
          <cell r="AZ103">
            <v>0</v>
          </cell>
          <cell r="BA103">
            <v>108.041958041958</v>
          </cell>
          <cell r="BB103">
            <v>131.50177935943071</v>
          </cell>
          <cell r="BC103">
            <v>131.06049822064068</v>
          </cell>
          <cell r="BD103">
            <v>86.376811594202863</v>
          </cell>
          <cell r="BE103">
            <v>87.826086956521706</v>
          </cell>
          <cell r="BF103">
            <v>315.67525777967535</v>
          </cell>
          <cell r="BG103">
            <v>0</v>
          </cell>
          <cell r="BH103">
            <v>0</v>
          </cell>
        </row>
        <row r="104">
          <cell r="E104">
            <v>136844</v>
          </cell>
          <cell r="F104">
            <v>8264704</v>
          </cell>
          <cell r="G104" t="str">
            <v>The Hazeley Academy</v>
          </cell>
          <cell r="H104" t="str">
            <v>Secondary</v>
          </cell>
          <cell r="I104" t="str">
            <v>Recoupment Academy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5</v>
          </cell>
          <cell r="O104">
            <v>3</v>
          </cell>
          <cell r="P104">
            <v>2</v>
          </cell>
          <cell r="Q104">
            <v>1235</v>
          </cell>
          <cell r="R104">
            <v>0</v>
          </cell>
          <cell r="S104">
            <v>0</v>
          </cell>
          <cell r="T104">
            <v>0</v>
          </cell>
          <cell r="U104">
            <v>1235</v>
          </cell>
          <cell r="V104">
            <v>721</v>
          </cell>
          <cell r="W104">
            <v>514</v>
          </cell>
          <cell r="X104">
            <v>241</v>
          </cell>
          <cell r="Y104">
            <v>240</v>
          </cell>
          <cell r="Z104">
            <v>240</v>
          </cell>
          <cell r="AA104">
            <v>242</v>
          </cell>
          <cell r="AB104">
            <v>272</v>
          </cell>
          <cell r="AC104">
            <v>0</v>
          </cell>
          <cell r="AD104">
            <v>1235</v>
          </cell>
          <cell r="AE104">
            <v>247</v>
          </cell>
          <cell r="AF104">
            <v>0</v>
          </cell>
          <cell r="AG104">
            <v>0</v>
          </cell>
          <cell r="AH104">
            <v>200.00000000000037</v>
          </cell>
          <cell r="AI104">
            <v>212.99999999999957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1070.8670988654783</v>
          </cell>
          <cell r="AR104">
            <v>48.038897893030843</v>
          </cell>
          <cell r="AS104">
            <v>53.04294975688822</v>
          </cell>
          <cell r="AT104">
            <v>26.021069692058298</v>
          </cell>
          <cell r="AU104">
            <v>30.024311183144302</v>
          </cell>
          <cell r="AV104">
            <v>4.0032414910858947</v>
          </cell>
          <cell r="AW104">
            <v>3.0024311183144303</v>
          </cell>
          <cell r="AX104">
            <v>0</v>
          </cell>
          <cell r="AY104">
            <v>69.999999999999943</v>
          </cell>
          <cell r="AZ104">
            <v>0</v>
          </cell>
          <cell r="BA104">
            <v>100.93162393162397</v>
          </cell>
          <cell r="BB104">
            <v>93.275109170305683</v>
          </cell>
          <cell r="BC104">
            <v>93.275109170305683</v>
          </cell>
          <cell r="BD104">
            <v>71.631999999999991</v>
          </cell>
          <cell r="BE104">
            <v>80.512</v>
          </cell>
          <cell r="BF104">
            <v>256.07281383923703</v>
          </cell>
          <cell r="BG104">
            <v>0</v>
          </cell>
          <cell r="BH104">
            <v>0</v>
          </cell>
        </row>
        <row r="105">
          <cell r="E105">
            <v>136468</v>
          </cell>
          <cell r="F105">
            <v>8265410</v>
          </cell>
          <cell r="G105" t="str">
            <v>Denbigh School</v>
          </cell>
          <cell r="H105" t="str">
            <v>Secondary</v>
          </cell>
          <cell r="I105" t="str">
            <v>Recoupment Academy</v>
          </cell>
          <cell r="J105">
            <v>1</v>
          </cell>
          <cell r="K105">
            <v>0</v>
          </cell>
          <cell r="L105">
            <v>0</v>
          </cell>
          <cell r="M105">
            <v>0</v>
          </cell>
          <cell r="N105">
            <v>5</v>
          </cell>
          <cell r="O105">
            <v>3</v>
          </cell>
          <cell r="P105">
            <v>2</v>
          </cell>
          <cell r="Q105">
            <v>1299</v>
          </cell>
          <cell r="R105">
            <v>0</v>
          </cell>
          <cell r="S105">
            <v>0</v>
          </cell>
          <cell r="T105">
            <v>0</v>
          </cell>
          <cell r="U105">
            <v>1299</v>
          </cell>
          <cell r="V105">
            <v>778</v>
          </cell>
          <cell r="W105">
            <v>521</v>
          </cell>
          <cell r="X105">
            <v>258</v>
          </cell>
          <cell r="Y105">
            <v>260</v>
          </cell>
          <cell r="Z105">
            <v>260</v>
          </cell>
          <cell r="AA105">
            <v>260</v>
          </cell>
          <cell r="AB105">
            <v>261</v>
          </cell>
          <cell r="AC105">
            <v>0</v>
          </cell>
          <cell r="AD105">
            <v>1299</v>
          </cell>
          <cell r="AE105">
            <v>259.8</v>
          </cell>
          <cell r="AF105">
            <v>0</v>
          </cell>
          <cell r="AG105">
            <v>0</v>
          </cell>
          <cell r="AH105">
            <v>146.99999999999983</v>
          </cell>
          <cell r="AI105">
            <v>209.99999999999991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1191.9999999999998</v>
          </cell>
          <cell r="AR105">
            <v>35.999999999999986</v>
          </cell>
          <cell r="AS105">
            <v>47.000000000000028</v>
          </cell>
          <cell r="AT105">
            <v>6.9999999999999938</v>
          </cell>
          <cell r="AU105">
            <v>8.9999999999999964</v>
          </cell>
          <cell r="AV105">
            <v>5.9999999999999973</v>
          </cell>
          <cell r="AW105">
            <v>2.000000000000004</v>
          </cell>
          <cell r="AX105">
            <v>0</v>
          </cell>
          <cell r="AY105">
            <v>45.31395348837215</v>
          </cell>
          <cell r="AZ105">
            <v>0</v>
          </cell>
          <cell r="BA105">
            <v>71.782258064516157</v>
          </cell>
          <cell r="BB105">
            <v>75.92</v>
          </cell>
          <cell r="BC105">
            <v>75.92</v>
          </cell>
          <cell r="BD105">
            <v>58.847736625514457</v>
          </cell>
          <cell r="BE105">
            <v>59.074074074074133</v>
          </cell>
          <cell r="BF105">
            <v>198.82823052743376</v>
          </cell>
          <cell r="BG105">
            <v>0</v>
          </cell>
          <cell r="BH105">
            <v>0</v>
          </cell>
        </row>
        <row r="106">
          <cell r="E106">
            <v>135665</v>
          </cell>
          <cell r="F106">
            <v>8266905</v>
          </cell>
          <cell r="G106" t="str">
            <v>The Milton Keynes Academy</v>
          </cell>
          <cell r="H106" t="str">
            <v>Secondary</v>
          </cell>
          <cell r="I106" t="str">
            <v>Recoupment Academy</v>
          </cell>
          <cell r="J106">
            <v>1</v>
          </cell>
          <cell r="K106">
            <v>0</v>
          </cell>
          <cell r="L106">
            <v>0</v>
          </cell>
          <cell r="M106">
            <v>0</v>
          </cell>
          <cell r="N106">
            <v>5</v>
          </cell>
          <cell r="O106">
            <v>3</v>
          </cell>
          <cell r="P106">
            <v>2</v>
          </cell>
          <cell r="Q106">
            <v>1074</v>
          </cell>
          <cell r="R106">
            <v>0</v>
          </cell>
          <cell r="S106">
            <v>0</v>
          </cell>
          <cell r="T106">
            <v>0</v>
          </cell>
          <cell r="U106">
            <v>1074</v>
          </cell>
          <cell r="V106">
            <v>603</v>
          </cell>
          <cell r="W106">
            <v>471</v>
          </cell>
          <cell r="X106">
            <v>164</v>
          </cell>
          <cell r="Y106">
            <v>204</v>
          </cell>
          <cell r="Z106">
            <v>235</v>
          </cell>
          <cell r="AA106">
            <v>234</v>
          </cell>
          <cell r="AB106">
            <v>237</v>
          </cell>
          <cell r="AC106">
            <v>0</v>
          </cell>
          <cell r="AD106">
            <v>1074</v>
          </cell>
          <cell r="AE106">
            <v>214.8</v>
          </cell>
          <cell r="AF106">
            <v>0</v>
          </cell>
          <cell r="AG106">
            <v>0</v>
          </cell>
          <cell r="AH106">
            <v>449.99999999999977</v>
          </cell>
          <cell r="AI106">
            <v>501.99999999999989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354.99159663865538</v>
          </cell>
          <cell r="AR106">
            <v>228.63865546218526</v>
          </cell>
          <cell r="AS106">
            <v>145.40616246498621</v>
          </cell>
          <cell r="AT106">
            <v>167.46778711484544</v>
          </cell>
          <cell r="AU106">
            <v>73.204481792717104</v>
          </cell>
          <cell r="AV106">
            <v>90.252100840336183</v>
          </cell>
          <cell r="AW106">
            <v>14.039215686274508</v>
          </cell>
          <cell r="AX106">
            <v>0</v>
          </cell>
          <cell r="AY106">
            <v>198.99999999999983</v>
          </cell>
          <cell r="AZ106">
            <v>0</v>
          </cell>
          <cell r="BA106">
            <v>97.748344370860892</v>
          </cell>
          <cell r="BB106">
            <v>120.21428571428565</v>
          </cell>
          <cell r="BC106">
            <v>138.48214285714278</v>
          </cell>
          <cell r="BD106">
            <v>139.40425531914897</v>
          </cell>
          <cell r="BE106">
            <v>141.19148936170217</v>
          </cell>
          <cell r="BF106">
            <v>376.48143249225467</v>
          </cell>
          <cell r="BG106">
            <v>0</v>
          </cell>
          <cell r="BH106">
            <v>69.307191011236483</v>
          </cell>
        </row>
        <row r="107">
          <cell r="E107">
            <v>145063</v>
          </cell>
          <cell r="F107">
            <v>8264004</v>
          </cell>
          <cell r="G107" t="str">
            <v>Kents Hill Park all-through school</v>
          </cell>
          <cell r="H107" t="str">
            <v>All-through</v>
          </cell>
          <cell r="I107" t="str">
            <v>Recoupment Academy</v>
          </cell>
          <cell r="J107">
            <v>1</v>
          </cell>
          <cell r="K107">
            <v>0</v>
          </cell>
          <cell r="L107">
            <v>0</v>
          </cell>
          <cell r="M107">
            <v>7</v>
          </cell>
          <cell r="N107">
            <v>5</v>
          </cell>
          <cell r="O107">
            <v>3</v>
          </cell>
          <cell r="P107">
            <v>2</v>
          </cell>
          <cell r="Q107">
            <v>998.5</v>
          </cell>
          <cell r="R107">
            <v>252.5</v>
          </cell>
          <cell r="S107">
            <v>44.5</v>
          </cell>
          <cell r="T107">
            <v>208</v>
          </cell>
          <cell r="U107">
            <v>746</v>
          </cell>
          <cell r="V107">
            <v>447</v>
          </cell>
          <cell r="W107">
            <v>299</v>
          </cell>
          <cell r="X107">
            <v>145</v>
          </cell>
          <cell r="Y107">
            <v>151</v>
          </cell>
          <cell r="Z107">
            <v>151</v>
          </cell>
          <cell r="AA107">
            <v>150</v>
          </cell>
          <cell r="AB107">
            <v>149</v>
          </cell>
          <cell r="AC107">
            <v>0</v>
          </cell>
          <cell r="AD107">
            <v>998.5</v>
          </cell>
          <cell r="AE107">
            <v>83.208333333333329</v>
          </cell>
          <cell r="AF107">
            <v>51.574468085106339</v>
          </cell>
          <cell r="AG107">
            <v>54.797872340425613</v>
          </cell>
          <cell r="AH107">
            <v>195.99999999999989</v>
          </cell>
          <cell r="AI107">
            <v>216.00000000000003</v>
          </cell>
          <cell r="AJ107">
            <v>192.32978723404244</v>
          </cell>
          <cell r="AK107">
            <v>31.159574468085122</v>
          </cell>
          <cell r="AL107">
            <v>11.819148936170219</v>
          </cell>
          <cell r="AM107">
            <v>1.074468085106383</v>
          </cell>
          <cell r="AN107">
            <v>9.6702127659574373</v>
          </cell>
          <cell r="AO107">
            <v>6.4468085106382924</v>
          </cell>
          <cell r="AP107">
            <v>0</v>
          </cell>
          <cell r="AQ107">
            <v>341.99999999999983</v>
          </cell>
          <cell r="AR107">
            <v>138.0000000000002</v>
          </cell>
          <cell r="AS107">
            <v>45.999999999999986</v>
          </cell>
          <cell r="AT107">
            <v>50.000000000000014</v>
          </cell>
          <cell r="AU107">
            <v>88.999999999999858</v>
          </cell>
          <cell r="AV107">
            <v>79.000000000000171</v>
          </cell>
          <cell r="AW107">
            <v>1.9999999999999978</v>
          </cell>
          <cell r="AX107">
            <v>31.5625</v>
          </cell>
          <cell r="AY107">
            <v>32.086021505376308</v>
          </cell>
          <cell r="AZ107">
            <v>56.999999999999936</v>
          </cell>
          <cell r="BA107">
            <v>64.562043795620468</v>
          </cell>
          <cell r="BB107">
            <v>68.438848920863251</v>
          </cell>
          <cell r="BC107">
            <v>68.438848920863251</v>
          </cell>
          <cell r="BD107">
            <v>60.661764705882305</v>
          </cell>
          <cell r="BE107">
            <v>60.257352941176421</v>
          </cell>
          <cell r="BF107">
            <v>188.58598220580816</v>
          </cell>
          <cell r="BG107">
            <v>0</v>
          </cell>
          <cell r="BH107">
            <v>0</v>
          </cell>
        </row>
        <row r="108">
          <cell r="E108">
            <v>149106</v>
          </cell>
          <cell r="F108">
            <v>8264009</v>
          </cell>
          <cell r="G108" t="str">
            <v>Glebe Farm School</v>
          </cell>
          <cell r="H108" t="str">
            <v>All-through</v>
          </cell>
          <cell r="I108" t="str">
            <v>Recoupment Academy</v>
          </cell>
          <cell r="J108">
            <v>1</v>
          </cell>
          <cell r="K108">
            <v>0</v>
          </cell>
          <cell r="L108">
            <v>0</v>
          </cell>
          <cell r="M108">
            <v>6</v>
          </cell>
          <cell r="N108">
            <v>3</v>
          </cell>
          <cell r="O108">
            <v>3</v>
          </cell>
          <cell r="P108">
            <v>0</v>
          </cell>
          <cell r="Q108">
            <v>608.58333333333337</v>
          </cell>
          <cell r="R108">
            <v>235.58333333333334</v>
          </cell>
          <cell r="S108">
            <v>95</v>
          </cell>
          <cell r="T108">
            <v>140.58333333333334</v>
          </cell>
          <cell r="U108">
            <v>373</v>
          </cell>
          <cell r="V108">
            <v>373</v>
          </cell>
          <cell r="W108">
            <v>0</v>
          </cell>
          <cell r="X108">
            <v>252</v>
          </cell>
          <cell r="Y108">
            <v>121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608.58333333333337</v>
          </cell>
          <cell r="AE108">
            <v>67.620370370370381</v>
          </cell>
          <cell r="AF108">
            <v>38.871250000000003</v>
          </cell>
          <cell r="AG108">
            <v>38.871250000000003</v>
          </cell>
          <cell r="AH108">
            <v>77.940298507462686</v>
          </cell>
          <cell r="AI108">
            <v>87.682835820895647</v>
          </cell>
          <cell r="AJ108">
            <v>227.33791666666667</v>
          </cell>
          <cell r="AK108">
            <v>2.3558333333333334</v>
          </cell>
          <cell r="AL108">
            <v>3.5337499999999999</v>
          </cell>
          <cell r="AM108">
            <v>1.1779166666666667</v>
          </cell>
          <cell r="AN108">
            <v>1.1779166666666667</v>
          </cell>
          <cell r="AO108">
            <v>0</v>
          </cell>
          <cell r="AP108">
            <v>0</v>
          </cell>
          <cell r="AQ108">
            <v>285.31716417910434</v>
          </cell>
          <cell r="AR108">
            <v>30.619402985074636</v>
          </cell>
          <cell r="AS108">
            <v>20.876865671641774</v>
          </cell>
          <cell r="AT108">
            <v>26.444029850746269</v>
          </cell>
          <cell r="AU108">
            <v>4.1753731343283693</v>
          </cell>
          <cell r="AV108">
            <v>4.1753731343283693</v>
          </cell>
          <cell r="AW108">
            <v>1.3917910447761195</v>
          </cell>
          <cell r="AX108">
            <v>33.156172839506233</v>
          </cell>
          <cell r="AY108">
            <v>33.528089887640448</v>
          </cell>
          <cell r="AZ108">
            <v>86.540095398535328</v>
          </cell>
          <cell r="BA108">
            <v>99.749999999999915</v>
          </cell>
          <cell r="BB108">
            <v>55.411214953271049</v>
          </cell>
          <cell r="BC108">
            <v>0</v>
          </cell>
          <cell r="BD108">
            <v>0</v>
          </cell>
          <cell r="BE108">
            <v>0</v>
          </cell>
          <cell r="BF108">
            <v>85.809107955841085</v>
          </cell>
          <cell r="BG108">
            <v>37.953777219430499</v>
          </cell>
          <cell r="BH108">
            <v>0</v>
          </cell>
        </row>
        <row r="109">
          <cell r="E109">
            <v>136454</v>
          </cell>
          <cell r="F109">
            <v>8264703</v>
          </cell>
          <cell r="G109" t="str">
            <v>Oakgrove School</v>
          </cell>
          <cell r="H109" t="str">
            <v>All-through</v>
          </cell>
          <cell r="I109" t="str">
            <v>Recoupment Academy</v>
          </cell>
          <cell r="J109">
            <v>1</v>
          </cell>
          <cell r="K109">
            <v>0</v>
          </cell>
          <cell r="L109">
            <v>0</v>
          </cell>
          <cell r="M109">
            <v>7</v>
          </cell>
          <cell r="N109">
            <v>5</v>
          </cell>
          <cell r="O109">
            <v>3</v>
          </cell>
          <cell r="P109">
            <v>2</v>
          </cell>
          <cell r="Q109">
            <v>2080.5</v>
          </cell>
          <cell r="R109">
            <v>564.5</v>
          </cell>
          <cell r="S109">
            <v>105.5</v>
          </cell>
          <cell r="T109">
            <v>459</v>
          </cell>
          <cell r="U109">
            <v>1516</v>
          </cell>
          <cell r="V109">
            <v>904</v>
          </cell>
          <cell r="W109">
            <v>612</v>
          </cell>
          <cell r="X109">
            <v>300</v>
          </cell>
          <cell r="Y109">
            <v>301</v>
          </cell>
          <cell r="Z109">
            <v>303</v>
          </cell>
          <cell r="AA109">
            <v>303</v>
          </cell>
          <cell r="AB109">
            <v>309</v>
          </cell>
          <cell r="AC109">
            <v>0</v>
          </cell>
          <cell r="AD109">
            <v>2080.5</v>
          </cell>
          <cell r="AE109">
            <v>173.375</v>
          </cell>
          <cell r="AF109">
            <v>92.879341864716835</v>
          </cell>
          <cell r="AG109">
            <v>92.879341864716835</v>
          </cell>
          <cell r="AH109">
            <v>231.00000000000065</v>
          </cell>
          <cell r="AI109">
            <v>242.99999999999929</v>
          </cell>
          <cell r="AJ109">
            <v>521.15630712979885</v>
          </cell>
          <cell r="AK109">
            <v>20.639853747714788</v>
          </cell>
          <cell r="AL109">
            <v>11.351919561243163</v>
          </cell>
          <cell r="AM109">
            <v>4.1279707495429632</v>
          </cell>
          <cell r="AN109">
            <v>2.0639853747714789</v>
          </cell>
          <cell r="AO109">
            <v>5.1599634369287033</v>
          </cell>
          <cell r="AP109">
            <v>0</v>
          </cell>
          <cell r="AQ109">
            <v>1440.9999999999998</v>
          </cell>
          <cell r="AR109">
            <v>22.999999999999936</v>
          </cell>
          <cell r="AS109">
            <v>34.000000000000028</v>
          </cell>
          <cell r="AT109">
            <v>10.999999999999996</v>
          </cell>
          <cell r="AU109">
            <v>4.9999999999999973</v>
          </cell>
          <cell r="AV109">
            <v>0.99999999999999944</v>
          </cell>
          <cell r="AW109">
            <v>0.99999999999999944</v>
          </cell>
          <cell r="AX109">
            <v>116.36622807017545</v>
          </cell>
          <cell r="AY109">
            <v>78.831999999999994</v>
          </cell>
          <cell r="AZ109">
            <v>123.20764944383227</v>
          </cell>
          <cell r="BA109">
            <v>74.482758620689808</v>
          </cell>
          <cell r="BB109">
            <v>88.279151943462878</v>
          </cell>
          <cell r="BC109">
            <v>88.865724381625412</v>
          </cell>
          <cell r="BD109">
            <v>77.408759124087737</v>
          </cell>
          <cell r="BE109">
            <v>78.941605839416198</v>
          </cell>
          <cell r="BF109">
            <v>238.91445441339084</v>
          </cell>
          <cell r="BG109">
            <v>0</v>
          </cell>
          <cell r="BH109">
            <v>0</v>
          </cell>
        </row>
        <row r="110">
          <cell r="E110">
            <v>110242</v>
          </cell>
          <cell r="F110">
            <v>8262067</v>
          </cell>
          <cell r="G110" t="str">
            <v>Lavendon School</v>
          </cell>
          <cell r="H110" t="str">
            <v>Primary</v>
          </cell>
          <cell r="I110" t="str">
            <v>Recoupment Academy</v>
          </cell>
          <cell r="J110">
            <v>1</v>
          </cell>
          <cell r="K110">
            <v>0</v>
          </cell>
          <cell r="L110">
            <v>0</v>
          </cell>
          <cell r="M110">
            <v>7</v>
          </cell>
          <cell r="N110">
            <v>0</v>
          </cell>
          <cell r="O110">
            <v>0</v>
          </cell>
          <cell r="P110">
            <v>0</v>
          </cell>
          <cell r="Q110">
            <v>152</v>
          </cell>
          <cell r="R110">
            <v>152</v>
          </cell>
          <cell r="S110">
            <v>18</v>
          </cell>
          <cell r="T110">
            <v>134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152</v>
          </cell>
          <cell r="AE110">
            <v>21.714285714285715</v>
          </cell>
          <cell r="AF110">
            <v>22.999999999999964</v>
          </cell>
          <cell r="AG110">
            <v>22.999999999999964</v>
          </cell>
          <cell r="AH110">
            <v>0</v>
          </cell>
          <cell r="AI110">
            <v>0</v>
          </cell>
          <cell r="AJ110">
            <v>150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1.9999999999999991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1.1343283582089554</v>
          </cell>
          <cell r="AY110">
            <v>0</v>
          </cell>
          <cell r="AZ110">
            <v>36.840336134453786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3.8800000000000026</v>
          </cell>
          <cell r="BH110">
            <v>0</v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/>
          </cell>
          <cell r="BF199" t="str">
            <v/>
          </cell>
          <cell r="BG199" t="str">
            <v/>
          </cell>
          <cell r="BH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</row>
        <row r="223"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/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</row>
        <row r="230"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</row>
        <row r="231"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</row>
        <row r="233"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</row>
        <row r="234"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</row>
        <row r="235"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</row>
        <row r="244"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</row>
        <row r="245"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E245" t="str">
            <v/>
          </cell>
          <cell r="BF245" t="str">
            <v/>
          </cell>
          <cell r="BG245" t="str">
            <v/>
          </cell>
          <cell r="BH245" t="str">
            <v/>
          </cell>
        </row>
        <row r="246"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</row>
        <row r="247"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</row>
        <row r="248"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/>
          </cell>
          <cell r="BG396" t="str">
            <v/>
          </cell>
          <cell r="BH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/>
          </cell>
          <cell r="BG397" t="str">
            <v/>
          </cell>
          <cell r="BH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/>
          </cell>
          <cell r="BG441" t="str">
            <v/>
          </cell>
          <cell r="BH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/>
          </cell>
          <cell r="BG442" t="str">
            <v/>
          </cell>
          <cell r="BH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/>
          </cell>
          <cell r="BG450" t="str">
            <v/>
          </cell>
          <cell r="BH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/>
          </cell>
          <cell r="BG451" t="str">
            <v/>
          </cell>
          <cell r="BH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/>
          </cell>
          <cell r="BG485" t="str">
            <v/>
          </cell>
          <cell r="BH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/>
          </cell>
          <cell r="BG486" t="str">
            <v/>
          </cell>
          <cell r="BH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/>
          </cell>
          <cell r="BG487" t="str">
            <v/>
          </cell>
          <cell r="BH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/>
          </cell>
          <cell r="BG488" t="str">
            <v/>
          </cell>
          <cell r="BH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/>
          </cell>
          <cell r="AC510" t="str">
            <v/>
          </cell>
          <cell r="AD510" t="str">
            <v/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  <cell r="AC522" t="str">
            <v/>
          </cell>
          <cell r="AD522" t="str">
            <v/>
          </cell>
          <cell r="AE522" t="str">
            <v/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/>
          </cell>
          <cell r="AC533" t="str">
            <v/>
          </cell>
          <cell r="AD533" t="str">
            <v/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  <cell r="AC535" t="str">
            <v/>
          </cell>
          <cell r="AD535" t="str">
            <v/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  <cell r="AC540" t="str">
            <v/>
          </cell>
          <cell r="AD540" t="str">
            <v/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  <cell r="AC546" t="str">
            <v/>
          </cell>
          <cell r="AD546" t="str">
            <v/>
          </cell>
          <cell r="AE546" t="str">
            <v/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  <cell r="AJ546" t="str">
            <v/>
          </cell>
          <cell r="AK546" t="str">
            <v/>
          </cell>
          <cell r="AL546" t="str">
            <v/>
          </cell>
          <cell r="AM546" t="str">
            <v/>
          </cell>
          <cell r="AN546" t="str">
            <v/>
          </cell>
          <cell r="AO546" t="str">
            <v/>
          </cell>
          <cell r="AP546" t="str">
            <v/>
          </cell>
          <cell r="AQ546" t="str">
            <v/>
          </cell>
          <cell r="AR546" t="str">
            <v/>
          </cell>
          <cell r="AS546" t="str">
            <v/>
          </cell>
          <cell r="AT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  <cell r="BD546" t="str">
            <v/>
          </cell>
          <cell r="BE546" t="str">
            <v/>
          </cell>
          <cell r="BF546" t="str">
            <v/>
          </cell>
          <cell r="BG546" t="str">
            <v/>
          </cell>
          <cell r="BH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/>
          </cell>
          <cell r="Z547" t="str">
            <v/>
          </cell>
          <cell r="AA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  <cell r="BE547" t="str">
            <v/>
          </cell>
          <cell r="BF547" t="str">
            <v/>
          </cell>
          <cell r="BG547" t="str">
            <v/>
          </cell>
          <cell r="BH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/>
          </cell>
          <cell r="Z548" t="str">
            <v/>
          </cell>
          <cell r="AA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/>
          </cell>
          <cell r="BE548" t="str">
            <v/>
          </cell>
          <cell r="BF548" t="str">
            <v/>
          </cell>
          <cell r="BG548" t="str">
            <v/>
          </cell>
          <cell r="BH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  <cell r="BE549" t="str">
            <v/>
          </cell>
          <cell r="BF549" t="str">
            <v/>
          </cell>
          <cell r="BG549" t="str">
            <v/>
          </cell>
          <cell r="BH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/>
          </cell>
          <cell r="BE550" t="str">
            <v/>
          </cell>
          <cell r="BF550" t="str">
            <v/>
          </cell>
          <cell r="BG550" t="str">
            <v/>
          </cell>
          <cell r="BH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  <cell r="AM551" t="str">
            <v/>
          </cell>
          <cell r="AN551" t="str">
            <v/>
          </cell>
          <cell r="AO551" t="str">
            <v/>
          </cell>
          <cell r="AP551" t="str">
            <v/>
          </cell>
          <cell r="AQ551" t="str">
            <v/>
          </cell>
          <cell r="AR551" t="str">
            <v/>
          </cell>
          <cell r="AS551" t="str">
            <v/>
          </cell>
          <cell r="AT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  <cell r="BD551" t="str">
            <v/>
          </cell>
          <cell r="BE551" t="str">
            <v/>
          </cell>
          <cell r="BF551" t="str">
            <v/>
          </cell>
          <cell r="BG551" t="str">
            <v/>
          </cell>
          <cell r="BH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X552" t="str">
            <v/>
          </cell>
          <cell r="Y552" t="str">
            <v/>
          </cell>
          <cell r="Z552" t="str">
            <v/>
          </cell>
          <cell r="AA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  <cell r="AJ552" t="str">
            <v/>
          </cell>
          <cell r="AK552" t="str">
            <v/>
          </cell>
          <cell r="AL552" t="str">
            <v/>
          </cell>
          <cell r="AM552" t="str">
            <v/>
          </cell>
          <cell r="AN552" t="str">
            <v/>
          </cell>
          <cell r="AO552" t="str">
            <v/>
          </cell>
          <cell r="AP552" t="str">
            <v/>
          </cell>
          <cell r="AQ552" t="str">
            <v/>
          </cell>
          <cell r="AR552" t="str">
            <v/>
          </cell>
          <cell r="AS552" t="str">
            <v/>
          </cell>
          <cell r="AT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  <cell r="BD552" t="str">
            <v/>
          </cell>
          <cell r="BE552" t="str">
            <v/>
          </cell>
          <cell r="BF552" t="str">
            <v/>
          </cell>
          <cell r="BG552" t="str">
            <v/>
          </cell>
          <cell r="BH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X553" t="str">
            <v/>
          </cell>
          <cell r="Y553" t="str">
            <v/>
          </cell>
          <cell r="Z553" t="str">
            <v/>
          </cell>
          <cell r="AA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  <cell r="AJ553" t="str">
            <v/>
          </cell>
          <cell r="AK553" t="str">
            <v/>
          </cell>
          <cell r="AL553" t="str">
            <v/>
          </cell>
          <cell r="AM553" t="str">
            <v/>
          </cell>
          <cell r="AN553" t="str">
            <v/>
          </cell>
          <cell r="AO553" t="str">
            <v/>
          </cell>
          <cell r="AP553" t="str">
            <v/>
          </cell>
          <cell r="AQ553" t="str">
            <v/>
          </cell>
          <cell r="AR553" t="str">
            <v/>
          </cell>
          <cell r="AS553" t="str">
            <v/>
          </cell>
          <cell r="AT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  <cell r="BD553" t="str">
            <v/>
          </cell>
          <cell r="BE553" t="str">
            <v/>
          </cell>
          <cell r="BF553" t="str">
            <v/>
          </cell>
          <cell r="BG553" t="str">
            <v/>
          </cell>
          <cell r="BH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X554" t="str">
            <v/>
          </cell>
          <cell r="Y554" t="str">
            <v/>
          </cell>
          <cell r="Z554" t="str">
            <v/>
          </cell>
          <cell r="AA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  <cell r="AJ554" t="str">
            <v/>
          </cell>
          <cell r="AK554" t="str">
            <v/>
          </cell>
          <cell r="AL554" t="str">
            <v/>
          </cell>
          <cell r="AM554" t="str">
            <v/>
          </cell>
          <cell r="AN554" t="str">
            <v/>
          </cell>
          <cell r="AO554" t="str">
            <v/>
          </cell>
          <cell r="AP554" t="str">
            <v/>
          </cell>
          <cell r="AQ554" t="str">
            <v/>
          </cell>
          <cell r="AR554" t="str">
            <v/>
          </cell>
          <cell r="AS554" t="str">
            <v/>
          </cell>
          <cell r="AT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  <cell r="BD554" t="str">
            <v/>
          </cell>
          <cell r="BE554" t="str">
            <v/>
          </cell>
          <cell r="BF554" t="str">
            <v/>
          </cell>
          <cell r="BG554" t="str">
            <v/>
          </cell>
          <cell r="BH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X555" t="str">
            <v/>
          </cell>
          <cell r="Y555" t="str">
            <v/>
          </cell>
          <cell r="Z555" t="str">
            <v/>
          </cell>
          <cell r="AA555" t="str">
            <v/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  <cell r="AJ555" t="str">
            <v/>
          </cell>
          <cell r="AK555" t="str">
            <v/>
          </cell>
          <cell r="AL555" t="str">
            <v/>
          </cell>
          <cell r="AM555" t="str">
            <v/>
          </cell>
          <cell r="AN555" t="str">
            <v/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  <cell r="BD555" t="str">
            <v/>
          </cell>
          <cell r="BE555" t="str">
            <v/>
          </cell>
          <cell r="BF555" t="str">
            <v/>
          </cell>
          <cell r="BG555" t="str">
            <v/>
          </cell>
          <cell r="BH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/>
          </cell>
          <cell r="AC561" t="str">
            <v/>
          </cell>
          <cell r="AD561" t="str">
            <v/>
          </cell>
          <cell r="AE561" t="str">
            <v/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X573" t="str">
            <v/>
          </cell>
          <cell r="Y573" t="str">
            <v/>
          </cell>
          <cell r="Z573" t="str">
            <v/>
          </cell>
          <cell r="AA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X574" t="str">
            <v/>
          </cell>
          <cell r="Y574" t="str">
            <v/>
          </cell>
          <cell r="Z574" t="str">
            <v/>
          </cell>
          <cell r="AA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X579" t="str">
            <v/>
          </cell>
          <cell r="Y579" t="str">
            <v/>
          </cell>
          <cell r="Z579" t="str">
            <v/>
          </cell>
          <cell r="AA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X580" t="str">
            <v/>
          </cell>
          <cell r="Y580" t="str">
            <v/>
          </cell>
          <cell r="Z580" t="str">
            <v/>
          </cell>
          <cell r="AA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/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/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X587" t="str">
            <v/>
          </cell>
          <cell r="Y587" t="str">
            <v/>
          </cell>
          <cell r="Z587" t="str">
            <v/>
          </cell>
          <cell r="AA587" t="str">
            <v/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/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/>
          </cell>
          <cell r="Z590" t="str">
            <v/>
          </cell>
          <cell r="AA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/>
          </cell>
          <cell r="Z592" t="str">
            <v/>
          </cell>
          <cell r="AA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X602" t="str">
            <v/>
          </cell>
          <cell r="Y602" t="str">
            <v/>
          </cell>
          <cell r="Z602" t="str">
            <v/>
          </cell>
          <cell r="AA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/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X603" t="str">
            <v/>
          </cell>
          <cell r="Y603" t="str">
            <v/>
          </cell>
          <cell r="Z603" t="str">
            <v/>
          </cell>
          <cell r="AA603" t="str">
            <v/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/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/>
          </cell>
          <cell r="Z604" t="str">
            <v/>
          </cell>
          <cell r="AA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/>
          </cell>
          <cell r="Z605" t="str">
            <v/>
          </cell>
          <cell r="AA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/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X612" t="str">
            <v/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X613" t="str">
            <v/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X625" t="str">
            <v/>
          </cell>
          <cell r="Y625" t="str">
            <v/>
          </cell>
          <cell r="Z625" t="str">
            <v/>
          </cell>
          <cell r="AA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/>
          </cell>
          <cell r="Z628" t="str">
            <v/>
          </cell>
          <cell r="AA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/>
          </cell>
          <cell r="Z629" t="str">
            <v/>
          </cell>
          <cell r="AA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/>
          </cell>
          <cell r="Z630" t="str">
            <v/>
          </cell>
          <cell r="AA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/>
          </cell>
          <cell r="Z631" t="str">
            <v/>
          </cell>
          <cell r="AA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  <cell r="AJ636" t="str">
            <v/>
          </cell>
          <cell r="AK636" t="str">
            <v/>
          </cell>
          <cell r="AL636" t="str">
            <v/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/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/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X644" t="str">
            <v/>
          </cell>
          <cell r="Y644" t="str">
            <v/>
          </cell>
          <cell r="Z644" t="str">
            <v/>
          </cell>
          <cell r="AA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/>
          </cell>
          <cell r="Z647" t="str">
            <v/>
          </cell>
          <cell r="AA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  <cell r="AJ653" t="str">
            <v/>
          </cell>
          <cell r="AK653" t="str">
            <v/>
          </cell>
          <cell r="AL653" t="str">
            <v/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/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/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/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  <cell r="AJ661" t="str">
            <v/>
          </cell>
          <cell r="AK661" t="str">
            <v/>
          </cell>
          <cell r="AL661" t="str">
            <v/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/>
          </cell>
          <cell r="BF661" t="str">
            <v/>
          </cell>
          <cell r="BG661" t="str">
            <v/>
          </cell>
          <cell r="BH661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cilities Time"/>
      <sheetName val="Insurance"/>
      <sheetName val="De-delegation Total"/>
      <sheetName val="Insurance Recharge"/>
    </sheetNames>
    <sheetDataSet>
      <sheetData sheetId="0"/>
      <sheetData sheetId="1"/>
      <sheetData sheetId="2">
        <row r="1">
          <cell r="C1"/>
          <cell r="D1"/>
          <cell r="E1">
            <v>3</v>
          </cell>
          <cell r="F1">
            <v>4</v>
          </cell>
        </row>
        <row r="3">
          <cell r="C3"/>
          <cell r="D3"/>
          <cell r="E3"/>
          <cell r="F3"/>
        </row>
        <row r="4">
          <cell r="C4"/>
          <cell r="D4"/>
          <cell r="E4"/>
          <cell r="F4"/>
        </row>
        <row r="5">
          <cell r="C5"/>
          <cell r="D5"/>
          <cell r="E5" t="str">
            <v>Type</v>
          </cell>
          <cell r="F5" t="str">
            <v>Status</v>
          </cell>
          <cell r="G5" t="str">
            <v>Facilities Time</v>
          </cell>
          <cell r="H5" t="str">
            <v>Insurance</v>
          </cell>
        </row>
        <row r="6">
          <cell r="C6"/>
          <cell r="D6"/>
          <cell r="E6"/>
          <cell r="F6"/>
        </row>
        <row r="7">
          <cell r="C7">
            <v>8262348</v>
          </cell>
          <cell r="D7" t="str">
            <v>Abbeys Primary School</v>
          </cell>
          <cell r="E7" t="str">
            <v>Combined</v>
          </cell>
          <cell r="F7" t="str">
            <v>Maintained</v>
          </cell>
          <cell r="G7">
            <v>463.20123520329383</v>
          </cell>
          <cell r="H7">
            <v>6069.6</v>
          </cell>
        </row>
        <row r="8">
          <cell r="C8">
            <v>8262326</v>
          </cell>
          <cell r="D8" t="str">
            <v>Ashbrook School</v>
          </cell>
          <cell r="E8" t="str">
            <v>Infant</v>
          </cell>
          <cell r="F8" t="str">
            <v>Academy</v>
          </cell>
          <cell r="G8">
            <v>0</v>
          </cell>
          <cell r="H8">
            <v>0</v>
          </cell>
        </row>
        <row r="9">
          <cell r="C9">
            <v>8262238</v>
          </cell>
          <cell r="D9" t="str">
            <v>Barleyhurst Park Primary</v>
          </cell>
          <cell r="E9" t="str">
            <v>Combined</v>
          </cell>
          <cell r="F9" t="str">
            <v>Maintained</v>
          </cell>
          <cell r="G9">
            <v>355.12094698919196</v>
          </cell>
          <cell r="H9">
            <v>4653.3599999999997</v>
          </cell>
        </row>
        <row r="10">
          <cell r="C10">
            <v>8263377</v>
          </cell>
          <cell r="D10" t="str">
            <v>Bishop Parker Catholic School</v>
          </cell>
          <cell r="E10" t="str">
            <v>Combined</v>
          </cell>
          <cell r="F10" t="str">
            <v>Maintained</v>
          </cell>
          <cell r="G10">
            <v>267.62738033968088</v>
          </cell>
          <cell r="H10">
            <v>3506.88</v>
          </cell>
        </row>
        <row r="11">
          <cell r="C11">
            <v>8263384</v>
          </cell>
          <cell r="D11" t="str">
            <v>Bow Brickhill CofE VA Primary School</v>
          </cell>
          <cell r="E11" t="str">
            <v>Combined</v>
          </cell>
          <cell r="F11" t="str">
            <v>Maintained</v>
          </cell>
          <cell r="G11">
            <v>157.83153199519643</v>
          </cell>
          <cell r="H11">
            <v>2068.16</v>
          </cell>
        </row>
        <row r="12">
          <cell r="C12">
            <v>8262309</v>
          </cell>
          <cell r="D12" t="str">
            <v>Bradwell Village School</v>
          </cell>
          <cell r="E12" t="str">
            <v>Junior</v>
          </cell>
          <cell r="F12" t="str">
            <v>Maintained</v>
          </cell>
          <cell r="G12">
            <v>343.11202607651398</v>
          </cell>
          <cell r="H12">
            <v>4496</v>
          </cell>
        </row>
        <row r="13">
          <cell r="C13">
            <v>8263391</v>
          </cell>
          <cell r="D13" t="str">
            <v>Brooklands Farm Primary School</v>
          </cell>
          <cell r="E13" t="str">
            <v>Combined</v>
          </cell>
          <cell r="F13" t="str">
            <v>Maintained</v>
          </cell>
          <cell r="G13">
            <v>2091.2677989363524</v>
          </cell>
          <cell r="H13">
            <v>27403.119999999999</v>
          </cell>
        </row>
        <row r="14">
          <cell r="C14">
            <v>8262005</v>
          </cell>
          <cell r="D14" t="str">
            <v>Brooksward School</v>
          </cell>
          <cell r="E14" t="str">
            <v>Combined</v>
          </cell>
          <cell r="F14" t="str">
            <v>Maintained</v>
          </cell>
          <cell r="G14">
            <v>564.41928289586542</v>
          </cell>
          <cell r="H14">
            <v>7395.92</v>
          </cell>
        </row>
        <row r="15">
          <cell r="C15">
            <v>8262017</v>
          </cell>
          <cell r="D15" t="str">
            <v>Broughton Fields Primary School</v>
          </cell>
          <cell r="E15" t="str">
            <v>Combined</v>
          </cell>
          <cell r="F15" t="str">
            <v>Maintained</v>
          </cell>
          <cell r="G15">
            <v>701.66409332647106</v>
          </cell>
          <cell r="H15">
            <v>9194.32</v>
          </cell>
        </row>
        <row r="16">
          <cell r="C16">
            <v>8262121</v>
          </cell>
          <cell r="D16" t="str">
            <v>Bushfield School</v>
          </cell>
          <cell r="E16" t="str">
            <v>Junior</v>
          </cell>
          <cell r="F16" t="str">
            <v>Maintained</v>
          </cell>
          <cell r="G16">
            <v>696.51741293532336</v>
          </cell>
          <cell r="H16">
            <v>9126.880000000001</v>
          </cell>
        </row>
        <row r="17">
          <cell r="C17">
            <v>8262336</v>
          </cell>
          <cell r="D17" t="str">
            <v>Caroline Haslett Primary School</v>
          </cell>
          <cell r="E17" t="str">
            <v>Combined</v>
          </cell>
          <cell r="F17" t="str">
            <v>Maintained</v>
          </cell>
          <cell r="G17">
            <v>722.25081489106185</v>
          </cell>
          <cell r="H17">
            <v>9464.08</v>
          </cell>
        </row>
        <row r="18">
          <cell r="C18">
            <v>8262015</v>
          </cell>
          <cell r="D18" t="str">
            <v>Castlethorpe First School</v>
          </cell>
          <cell r="E18" t="str">
            <v>Infant</v>
          </cell>
          <cell r="F18" t="str">
            <v>Maintained</v>
          </cell>
          <cell r="G18">
            <v>54.897924172242234</v>
          </cell>
          <cell r="H18">
            <v>719.36</v>
          </cell>
        </row>
        <row r="19">
          <cell r="C19">
            <v>8262346</v>
          </cell>
          <cell r="D19" t="str">
            <v>Cedars Primary School</v>
          </cell>
          <cell r="E19" t="str">
            <v>Combined</v>
          </cell>
          <cell r="F19" t="str">
            <v>Maintained</v>
          </cell>
          <cell r="G19">
            <v>410.01887116143416</v>
          </cell>
          <cell r="H19">
            <v>5372.72</v>
          </cell>
        </row>
        <row r="20">
          <cell r="C20">
            <v>8262018</v>
          </cell>
          <cell r="D20" t="str">
            <v>Charles Warren Academy</v>
          </cell>
          <cell r="E20" t="str">
            <v>Combined</v>
          </cell>
          <cell r="F20" t="str">
            <v>Academy</v>
          </cell>
          <cell r="G20">
            <v>0</v>
          </cell>
          <cell r="H20">
            <v>0</v>
          </cell>
        </row>
        <row r="21">
          <cell r="C21">
            <v>8262003</v>
          </cell>
          <cell r="D21" t="str">
            <v>Chestnuts Primary School</v>
          </cell>
          <cell r="E21" t="str">
            <v>Combined</v>
          </cell>
          <cell r="F21" t="str">
            <v>Academy</v>
          </cell>
          <cell r="G21">
            <v>0</v>
          </cell>
          <cell r="H21">
            <v>0</v>
          </cell>
        </row>
        <row r="22">
          <cell r="C22">
            <v>8262028</v>
          </cell>
          <cell r="D22" t="str">
            <v>Christ the Sower Ecumenical Primary School</v>
          </cell>
          <cell r="E22" t="str">
            <v>Combined</v>
          </cell>
          <cell r="F22" t="str">
            <v>Academy</v>
          </cell>
          <cell r="G22">
            <v>0</v>
          </cell>
          <cell r="H22">
            <v>0</v>
          </cell>
        </row>
        <row r="23">
          <cell r="C23">
            <v>8263000</v>
          </cell>
          <cell r="D23" t="str">
            <v>Cold Harbour Church of England School</v>
          </cell>
          <cell r="E23" t="str">
            <v>Combined</v>
          </cell>
          <cell r="F23" t="str">
            <v>Maintained</v>
          </cell>
          <cell r="G23">
            <v>313.94750386001027</v>
          </cell>
          <cell r="H23">
            <v>4113.84</v>
          </cell>
        </row>
        <row r="24">
          <cell r="C24">
            <v>8262313</v>
          </cell>
          <cell r="D24" t="str">
            <v>Downs Barn School</v>
          </cell>
          <cell r="E24" t="str">
            <v>Infant</v>
          </cell>
          <cell r="F24" t="str">
            <v>Maintained</v>
          </cell>
          <cell r="G24">
            <v>101.21804769257162</v>
          </cell>
          <cell r="H24">
            <v>1326.32</v>
          </cell>
        </row>
        <row r="25">
          <cell r="C25">
            <v>8262351</v>
          </cell>
          <cell r="D25" t="str">
            <v>Drayton Park School</v>
          </cell>
          <cell r="E25" t="str">
            <v>Combined</v>
          </cell>
          <cell r="F25" t="str">
            <v>Maintained</v>
          </cell>
          <cell r="G25">
            <v>543.83256133127463</v>
          </cell>
          <cell r="H25">
            <v>7126.16</v>
          </cell>
        </row>
        <row r="26">
          <cell r="C26">
            <v>8262353</v>
          </cell>
          <cell r="D26" t="str">
            <v>Emerson Valley School</v>
          </cell>
          <cell r="E26" t="str">
            <v>Junior</v>
          </cell>
          <cell r="F26" t="str">
            <v>Maintained</v>
          </cell>
          <cell r="G26">
            <v>806.31326127980776</v>
          </cell>
          <cell r="H26">
            <v>10565.6</v>
          </cell>
        </row>
        <row r="27">
          <cell r="C27">
            <v>8262024</v>
          </cell>
          <cell r="D27" t="str">
            <v>Fairfields Primary School</v>
          </cell>
          <cell r="E27" t="str">
            <v>Combined</v>
          </cell>
          <cell r="F27" t="str">
            <v>Academy</v>
          </cell>
          <cell r="G27">
            <v>0</v>
          </cell>
          <cell r="H27">
            <v>0</v>
          </cell>
        </row>
        <row r="28">
          <cell r="C28">
            <v>8262285</v>
          </cell>
          <cell r="D28" t="str">
            <v>Falconhurst School</v>
          </cell>
          <cell r="E28" t="str">
            <v>Combined</v>
          </cell>
          <cell r="F28" t="str">
            <v>Maintained</v>
          </cell>
          <cell r="G28">
            <v>483.78795676788468</v>
          </cell>
          <cell r="H28">
            <v>6339.36</v>
          </cell>
        </row>
        <row r="29">
          <cell r="C29">
            <v>8262316</v>
          </cell>
          <cell r="D29" t="str">
            <v>Germander Park School</v>
          </cell>
          <cell r="E29" t="str">
            <v>Infant</v>
          </cell>
          <cell r="F29" t="str">
            <v>Maintained</v>
          </cell>
          <cell r="G29">
            <v>138.96037056098817</v>
          </cell>
          <cell r="H29">
            <v>1820.88</v>
          </cell>
        </row>
        <row r="30">
          <cell r="C30">
            <v>8262323</v>
          </cell>
          <cell r="D30" t="str">
            <v>Giffard Park Primary School</v>
          </cell>
          <cell r="E30" t="str">
            <v>Combined</v>
          </cell>
          <cell r="F30" t="str">
            <v>Maintained</v>
          </cell>
          <cell r="G30">
            <v>495.79687768056266</v>
          </cell>
          <cell r="H30">
            <v>6496.72</v>
          </cell>
        </row>
        <row r="31">
          <cell r="C31">
            <v>8263376</v>
          </cell>
          <cell r="D31" t="str">
            <v>Giles Brook Primary School</v>
          </cell>
          <cell r="E31" t="str">
            <v>Combined</v>
          </cell>
          <cell r="F31" t="str">
            <v>Maintained</v>
          </cell>
          <cell r="G31">
            <v>698.23297306570589</v>
          </cell>
          <cell r="H31">
            <v>9149.36</v>
          </cell>
        </row>
        <row r="32">
          <cell r="C32">
            <v>8262347</v>
          </cell>
          <cell r="D32" t="str">
            <v>Glastonbury Thorn School</v>
          </cell>
          <cell r="E32" t="str">
            <v>Infant</v>
          </cell>
          <cell r="F32" t="str">
            <v>Maintained</v>
          </cell>
          <cell r="G32">
            <v>291.6452221650369</v>
          </cell>
          <cell r="H32">
            <v>3821.6</v>
          </cell>
        </row>
        <row r="33">
          <cell r="C33">
            <v>8262303</v>
          </cell>
          <cell r="D33" t="str">
            <v>Great Linford Primary School</v>
          </cell>
          <cell r="E33" t="str">
            <v>Combined</v>
          </cell>
          <cell r="F33" t="str">
            <v>Maintained</v>
          </cell>
          <cell r="G33">
            <v>586.72156459083885</v>
          </cell>
          <cell r="H33">
            <v>7688.16</v>
          </cell>
        </row>
        <row r="34">
          <cell r="C34">
            <v>8262337</v>
          </cell>
          <cell r="D34" t="str">
            <v>Green Park School</v>
          </cell>
          <cell r="E34" t="str">
            <v>Combined</v>
          </cell>
          <cell r="F34" t="str">
            <v>Maintained</v>
          </cell>
          <cell r="G34">
            <v>514.66803911477098</v>
          </cell>
          <cell r="H34">
            <v>6744</v>
          </cell>
        </row>
        <row r="35">
          <cell r="C35">
            <v>8262272</v>
          </cell>
          <cell r="D35" t="str">
            <v>Greenleys First School</v>
          </cell>
          <cell r="E35" t="str">
            <v>Infant</v>
          </cell>
          <cell r="F35" t="str">
            <v>Maintained</v>
          </cell>
          <cell r="G35">
            <v>188.71161434208267</v>
          </cell>
          <cell r="H35">
            <v>2472.8000000000002</v>
          </cell>
        </row>
        <row r="36">
          <cell r="C36">
            <v>8262305</v>
          </cell>
          <cell r="D36" t="str">
            <v>Greenleys Junior School</v>
          </cell>
          <cell r="E36" t="str">
            <v>Junior</v>
          </cell>
          <cell r="F36" t="str">
            <v>Maintained</v>
          </cell>
          <cell r="G36">
            <v>389.43214959684337</v>
          </cell>
          <cell r="H36">
            <v>5102.96</v>
          </cell>
        </row>
        <row r="37">
          <cell r="C37">
            <v>8262042</v>
          </cell>
          <cell r="D37" t="str">
            <v>Hanslope Primary School</v>
          </cell>
          <cell r="E37" t="str">
            <v>Combined</v>
          </cell>
          <cell r="F37" t="str">
            <v>Maintained</v>
          </cell>
          <cell r="G37">
            <v>498.7991079087322</v>
          </cell>
          <cell r="H37">
            <v>6536.06</v>
          </cell>
        </row>
        <row r="38">
          <cell r="C38">
            <v>8262043</v>
          </cell>
          <cell r="D38" t="str">
            <v>Haversham Village School</v>
          </cell>
          <cell r="E38" t="str">
            <v>Infant</v>
          </cell>
          <cell r="F38" t="str">
            <v>Maintained</v>
          </cell>
          <cell r="G38">
            <v>286.49854177388914</v>
          </cell>
          <cell r="H38">
            <v>3754.16</v>
          </cell>
        </row>
        <row r="39">
          <cell r="C39">
            <v>8262324</v>
          </cell>
          <cell r="D39" t="str">
            <v>Heelands School</v>
          </cell>
          <cell r="E39" t="str">
            <v>Infant</v>
          </cell>
          <cell r="F39" t="str">
            <v>Maintained</v>
          </cell>
          <cell r="G39">
            <v>150.96929147366615</v>
          </cell>
          <cell r="H39">
            <v>1978.24</v>
          </cell>
        </row>
        <row r="40">
          <cell r="C40">
            <v>8262331</v>
          </cell>
          <cell r="D40" t="str">
            <v>Heronsgate School</v>
          </cell>
          <cell r="E40" t="str">
            <v>Junior</v>
          </cell>
          <cell r="F40" t="str">
            <v>Academy</v>
          </cell>
          <cell r="G40">
            <v>0</v>
          </cell>
          <cell r="H40">
            <v>0</v>
          </cell>
        </row>
        <row r="41">
          <cell r="C41">
            <v>8262349</v>
          </cell>
          <cell r="D41" t="str">
            <v>Heronshaw School</v>
          </cell>
          <cell r="E41" t="str">
            <v>Infant</v>
          </cell>
          <cell r="F41" t="str">
            <v>Academy</v>
          </cell>
          <cell r="G41">
            <v>0</v>
          </cell>
          <cell r="H41">
            <v>0</v>
          </cell>
        </row>
        <row r="42">
          <cell r="C42">
            <v>8262334</v>
          </cell>
          <cell r="D42" t="str">
            <v>Holmwood School</v>
          </cell>
          <cell r="E42" t="str">
            <v>Infant</v>
          </cell>
          <cell r="F42" t="str">
            <v>Academy</v>
          </cell>
          <cell r="G42">
            <v>0</v>
          </cell>
          <cell r="H42">
            <v>0</v>
          </cell>
        </row>
        <row r="43">
          <cell r="C43">
            <v>8262031</v>
          </cell>
          <cell r="D43" t="str">
            <v>Holne Chase Primary School</v>
          </cell>
          <cell r="E43" t="str">
            <v>Combined</v>
          </cell>
          <cell r="F43" t="str">
            <v>Maintained</v>
          </cell>
          <cell r="G43">
            <v>0</v>
          </cell>
          <cell r="H43">
            <v>0</v>
          </cell>
        </row>
        <row r="44">
          <cell r="C44">
            <v>8262006</v>
          </cell>
          <cell r="D44" t="str">
            <v>Howe Park School</v>
          </cell>
          <cell r="E44" t="str">
            <v>Infant</v>
          </cell>
          <cell r="F44" t="str">
            <v>Maintained</v>
          </cell>
          <cell r="G44">
            <v>296.7919025561846</v>
          </cell>
          <cell r="H44">
            <v>3889.04</v>
          </cell>
        </row>
        <row r="45">
          <cell r="C45">
            <v>8262004</v>
          </cell>
          <cell r="D45" t="str">
            <v>Jubilee Wood Primary School</v>
          </cell>
          <cell r="E45" t="str">
            <v>Combined</v>
          </cell>
          <cell r="F45" t="str">
            <v>Academy</v>
          </cell>
          <cell r="G45">
            <v>0</v>
          </cell>
          <cell r="H45">
            <v>0</v>
          </cell>
        </row>
        <row r="46">
          <cell r="C46">
            <v>8262350</v>
          </cell>
          <cell r="D46" t="str">
            <v>Kents Hill School</v>
          </cell>
          <cell r="E46" t="str">
            <v>Infant</v>
          </cell>
          <cell r="F46" t="str">
            <v>Academy</v>
          </cell>
          <cell r="G46">
            <v>0</v>
          </cell>
          <cell r="H46">
            <v>0</v>
          </cell>
        </row>
        <row r="47">
          <cell r="C47">
            <v>8262025</v>
          </cell>
          <cell r="D47" t="str">
            <v>Knowles Primary School</v>
          </cell>
          <cell r="E47" t="str">
            <v>Combined</v>
          </cell>
          <cell r="F47" t="str">
            <v>Academy</v>
          </cell>
          <cell r="G47">
            <v>0</v>
          </cell>
          <cell r="H47">
            <v>0</v>
          </cell>
        </row>
        <row r="48">
          <cell r="C48">
            <v>8262026</v>
          </cell>
          <cell r="D48" t="str">
            <v>Langland Community School</v>
          </cell>
          <cell r="E48" t="str">
            <v>Combined</v>
          </cell>
          <cell r="F48" t="str">
            <v>Academy</v>
          </cell>
          <cell r="G48">
            <v>0</v>
          </cell>
          <cell r="H48">
            <v>0</v>
          </cell>
        </row>
        <row r="49">
          <cell r="C49">
            <v>8262067</v>
          </cell>
          <cell r="D49" t="str">
            <v>Lavendon School</v>
          </cell>
          <cell r="E49" t="str">
            <v>Combined</v>
          </cell>
          <cell r="F49" t="str">
            <v>Academy</v>
          </cell>
          <cell r="G49">
            <v>0</v>
          </cell>
          <cell r="H49">
            <v>0</v>
          </cell>
        </row>
        <row r="50">
          <cell r="C50">
            <v>8262007</v>
          </cell>
          <cell r="D50" t="str">
            <v>Long Meadow School</v>
          </cell>
          <cell r="E50" t="str">
            <v>Combined</v>
          </cell>
          <cell r="F50" t="str">
            <v>Maintained</v>
          </cell>
          <cell r="G50">
            <v>667.35289071881971</v>
          </cell>
          <cell r="H50">
            <v>8744.7199999999993</v>
          </cell>
        </row>
        <row r="51">
          <cell r="C51">
            <v>8262332</v>
          </cell>
          <cell r="D51" t="str">
            <v>Loughton School</v>
          </cell>
          <cell r="E51" t="str">
            <v>Junior</v>
          </cell>
          <cell r="F51" t="str">
            <v>Academy</v>
          </cell>
          <cell r="G51">
            <v>0</v>
          </cell>
          <cell r="H51">
            <v>0</v>
          </cell>
        </row>
        <row r="52">
          <cell r="C52">
            <v>8262506</v>
          </cell>
          <cell r="D52" t="str">
            <v>Loughton Manor First School</v>
          </cell>
          <cell r="E52" t="str">
            <v>Infant</v>
          </cell>
          <cell r="F52" t="str">
            <v>Maintained</v>
          </cell>
          <cell r="G52">
            <v>305.36970320809741</v>
          </cell>
          <cell r="H52">
            <v>4001.44</v>
          </cell>
        </row>
        <row r="53">
          <cell r="C53">
            <v>8262001</v>
          </cell>
          <cell r="D53" t="str">
            <v>Merebrook Infant School</v>
          </cell>
          <cell r="E53" t="str">
            <v>Infant</v>
          </cell>
          <cell r="F53" t="str">
            <v>Maintained</v>
          </cell>
          <cell r="G53">
            <v>233.3161777320295</v>
          </cell>
          <cell r="H53">
            <v>3057.28</v>
          </cell>
        </row>
        <row r="54">
          <cell r="C54">
            <v>8262016</v>
          </cell>
          <cell r="D54" t="str">
            <v>Middleton Primary School</v>
          </cell>
          <cell r="E54" t="str">
            <v>Combined</v>
          </cell>
          <cell r="F54" t="str">
            <v>Academy</v>
          </cell>
          <cell r="G54">
            <v>0</v>
          </cell>
          <cell r="H54">
            <v>0</v>
          </cell>
        </row>
        <row r="55">
          <cell r="C55">
            <v>8262008</v>
          </cell>
          <cell r="D55" t="str">
            <v>Monkston Primary School</v>
          </cell>
          <cell r="E55" t="str">
            <v>Combined</v>
          </cell>
          <cell r="F55" t="str">
            <v>Academy</v>
          </cell>
          <cell r="G55">
            <v>0</v>
          </cell>
          <cell r="H55">
            <v>0</v>
          </cell>
        </row>
        <row r="56">
          <cell r="C56">
            <v>8262027</v>
          </cell>
          <cell r="D56" t="str">
            <v>Moorland Primary School</v>
          </cell>
          <cell r="E56" t="str">
            <v>Infant</v>
          </cell>
          <cell r="F56" t="str">
            <v>Academy</v>
          </cell>
          <cell r="G56">
            <v>0</v>
          </cell>
          <cell r="H56">
            <v>0</v>
          </cell>
        </row>
        <row r="57">
          <cell r="C57">
            <v>8262076</v>
          </cell>
          <cell r="D57" t="str">
            <v>New Bradwell Primary School</v>
          </cell>
          <cell r="E57" t="str">
            <v>Combined</v>
          </cell>
          <cell r="F57" t="str">
            <v>Academy</v>
          </cell>
          <cell r="G57">
            <v>0</v>
          </cell>
          <cell r="H57">
            <v>0</v>
          </cell>
        </row>
        <row r="58">
          <cell r="C58">
            <v>8262020</v>
          </cell>
          <cell r="D58" t="str">
            <v>New Chapter Primary School</v>
          </cell>
          <cell r="E58" t="str">
            <v>Combined</v>
          </cell>
          <cell r="F58" t="str">
            <v>Academy</v>
          </cell>
          <cell r="G58">
            <v>0</v>
          </cell>
          <cell r="H58">
            <v>0</v>
          </cell>
        </row>
        <row r="59">
          <cell r="C59">
            <v>8263003</v>
          </cell>
          <cell r="D59" t="str">
            <v>Newton Blossomville Church of England School</v>
          </cell>
          <cell r="E59" t="str">
            <v>Infant</v>
          </cell>
          <cell r="F59" t="str">
            <v>Maintained</v>
          </cell>
          <cell r="G59">
            <v>34.311202607651396</v>
          </cell>
          <cell r="H59">
            <v>449.6</v>
          </cell>
        </row>
        <row r="60">
          <cell r="C60">
            <v>8263390</v>
          </cell>
          <cell r="D60" t="str">
            <v>Newton Leys Primary School</v>
          </cell>
          <cell r="E60" t="str">
            <v>Combined</v>
          </cell>
          <cell r="F60" t="str">
            <v>Maintained</v>
          </cell>
          <cell r="G60">
            <v>938.4113913192657</v>
          </cell>
          <cell r="H60">
            <v>12296.56</v>
          </cell>
        </row>
        <row r="61">
          <cell r="C61">
            <v>8263004</v>
          </cell>
          <cell r="D61" t="str">
            <v>North Crawley CofE School</v>
          </cell>
          <cell r="E61" t="str">
            <v>Infant</v>
          </cell>
          <cell r="F61" t="str">
            <v>Maintained</v>
          </cell>
          <cell r="G61">
            <v>48.035683650711952</v>
          </cell>
          <cell r="H61">
            <v>629.44000000000005</v>
          </cell>
        </row>
        <row r="62">
          <cell r="C62">
            <v>8262062</v>
          </cell>
          <cell r="D62" t="str">
            <v>Oldbrook First School</v>
          </cell>
          <cell r="E62" t="str">
            <v>Infant</v>
          </cell>
          <cell r="F62" t="str">
            <v>Maintained</v>
          </cell>
          <cell r="G62">
            <v>265.9118202092983</v>
          </cell>
          <cell r="H62">
            <v>3484.4</v>
          </cell>
        </row>
        <row r="63">
          <cell r="C63">
            <v>8262082</v>
          </cell>
          <cell r="D63" t="str">
            <v>Olney Infant Academy</v>
          </cell>
          <cell r="E63" t="str">
            <v>Infant</v>
          </cell>
          <cell r="F63" t="str">
            <v>Academy</v>
          </cell>
          <cell r="G63">
            <v>0</v>
          </cell>
          <cell r="H63">
            <v>0</v>
          </cell>
        </row>
        <row r="64">
          <cell r="C64">
            <v>8262281</v>
          </cell>
          <cell r="D64" t="str">
            <v>Olney Middle School</v>
          </cell>
          <cell r="E64" t="str">
            <v>Junior</v>
          </cell>
          <cell r="F64" t="str">
            <v>Academy</v>
          </cell>
          <cell r="G64">
            <v>0</v>
          </cell>
          <cell r="H64">
            <v>0</v>
          </cell>
        </row>
        <row r="65">
          <cell r="C65">
            <v>8262019</v>
          </cell>
          <cell r="D65" t="str">
            <v>Orchard Academy</v>
          </cell>
          <cell r="E65" t="str">
            <v>Junior</v>
          </cell>
          <cell r="F65" t="str">
            <v>Academy</v>
          </cell>
          <cell r="G65">
            <v>0</v>
          </cell>
          <cell r="H65">
            <v>0</v>
          </cell>
        </row>
        <row r="66">
          <cell r="C66">
            <v>8263388</v>
          </cell>
          <cell r="D66" t="str">
            <v>Oxley Park Academy</v>
          </cell>
          <cell r="E66" t="str">
            <v>Combined</v>
          </cell>
          <cell r="F66" t="str">
            <v>Academy</v>
          </cell>
          <cell r="G66">
            <v>0</v>
          </cell>
          <cell r="H66">
            <v>0</v>
          </cell>
        </row>
        <row r="67">
          <cell r="C67">
            <v>8262247</v>
          </cell>
          <cell r="D67" t="str">
            <v>Pepper Hill School</v>
          </cell>
          <cell r="E67" t="str">
            <v>Infant</v>
          </cell>
          <cell r="F67" t="str">
            <v>Maintained</v>
          </cell>
          <cell r="G67">
            <v>173.27157316863955</v>
          </cell>
          <cell r="H67">
            <v>2270.48</v>
          </cell>
        </row>
        <row r="68">
          <cell r="C68">
            <v>8262002</v>
          </cell>
          <cell r="D68" t="str">
            <v>Portfields Primary School</v>
          </cell>
          <cell r="E68" t="str">
            <v>Combined</v>
          </cell>
          <cell r="F68" t="str">
            <v>Maintained</v>
          </cell>
          <cell r="G68">
            <v>1024.1893978383941</v>
          </cell>
          <cell r="H68">
            <v>13420.56</v>
          </cell>
        </row>
        <row r="69">
          <cell r="C69">
            <v>8262133</v>
          </cell>
          <cell r="D69" t="str">
            <v>The Premier Academy</v>
          </cell>
          <cell r="E69" t="str">
            <v>Combined</v>
          </cell>
          <cell r="F69" t="str">
            <v>Academy</v>
          </cell>
          <cell r="G69">
            <v>0</v>
          </cell>
          <cell r="H69">
            <v>0</v>
          </cell>
        </row>
        <row r="70">
          <cell r="C70">
            <v>8262322</v>
          </cell>
          <cell r="D70" t="str">
            <v>Priory Common School</v>
          </cell>
          <cell r="E70" t="str">
            <v>Infant</v>
          </cell>
          <cell r="F70" t="str">
            <v>Maintained</v>
          </cell>
          <cell r="G70">
            <v>125.2358895179276</v>
          </cell>
          <cell r="H70">
            <v>1641.04</v>
          </cell>
        </row>
        <row r="71">
          <cell r="C71">
            <v>8263392</v>
          </cell>
          <cell r="D71" t="str">
            <v>Priory Rise School</v>
          </cell>
          <cell r="E71" t="str">
            <v>Combined</v>
          </cell>
          <cell r="F71" t="str">
            <v>Academy</v>
          </cell>
          <cell r="G71">
            <v>0</v>
          </cell>
          <cell r="H71">
            <v>0</v>
          </cell>
        </row>
        <row r="72">
          <cell r="C72">
            <v>8265208</v>
          </cell>
          <cell r="D72" t="str">
            <v>Rickley Park Primary School</v>
          </cell>
          <cell r="E72" t="str">
            <v>Combined</v>
          </cell>
          <cell r="F72" t="str">
            <v>Academy</v>
          </cell>
          <cell r="G72">
            <v>0</v>
          </cell>
          <cell r="H72">
            <v>0</v>
          </cell>
        </row>
        <row r="73">
          <cell r="C73">
            <v>8262112</v>
          </cell>
          <cell r="D73" t="str">
            <v>Russell Street School</v>
          </cell>
          <cell r="E73" t="str">
            <v>Infant</v>
          </cell>
          <cell r="F73" t="str">
            <v>Maintained</v>
          </cell>
          <cell r="G73">
            <v>269.34294047006347</v>
          </cell>
          <cell r="H73">
            <v>3529.36</v>
          </cell>
        </row>
        <row r="74">
          <cell r="C74">
            <v>8262319</v>
          </cell>
          <cell r="D74" t="str">
            <v>Shepherdswell Academy</v>
          </cell>
          <cell r="E74" t="str">
            <v>Infant</v>
          </cell>
          <cell r="F74" t="str">
            <v>Academy</v>
          </cell>
          <cell r="G74">
            <v>0</v>
          </cell>
          <cell r="H74">
            <v>0</v>
          </cell>
        </row>
        <row r="75">
          <cell r="C75">
            <v>8263005</v>
          </cell>
          <cell r="D75" t="str">
            <v>Sherington Church of England School</v>
          </cell>
          <cell r="E75" t="str">
            <v>Infant</v>
          </cell>
          <cell r="F75" t="str">
            <v>Maintained</v>
          </cell>
          <cell r="G75">
            <v>29.164522216503688</v>
          </cell>
          <cell r="H75">
            <v>382.16</v>
          </cell>
        </row>
        <row r="76">
          <cell r="C76">
            <v>8262299</v>
          </cell>
          <cell r="D76" t="str">
            <v>Southwood School</v>
          </cell>
          <cell r="E76" t="str">
            <v>Junior</v>
          </cell>
          <cell r="F76" t="str">
            <v>Maintained</v>
          </cell>
          <cell r="G76">
            <v>327.67198490307084</v>
          </cell>
          <cell r="H76">
            <v>4293.68</v>
          </cell>
        </row>
        <row r="77">
          <cell r="C77">
            <v>8263066</v>
          </cell>
          <cell r="D77" t="str">
            <v>St Andrew's CofE Infant School</v>
          </cell>
          <cell r="E77" t="str">
            <v>Infant</v>
          </cell>
          <cell r="F77" t="str">
            <v>Maintained</v>
          </cell>
          <cell r="G77">
            <v>25.733401955738547</v>
          </cell>
          <cell r="H77">
            <v>337.2</v>
          </cell>
        </row>
        <row r="78">
          <cell r="C78">
            <v>8263383</v>
          </cell>
          <cell r="D78" t="str">
            <v>St Bernadette's Catholic Primary School</v>
          </cell>
          <cell r="E78" t="str">
            <v>Combined</v>
          </cell>
          <cell r="F78" t="str">
            <v>Maintained</v>
          </cell>
          <cell r="G78">
            <v>674.21513124034993</v>
          </cell>
          <cell r="H78">
            <v>8834.64</v>
          </cell>
        </row>
        <row r="79">
          <cell r="C79">
            <v>8262029</v>
          </cell>
          <cell r="D79" t="str">
            <v>St Mary and St Giles Church of England School</v>
          </cell>
          <cell r="E79" t="str">
            <v>Junior</v>
          </cell>
          <cell r="F79" t="str">
            <v>Academy</v>
          </cell>
          <cell r="G79">
            <v>0</v>
          </cell>
          <cell r="H79">
            <v>0</v>
          </cell>
        </row>
        <row r="80">
          <cell r="C80">
            <v>8263379</v>
          </cell>
          <cell r="D80" t="str">
            <v>St Mary Magdalene Catholic Primary School</v>
          </cell>
          <cell r="E80" t="str">
            <v>Combined</v>
          </cell>
          <cell r="F80" t="str">
            <v>Maintained</v>
          </cell>
          <cell r="G80">
            <v>605.59272602504711</v>
          </cell>
          <cell r="H80">
            <v>7935.4400000000005</v>
          </cell>
        </row>
        <row r="81">
          <cell r="C81">
            <v>8263058</v>
          </cell>
          <cell r="D81" t="str">
            <v>St Mary's Wavendon CofE Primary</v>
          </cell>
          <cell r="E81" t="str">
            <v>Combined</v>
          </cell>
          <cell r="F81" t="str">
            <v>Maintained</v>
          </cell>
          <cell r="G81">
            <v>678.932921598902</v>
          </cell>
          <cell r="H81">
            <v>8896.4600000000009</v>
          </cell>
        </row>
        <row r="82">
          <cell r="C82">
            <v>8263378</v>
          </cell>
          <cell r="D82" t="str">
            <v>St Monica's Catholic Primary School</v>
          </cell>
          <cell r="E82" t="str">
            <v>Combined</v>
          </cell>
          <cell r="F82" t="str">
            <v>Maintained</v>
          </cell>
          <cell r="G82">
            <v>657.0595299365242</v>
          </cell>
          <cell r="H82">
            <v>8609.84</v>
          </cell>
        </row>
        <row r="83">
          <cell r="C83">
            <v>8263369</v>
          </cell>
          <cell r="D83" t="str">
            <v>St Thomas Aquinas Catholic Primary School</v>
          </cell>
          <cell r="E83" t="str">
            <v>Combined</v>
          </cell>
          <cell r="F83" t="str">
            <v>Maintained</v>
          </cell>
          <cell r="G83">
            <v>454.62343455138102</v>
          </cell>
          <cell r="H83">
            <v>5957.2</v>
          </cell>
        </row>
        <row r="84">
          <cell r="C84">
            <v>8262301</v>
          </cell>
          <cell r="D84" t="str">
            <v>Stanton School</v>
          </cell>
          <cell r="E84" t="str">
            <v>Junior</v>
          </cell>
          <cell r="F84" t="str">
            <v>Maintained</v>
          </cell>
          <cell r="G84">
            <v>512.95247898438834</v>
          </cell>
          <cell r="H84">
            <v>6721.52</v>
          </cell>
        </row>
        <row r="85">
          <cell r="C85">
            <v>8263006</v>
          </cell>
          <cell r="D85" t="str">
            <v>Stoke Goldington Church of England School</v>
          </cell>
          <cell r="E85" t="str">
            <v>Infant</v>
          </cell>
          <cell r="F85" t="str">
            <v>Maintained</v>
          </cell>
          <cell r="G85">
            <v>27.448962086121117</v>
          </cell>
          <cell r="H85">
            <v>359.68</v>
          </cell>
        </row>
        <row r="86">
          <cell r="C86">
            <v>8262327</v>
          </cell>
          <cell r="D86" t="str">
            <v>Summerfield School</v>
          </cell>
          <cell r="E86" t="str">
            <v>Combined</v>
          </cell>
          <cell r="F86" t="str">
            <v>Maintained</v>
          </cell>
          <cell r="G86">
            <v>572.99708354777829</v>
          </cell>
          <cell r="H86">
            <v>7508.32</v>
          </cell>
        </row>
        <row r="87">
          <cell r="C87">
            <v>8263389</v>
          </cell>
          <cell r="D87" t="str">
            <v>Tickford Park Primary School</v>
          </cell>
          <cell r="E87" t="str">
            <v>Combined</v>
          </cell>
          <cell r="F87" t="str">
            <v>Maintained</v>
          </cell>
          <cell r="G87">
            <v>615.88608680734262</v>
          </cell>
          <cell r="H87">
            <v>8070.32</v>
          </cell>
        </row>
        <row r="88">
          <cell r="C88">
            <v>8265207</v>
          </cell>
          <cell r="D88" t="str">
            <v>Two Mile Ash School</v>
          </cell>
          <cell r="E88" t="str">
            <v>Junior</v>
          </cell>
          <cell r="F88" t="str">
            <v>Academy</v>
          </cell>
          <cell r="G88">
            <v>0</v>
          </cell>
          <cell r="H88">
            <v>0</v>
          </cell>
        </row>
        <row r="89">
          <cell r="C89">
            <v>8262030</v>
          </cell>
          <cell r="D89" t="str">
            <v>Water Hall Primary School</v>
          </cell>
          <cell r="E89" t="str">
            <v>Combined</v>
          </cell>
          <cell r="F89" t="str">
            <v>Academy</v>
          </cell>
          <cell r="G89">
            <v>0</v>
          </cell>
          <cell r="H89">
            <v>0</v>
          </cell>
        </row>
        <row r="90">
          <cell r="C90">
            <v>8262000</v>
          </cell>
          <cell r="D90" t="str">
            <v>Wavendon Gate School</v>
          </cell>
          <cell r="E90" t="str">
            <v>Combined</v>
          </cell>
          <cell r="F90" t="str">
            <v>Maintained</v>
          </cell>
          <cell r="G90">
            <v>696.51741293532336</v>
          </cell>
          <cell r="H90">
            <v>9126.880000000001</v>
          </cell>
        </row>
        <row r="91">
          <cell r="C91">
            <v>8262021</v>
          </cell>
          <cell r="D91" t="str">
            <v>Whitehouse Primary School</v>
          </cell>
          <cell r="E91" t="str">
            <v>Combined</v>
          </cell>
          <cell r="F91" t="str">
            <v>Academy</v>
          </cell>
          <cell r="G91">
            <v>0</v>
          </cell>
          <cell r="H91">
            <v>0</v>
          </cell>
        </row>
        <row r="92">
          <cell r="C92">
            <v>8262330</v>
          </cell>
          <cell r="D92" t="str">
            <v>Willen Primary School</v>
          </cell>
          <cell r="E92" t="str">
            <v>Combined</v>
          </cell>
          <cell r="F92" t="str">
            <v>Maintained</v>
          </cell>
          <cell r="G92">
            <v>614.17052667695998</v>
          </cell>
          <cell r="H92">
            <v>8047.84</v>
          </cell>
        </row>
        <row r="93">
          <cell r="C93">
            <v>8262320</v>
          </cell>
          <cell r="D93" t="str">
            <v>The Willows School and Early Years Centre</v>
          </cell>
          <cell r="E93" t="str">
            <v>Infant</v>
          </cell>
          <cell r="F93" t="str">
            <v>Maintained</v>
          </cell>
          <cell r="G93">
            <v>192.14273460284781</v>
          </cell>
          <cell r="H93">
            <v>2517.7600000000002</v>
          </cell>
        </row>
        <row r="94">
          <cell r="C94">
            <v>8262306</v>
          </cell>
          <cell r="D94" t="str">
            <v>Wood End Infant &amp; Pre-School</v>
          </cell>
          <cell r="E94" t="str">
            <v>Infant</v>
          </cell>
          <cell r="F94" t="str">
            <v>Maintained</v>
          </cell>
          <cell r="G94">
            <v>142.39149082175331</v>
          </cell>
          <cell r="H94">
            <v>1865.8400000000001</v>
          </cell>
        </row>
        <row r="95">
          <cell r="C95">
            <v>8262122</v>
          </cell>
          <cell r="D95" t="str">
            <v>Wyvern School</v>
          </cell>
          <cell r="E95" t="str">
            <v>Infant</v>
          </cell>
          <cell r="F95" t="str">
            <v>Maintained</v>
          </cell>
          <cell r="G95">
            <v>473.49459598558929</v>
          </cell>
          <cell r="H95">
            <v>6204.4800000000005</v>
          </cell>
        </row>
        <row r="96">
          <cell r="C96"/>
          <cell r="D96"/>
        </row>
        <row r="97">
          <cell r="C97"/>
          <cell r="D97"/>
          <cell r="E97"/>
          <cell r="F97"/>
          <cell r="G97">
            <v>24999.999999999993</v>
          </cell>
          <cell r="H97">
            <v>327589.80000000016</v>
          </cell>
        </row>
        <row r="99">
          <cell r="C99"/>
          <cell r="D99" t="str">
            <v>Reimbursed insurance amounts</v>
          </cell>
        </row>
        <row r="100">
          <cell r="C100"/>
          <cell r="D100" t="str">
            <v>Bishop Parker</v>
          </cell>
          <cell r="H100">
            <v>-3506.88</v>
          </cell>
        </row>
        <row r="101">
          <cell r="D101" t="str">
            <v>Bow Brickhill</v>
          </cell>
          <cell r="H101">
            <v>-2068.16</v>
          </cell>
        </row>
        <row r="102">
          <cell r="D102" t="str">
            <v>St Bernadettes</v>
          </cell>
          <cell r="H102">
            <v>-8834.64</v>
          </cell>
        </row>
        <row r="103">
          <cell r="D103" t="str">
            <v>St Mary Magdalene</v>
          </cell>
          <cell r="H103">
            <v>-7935.4400000000005</v>
          </cell>
        </row>
        <row r="104">
          <cell r="D104" t="str">
            <v>St Monicas</v>
          </cell>
          <cell r="H104">
            <v>-8609.84</v>
          </cell>
        </row>
        <row r="105">
          <cell r="D105" t="str">
            <v>St Thomas Aquinas</v>
          </cell>
          <cell r="H105">
            <v>-5957.2</v>
          </cell>
        </row>
        <row r="106">
          <cell r="D106" t="str">
            <v>Stanton</v>
          </cell>
          <cell r="H106">
            <v>-6721.52</v>
          </cell>
        </row>
        <row r="108">
          <cell r="G108">
            <v>24999.999999999993</v>
          </cell>
          <cell r="H108">
            <v>283956.12000000011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9" tint="0.39997558519241921"/>
    <pageSetUpPr fitToPage="1"/>
  </sheetPr>
  <dimension ref="A1:AU69"/>
  <sheetViews>
    <sheetView tabSelected="1" topLeftCell="A48" zoomScale="120" zoomScaleNormal="120" workbookViewId="0">
      <selection activeCell="D3" sqref="D3:G3"/>
    </sheetView>
  </sheetViews>
  <sheetFormatPr defaultColWidth="9.140625" defaultRowHeight="15" x14ac:dyDescent="0.25"/>
  <cols>
    <col min="1" max="1" width="2" style="7" customWidth="1"/>
    <col min="2" max="2" width="3.140625" style="7" customWidth="1"/>
    <col min="3" max="3" width="24.42578125" style="9" customWidth="1"/>
    <col min="4" max="4" width="28" style="10" customWidth="1"/>
    <col min="5" max="5" width="14.5703125" style="7" customWidth="1"/>
    <col min="6" max="6" width="13.7109375" style="7" customWidth="1"/>
    <col min="7" max="7" width="15" style="7" customWidth="1"/>
    <col min="8" max="8" width="13.7109375" style="7" customWidth="1"/>
    <col min="9" max="9" width="15.28515625" style="7" customWidth="1"/>
    <col min="10" max="10" width="25.140625" style="7" customWidth="1"/>
    <col min="11" max="11" width="25.85546875" style="7" customWidth="1"/>
    <col min="12" max="12" width="9.140625" style="7"/>
    <col min="13" max="13" width="9.140625" style="8" hidden="1" customWidth="1"/>
    <col min="14" max="15" width="9.140625" style="8"/>
    <col min="16" max="16" width="11.7109375" style="8" customWidth="1"/>
    <col min="17" max="17" width="13.28515625" style="8" bestFit="1" customWidth="1"/>
    <col min="18" max="34" width="11.7109375" style="8" customWidth="1"/>
    <col min="35" max="35" width="14.140625" style="8" customWidth="1"/>
    <col min="36" max="16384" width="9.140625" style="8"/>
  </cols>
  <sheetData>
    <row r="1" spans="1:47" ht="30.75" x14ac:dyDescent="0.4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47" ht="3" customHeight="1" thickBot="1" x14ac:dyDescent="0.3">
      <c r="A2" s="8"/>
      <c r="K2" s="11"/>
    </row>
    <row r="3" spans="1:47" ht="24.75" customHeight="1" thickBot="1" x14ac:dyDescent="0.3">
      <c r="A3" s="8"/>
      <c r="C3" s="166">
        <f>IFERROR(VLOOKUP(D3,'Data for Website 24-25'!CI4:CJ200,2,0),"")</f>
        <v>2330</v>
      </c>
      <c r="D3" s="170" t="s">
        <v>207</v>
      </c>
      <c r="E3" s="171" t="s">
        <v>1</v>
      </c>
      <c r="F3" s="171" t="s">
        <v>1</v>
      </c>
      <c r="G3" s="172" t="s">
        <v>1</v>
      </c>
    </row>
    <row r="4" spans="1:47" ht="14.25" customHeight="1" x14ac:dyDescent="0.25">
      <c r="A4" s="8"/>
      <c r="C4" s="12"/>
      <c r="D4" s="13"/>
      <c r="E4" s="13"/>
      <c r="F4" s="13"/>
      <c r="G4" s="13"/>
    </row>
    <row r="5" spans="1:47" s="14" customFormat="1" ht="19.5" customHeight="1" x14ac:dyDescent="0.2">
      <c r="B5" s="15"/>
      <c r="C5" s="16" t="s">
        <v>2</v>
      </c>
      <c r="D5" s="17"/>
      <c r="E5" s="146"/>
      <c r="F5" s="18"/>
      <c r="G5" s="18"/>
      <c r="H5" s="18"/>
      <c r="I5" s="18"/>
      <c r="J5" s="18"/>
      <c r="K5" s="18"/>
      <c r="L5" s="15"/>
    </row>
    <row r="6" spans="1:47" s="14" customFormat="1" ht="5.0999999999999996" customHeight="1" thickBot="1" x14ac:dyDescent="0.25">
      <c r="B6" s="15"/>
      <c r="C6" s="16"/>
      <c r="D6" s="17"/>
      <c r="E6" s="146"/>
      <c r="F6" s="18"/>
      <c r="G6" s="18"/>
      <c r="H6" s="18"/>
      <c r="I6" s="18"/>
      <c r="J6" s="18"/>
      <c r="K6" s="18"/>
      <c r="L6" s="15"/>
    </row>
    <row r="7" spans="1:47" ht="30" customHeight="1" thickBot="1" x14ac:dyDescent="0.3">
      <c r="A7" s="8"/>
      <c r="C7" s="193" t="s">
        <v>3</v>
      </c>
      <c r="D7" s="19" t="s">
        <v>4</v>
      </c>
      <c r="E7" s="173" t="s">
        <v>5</v>
      </c>
      <c r="F7" s="174"/>
      <c r="G7" s="175" t="s">
        <v>6</v>
      </c>
      <c r="H7" s="176"/>
      <c r="I7" s="19" t="s">
        <v>7</v>
      </c>
      <c r="J7" s="19" t="s">
        <v>8</v>
      </c>
      <c r="K7" s="19" t="s">
        <v>9</v>
      </c>
      <c r="M7" s="8" t="s">
        <v>10</v>
      </c>
    </row>
    <row r="8" spans="1:47" ht="20.100000000000001" customHeight="1" x14ac:dyDescent="0.25">
      <c r="A8" s="8"/>
      <c r="C8" s="194"/>
      <c r="D8" s="20" t="s">
        <v>11</v>
      </c>
      <c r="E8" s="177">
        <f>IFERROR(IF($M$7="APT AWPU",Rates!E3,Rates!C3),"")</f>
        <v>3591.01116</v>
      </c>
      <c r="F8" s="178"/>
      <c r="G8" s="179">
        <f>IFERROR(VLOOKUP(CONCATENATE(826,$C$3)*1,'Data for Website 24-25'!$B$3:$CG$200,4,0),"")</f>
        <v>358</v>
      </c>
      <c r="H8" s="180"/>
      <c r="I8" s="21">
        <f>IFERROR(E8*G8,"")</f>
        <v>1285581.9952799999</v>
      </c>
      <c r="J8" s="181">
        <f>SUM(I8:I10)</f>
        <v>1285581.9952799999</v>
      </c>
      <c r="K8" s="22">
        <f>IFERROR(IF(G8&gt;0,$I$8/$J$46,0),"")</f>
        <v>0.74204080999321598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7" ht="20.100000000000001" customHeight="1" x14ac:dyDescent="0.25">
      <c r="A9" s="8"/>
      <c r="C9" s="194"/>
      <c r="D9" s="24" t="s">
        <v>12</v>
      </c>
      <c r="E9" s="184">
        <f>IFERROR(IF($M$7="APT AWPU",Rates!E4,Rates!C4),"")</f>
        <v>5062.8985000000002</v>
      </c>
      <c r="F9" s="185"/>
      <c r="G9" s="186">
        <f>IFERROR(VLOOKUP(CONCATENATE(826,$C$3)*1,'Data for Website 24-25'!$B$3:$CG$200,79,0),"")</f>
        <v>0</v>
      </c>
      <c r="H9" s="187"/>
      <c r="I9" s="25">
        <f>IFERROR(E9*G9,"")</f>
        <v>0</v>
      </c>
      <c r="J9" s="182"/>
      <c r="K9" s="26">
        <f>IFERROR(IF(G9&gt;0,$I$8/$J$46,0),"")</f>
        <v>0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7" ht="20.100000000000001" customHeight="1" thickBot="1" x14ac:dyDescent="0.3">
      <c r="A10" s="8"/>
      <c r="C10" s="195"/>
      <c r="D10" s="27" t="s">
        <v>13</v>
      </c>
      <c r="E10" s="188">
        <f>IFERROR(IF($M$7="APT AWPU",Rates!E5,Rates!C5),"")</f>
        <v>5707.1098699999993</v>
      </c>
      <c r="F10" s="189"/>
      <c r="G10" s="190">
        <f>IFERROR(VLOOKUP(CONCATENATE(826,$C$3)*1,'Data for Website 24-25'!$B$3:$CG$200,80,0),"")</f>
        <v>0</v>
      </c>
      <c r="H10" s="191"/>
      <c r="I10" s="28">
        <f>IFERROR(E10*G10,"")</f>
        <v>0</v>
      </c>
      <c r="J10" s="183"/>
      <c r="K10" s="29">
        <f>IFERROR(IF(G10&gt;0,$I$8/$J$46,0),"")</f>
        <v>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7" ht="30" customHeight="1" x14ac:dyDescent="0.25">
      <c r="A11" s="8"/>
      <c r="C11" s="193"/>
      <c r="D11" s="174" t="s">
        <v>4</v>
      </c>
      <c r="E11" s="173" t="s">
        <v>14</v>
      </c>
      <c r="F11" s="168" t="s">
        <v>15</v>
      </c>
      <c r="G11" s="201" t="s">
        <v>16</v>
      </c>
      <c r="H11" s="203" t="s">
        <v>17</v>
      </c>
      <c r="I11" s="173" t="s">
        <v>7</v>
      </c>
      <c r="J11" s="168" t="s">
        <v>8</v>
      </c>
      <c r="K11" s="168" t="s">
        <v>9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7" ht="30" customHeight="1" thickBot="1" x14ac:dyDescent="0.3">
      <c r="A12" s="8"/>
      <c r="C12" s="195"/>
      <c r="D12" s="200"/>
      <c r="E12" s="192"/>
      <c r="F12" s="169"/>
      <c r="G12" s="202"/>
      <c r="H12" s="204"/>
      <c r="I12" s="192"/>
      <c r="J12" s="169"/>
      <c r="K12" s="169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7" ht="20.100000000000001" customHeight="1" x14ac:dyDescent="0.25">
      <c r="A13" s="8"/>
      <c r="C13" s="196" t="s">
        <v>18</v>
      </c>
      <c r="D13" s="30" t="s">
        <v>19</v>
      </c>
      <c r="E13" s="31">
        <f>IFERROR(IF($M$7="APT AWPU",Rates!E6,Rates!C6),"")</f>
        <v>504.59</v>
      </c>
      <c r="F13" s="32">
        <f>IFERROR(IF($M$7="APT AWPU",Rates!E7,Rates!C7),"")</f>
        <v>504.59</v>
      </c>
      <c r="G13" s="165">
        <f ca="1">IFERROR(VLOOKUP(CONCATENATE(826,$C$3)*1,'Data for Website 24-25'!B:DO,90,0),0)</f>
        <v>56.999999999999979</v>
      </c>
      <c r="H13" s="164">
        <f ca="1">IFERROR(VLOOKUP(CONCATENATE(826,$C$3)*1,'Data for Website 24-25'!B:DP,92,0),0)</f>
        <v>0</v>
      </c>
      <c r="I13" s="34">
        <f>IFERROR(VLOOKUP(CONCATENATE(826,$C$3)*1,'Data for Website 24-25'!$B$3:$CG$108,9,0)+VLOOKUP(CONCATENATE(826,$C$3)*1,'Data for Website 24-25'!$B$3:$CG$108,10,0),"")</f>
        <v>28761.629999999986</v>
      </c>
      <c r="J13" s="199">
        <f>SUM(I13:I20)</f>
        <v>92947.239999999947</v>
      </c>
      <c r="K13" s="35">
        <f>IFERROR($I13/$J$46,"")</f>
        <v>1.6601277320531245E-2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7" ht="20.100000000000001" customHeight="1" x14ac:dyDescent="0.25">
      <c r="A14" s="8"/>
      <c r="C14" s="197"/>
      <c r="D14" s="36" t="s">
        <v>20</v>
      </c>
      <c r="E14" s="37">
        <f>IFERROR(IF($M$7="APT AWPU",Rates!E8,Rates!C8),"")</f>
        <v>844.41</v>
      </c>
      <c r="F14" s="38">
        <f>IFERROR(IF($M$7="APT AWPU",Rates!E9,Rates!C9),"")</f>
        <v>1235.72</v>
      </c>
      <c r="G14" s="39">
        <f ca="1">IFERROR(VLOOKUP(CONCATENATE(826,$C$3)*1,'Data for Website 24-25'!B:DO,91,0),0)</f>
        <v>56.999999999999979</v>
      </c>
      <c r="H14" s="33">
        <f ca="1">IFERROR(VLOOKUP(CONCATENATE(826,$C$3)*1,'Data for Website 24-25'!B:DP,93,0),0)</f>
        <v>0</v>
      </c>
      <c r="I14" s="40">
        <f>IFERROR(VLOOKUP(CONCATENATE(826,$C$3)*1,'Data for Website 24-25'!$B$3:$CG$108,11,0)+VLOOKUP(CONCATENATE(826,$C$3)*1,'Data for Website 24-25'!$B$3:$CG$108,12,0),"")</f>
        <v>48131.369999999981</v>
      </c>
      <c r="J14" s="182"/>
      <c r="K14" s="26">
        <f t="shared" ref="K14:K20" si="0">IFERROR($I14/$J$46,"")</f>
        <v>2.7781534676132681E-2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7" ht="20.100000000000001" customHeight="1" x14ac:dyDescent="0.25">
      <c r="A15" s="8"/>
      <c r="C15" s="197"/>
      <c r="D15" s="41" t="s">
        <v>21</v>
      </c>
      <c r="E15" s="37">
        <f>IFERROR(IF($M$7="APT AWPU",Rates!E10,Rates!C10),"")</f>
        <v>242</v>
      </c>
      <c r="F15" s="38">
        <f>IFERROR(IF($M$7="APT AWPU",Rates!E11,Rates!C11),"")</f>
        <v>350.12</v>
      </c>
      <c r="G15" s="39">
        <f ca="1">IFERROR(VLOOKUP(CONCATENATE(826,$C$3)*1,'Data for Website 24-25'!B:DO,95,0),0)</f>
        <v>42.999999999999851</v>
      </c>
      <c r="H15" s="42">
        <f ca="1">IFERROR(VLOOKUP(CONCATENATE(826,$C$3)*1,'Data for Website 24-25'!B:DP,102,0),0)</f>
        <v>0</v>
      </c>
      <c r="I15" s="40">
        <f>IFERROR(VLOOKUP(CONCATENATE(826,$C$3)*1,'Data for Website 24-25'!$B$3:$CG$108,13,0)+VLOOKUP(CONCATENATE(826,$C$3)*1,'Data for Website 24-25'!$B$3:$CG$108,19,0),"")</f>
        <v>10405.999999999964</v>
      </c>
      <c r="J15" s="182"/>
      <c r="K15" s="26">
        <f t="shared" si="0"/>
        <v>6.0063665305981478E-3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7" ht="20.100000000000001" customHeight="1" x14ac:dyDescent="0.25">
      <c r="A16" s="8"/>
      <c r="C16" s="197"/>
      <c r="D16" s="41" t="s">
        <v>22</v>
      </c>
      <c r="E16" s="37">
        <f>IFERROR(IF($M$7="APT AWPU",Rates!E12,Rates!C12),"")</f>
        <v>293.48</v>
      </c>
      <c r="F16" s="38">
        <f>IFERROR(IF($M$7="APT AWPU",Rates!E13,Rates!C13),"")</f>
        <v>463.4</v>
      </c>
      <c r="G16" s="39">
        <f ca="1">IFERROR(VLOOKUP(CONCATENATE(826,$C$3)*1,'Data for Website 24-25'!B:DO,96,0),0)</f>
        <v>13.000000000000009</v>
      </c>
      <c r="H16" s="42">
        <f ca="1">IFERROR(VLOOKUP(CONCATENATE(826,$C$3)*1,'Data for Website 24-25'!B:DP,103,0),0)</f>
        <v>0</v>
      </c>
      <c r="I16" s="40">
        <f>IFERROR(VLOOKUP(CONCATENATE(826,$C$3)*1,'Data for Website 24-25'!$B$3:$CG$108,14,0)+VLOOKUP(CONCATENATE(826,$C$3)*1,'Data for Website 24-25'!$B$3:$CG$108,20,0),"")</f>
        <v>3815.240000000003</v>
      </c>
      <c r="J16" s="182"/>
      <c r="K16" s="26">
        <f t="shared" si="0"/>
        <v>2.2021650818950006E-3</v>
      </c>
      <c r="M16" s="43"/>
      <c r="N16" s="43"/>
      <c r="O16" s="4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43"/>
    </row>
    <row r="17" spans="1:47" ht="20.100000000000001" customHeight="1" x14ac:dyDescent="0.25">
      <c r="A17" s="8"/>
      <c r="C17" s="197"/>
      <c r="D17" s="41" t="s">
        <v>23</v>
      </c>
      <c r="E17" s="37">
        <f>IFERROR(IF($M$7="APT AWPU",Rates!E14,Rates!C14),"")</f>
        <v>458.25</v>
      </c>
      <c r="F17" s="38">
        <f>IFERROR(IF($M$7="APT AWPU",Rates!E15,Rates!C15),"")</f>
        <v>648.76</v>
      </c>
      <c r="G17" s="39">
        <f ca="1">IFERROR(VLOOKUP(CONCATENATE(826,$C$3)*1,'Data for Website 24-25'!B:DO,97,0),0)</f>
        <v>4</v>
      </c>
      <c r="H17" s="42">
        <f ca="1">IFERROR(VLOOKUP(CONCATENATE(826,$C$3)*1,'Data for Website 24-25'!B:DP,104,0),0)</f>
        <v>0</v>
      </c>
      <c r="I17" s="40">
        <f>IFERROR(VLOOKUP(CONCATENATE(826,$C$3)*1,'Data for Website 24-25'!$B$3:$CG$108,15,0)+VLOOKUP(CONCATENATE(826,$C$3)*1,'Data for Website 24-25'!$B$3:$CG$108,21,0),"")</f>
        <v>1833</v>
      </c>
      <c r="J17" s="182"/>
      <c r="K17" s="26">
        <f t="shared" si="0"/>
        <v>1.0580117096469772E-3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43"/>
    </row>
    <row r="18" spans="1:47" ht="20.100000000000001" customHeight="1" x14ac:dyDescent="0.25">
      <c r="A18" s="8"/>
      <c r="C18" s="197"/>
      <c r="D18" s="41" t="s">
        <v>24</v>
      </c>
      <c r="E18" s="37">
        <f>IFERROR(IF($M$7="APT AWPU",Rates!E16,Rates!C16),"")</f>
        <v>499.44</v>
      </c>
      <c r="F18" s="38">
        <f>IFERROR(IF($M$7="APT AWPU",Rates!E17,Rates!C17),"")</f>
        <v>710.54</v>
      </c>
      <c r="G18" s="39">
        <f ca="1">IFERROR(VLOOKUP(CONCATENATE(826,$C$3)*1,'Data for Website 24-25'!B:DO,98,0),0)</f>
        <v>0</v>
      </c>
      <c r="H18" s="42">
        <f ca="1">IFERROR(VLOOKUP(CONCATENATE(826,$C$3)*1,'Data for Website 24-25'!B:DP,105,0),0)</f>
        <v>0</v>
      </c>
      <c r="I18" s="40">
        <f>IFERROR(VLOOKUP(CONCATENATE(826,$C$3)*1,'Data for Website 24-25'!$B$3:$CG$108,16,0)+VLOOKUP(CONCATENATE(826,$C$3)*1,'Data for Website 24-25'!$B$3:$CG$108,22,0),"")</f>
        <v>0</v>
      </c>
      <c r="J18" s="182"/>
      <c r="K18" s="26">
        <f t="shared" si="0"/>
        <v>0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43"/>
    </row>
    <row r="19" spans="1:47" ht="20.100000000000001" customHeight="1" x14ac:dyDescent="0.25">
      <c r="A19" s="8"/>
      <c r="C19" s="197"/>
      <c r="D19" s="41" t="s">
        <v>25</v>
      </c>
      <c r="E19" s="37">
        <f>IFERROR(IF($M$7="APT AWPU",Rates!E18,Rates!C18),"")</f>
        <v>530.33000000000004</v>
      </c>
      <c r="F19" s="38">
        <f>IFERROR(IF($M$7="APT AWPU",Rates!E19,Rates!C19),"")</f>
        <v>762.03</v>
      </c>
      <c r="G19" s="39">
        <f ca="1">IFERROR(VLOOKUP(CONCATENATE(826,$C$3)*1,'Data for Website 24-25'!B:DO,99,0),0)</f>
        <v>0</v>
      </c>
      <c r="H19" s="42">
        <f ca="1">IFERROR(VLOOKUP(CONCATENATE(826,$C$3)*1,'Data for Website 24-25'!B:DP,106,0),0)</f>
        <v>0</v>
      </c>
      <c r="I19" s="40">
        <f>IFERROR(VLOOKUP(CONCATENATE(826,$C$3)*1,'Data for Website 24-25'!$B$3:$CG$108,17,0)+VLOOKUP(CONCATENATE(826,$C$3)*1,'Data for Website 24-25'!$B$3:$CG$108,23,0),"")</f>
        <v>0</v>
      </c>
      <c r="J19" s="182"/>
      <c r="K19" s="26">
        <f t="shared" si="0"/>
        <v>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43"/>
    </row>
    <row r="20" spans="1:47" ht="20.100000000000001" customHeight="1" thickBot="1" x14ac:dyDescent="0.3">
      <c r="A20" s="8"/>
      <c r="C20" s="198"/>
      <c r="D20" s="44" t="s">
        <v>26</v>
      </c>
      <c r="E20" s="45">
        <f>IFERROR(IF($M$7="APT AWPU",Rates!E20,Rates!C20),"")</f>
        <v>700.24</v>
      </c>
      <c r="F20" s="46">
        <f>IFERROR(IF($M$7="APT AWPU",Rates!E21,Rates!C21),"")</f>
        <v>973.13</v>
      </c>
      <c r="G20" s="47">
        <f ca="1">IFERROR(VLOOKUP(CONCATENATE(826,$C$3)*1,'Data for Website 24-25'!B:DO,100,0),0)</f>
        <v>0</v>
      </c>
      <c r="H20" s="48">
        <f ca="1">IFERROR(VLOOKUP(CONCATENATE(826,$C$3)*1,'Data for Website 24-25'!B:DP,107,0),0)</f>
        <v>0</v>
      </c>
      <c r="I20" s="49">
        <f>IFERROR(VLOOKUP(CONCATENATE(826,$C$3)*1,'Data for Website 24-25'!$B$3:$CG$108,18,0)+VLOOKUP(CONCATENATE(826,$C$3)*1,'Data for Website 24-25'!$B$3:$CG$108,24,0),"")</f>
        <v>0</v>
      </c>
      <c r="J20" s="183"/>
      <c r="K20" s="29">
        <f t="shared" si="0"/>
        <v>0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43"/>
    </row>
    <row r="21" spans="1:47" ht="30" customHeight="1" x14ac:dyDescent="0.25">
      <c r="A21" s="8"/>
      <c r="C21" s="193"/>
      <c r="D21" s="168" t="s">
        <v>4</v>
      </c>
      <c r="E21" s="168" t="s">
        <v>14</v>
      </c>
      <c r="F21" s="168" t="s">
        <v>15</v>
      </c>
      <c r="G21" s="201" t="s">
        <v>16</v>
      </c>
      <c r="H21" s="203" t="s">
        <v>17</v>
      </c>
      <c r="I21" s="168" t="s">
        <v>7</v>
      </c>
      <c r="J21" s="168" t="s">
        <v>8</v>
      </c>
      <c r="K21" s="50" t="s">
        <v>9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43"/>
    </row>
    <row r="22" spans="1:47" ht="30" customHeight="1" thickBot="1" x14ac:dyDescent="0.3">
      <c r="A22" s="8"/>
      <c r="C22" s="195"/>
      <c r="D22" s="169"/>
      <c r="E22" s="169"/>
      <c r="F22" s="169"/>
      <c r="G22" s="202"/>
      <c r="H22" s="204"/>
      <c r="I22" s="169"/>
      <c r="J22" s="169"/>
      <c r="K22" s="51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43"/>
    </row>
    <row r="23" spans="1:47" ht="30" hidden="1" customHeight="1" thickBot="1" x14ac:dyDescent="0.3">
      <c r="A23" s="8"/>
      <c r="C23" s="52" t="s">
        <v>27</v>
      </c>
      <c r="D23" s="53" t="s">
        <v>28</v>
      </c>
      <c r="E23" s="205">
        <v>0</v>
      </c>
      <c r="F23" s="206"/>
      <c r="G23" s="207">
        <f>IFERROR(G8+G9+G10/E23,0)</f>
        <v>0</v>
      </c>
      <c r="H23" s="208"/>
      <c r="I23" s="34">
        <f>IFERROR(VLOOKUP(CONCATENATE(826,$C$3)*1,'Data for Website 24-25'!$B$3:$CG$108,27,0),"")</f>
        <v>0</v>
      </c>
      <c r="J23" s="209">
        <f>SUM(I23:I28)</f>
        <v>171901.31764544983</v>
      </c>
      <c r="K23" s="22">
        <f t="shared" ref="K23:K28" si="1">IFERROR($I23/$J$46,"")</f>
        <v>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43"/>
    </row>
    <row r="24" spans="1:47" ht="30" customHeight="1" x14ac:dyDescent="0.25">
      <c r="A24" s="8"/>
      <c r="C24" s="213" t="s">
        <v>29</v>
      </c>
      <c r="D24" s="54" t="s">
        <v>30</v>
      </c>
      <c r="E24" s="37">
        <f>IFERROR(IF($M$7="APT AWPU",Rates!E22,Rates!C22),"")</f>
        <v>607.55999999999995</v>
      </c>
      <c r="F24" s="55"/>
      <c r="G24" s="56">
        <f>IFERROR(I24/E24,"")</f>
        <v>73.993920972644233</v>
      </c>
      <c r="H24" s="33"/>
      <c r="I24" s="40">
        <f>IFERROR(VLOOKUP(CONCATENATE(826,$C$3)*1,'Data for Website 24-25'!$B$3:$CG$108,25,0),"")</f>
        <v>44955.746626139728</v>
      </c>
      <c r="J24" s="210"/>
      <c r="K24" s="57">
        <f t="shared" si="1"/>
        <v>2.5948557744887298E-2</v>
      </c>
      <c r="M24" s="43"/>
      <c r="N24" s="58"/>
      <c r="O24" s="43"/>
      <c r="P24" s="59"/>
      <c r="Q24" s="11"/>
      <c r="R24" s="11"/>
      <c r="S24" s="11"/>
      <c r="T24" s="11"/>
      <c r="U24" s="11"/>
      <c r="V24" s="11"/>
      <c r="W24" s="11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0"/>
      <c r="AJ24" s="58"/>
      <c r="AK24" s="58"/>
      <c r="AL24" s="23"/>
      <c r="AM24" s="23"/>
      <c r="AN24" s="23"/>
      <c r="AO24" s="23"/>
      <c r="AP24" s="23"/>
      <c r="AQ24" s="23"/>
      <c r="AR24" s="23"/>
      <c r="AS24" s="23"/>
      <c r="AT24" s="23"/>
      <c r="AU24" s="43"/>
    </row>
    <row r="25" spans="1:47" ht="30" customHeight="1" thickBot="1" x14ac:dyDescent="0.3">
      <c r="A25" s="8"/>
      <c r="C25" s="214"/>
      <c r="D25" s="54" t="s">
        <v>31</v>
      </c>
      <c r="E25" s="62"/>
      <c r="F25" s="32">
        <f>IFERROR(IF($M$7="APT AWPU",Rates!E23,Rates!C23),"")</f>
        <v>1632.19</v>
      </c>
      <c r="G25" s="56"/>
      <c r="H25" s="33">
        <f>IFERROR(I25/F25,"")</f>
        <v>0</v>
      </c>
      <c r="I25" s="40">
        <f>IFERROR(VLOOKUP(CONCATENATE(826,$C$3)*1,'Data for Website 24-25'!$B$3:$CG$108,26,0),"")</f>
        <v>0</v>
      </c>
      <c r="J25" s="210"/>
      <c r="K25" s="35">
        <f t="shared" si="1"/>
        <v>0</v>
      </c>
      <c r="M25" s="63"/>
      <c r="N25" s="64"/>
      <c r="O25" s="63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4"/>
      <c r="AK25" s="64"/>
      <c r="AL25" s="66"/>
      <c r="AM25" s="66"/>
      <c r="AN25" s="23"/>
      <c r="AO25" s="23"/>
      <c r="AP25" s="23"/>
      <c r="AQ25" s="23"/>
      <c r="AR25" s="23"/>
      <c r="AS25" s="23"/>
      <c r="AT25" s="23"/>
      <c r="AU25" s="43"/>
    </row>
    <row r="26" spans="1:47" ht="30" customHeight="1" thickBot="1" x14ac:dyDescent="0.3">
      <c r="A26" s="8"/>
      <c r="C26" s="67" t="s">
        <v>32</v>
      </c>
      <c r="D26" s="44" t="s">
        <v>33</v>
      </c>
      <c r="E26" s="45">
        <f>IFERROR(IF($M$7="APT AWPU",Rates!E24,Rates!C24),"")</f>
        <v>988.58</v>
      </c>
      <c r="F26" s="46">
        <f>IFERROR(IF($M$7="APT AWPU",Rates!E25,Rates!C25),"")</f>
        <v>1421.08</v>
      </c>
      <c r="G26" s="68">
        <f>IFERROR(IF($G$8&gt;0,I26/E26,0),"")</f>
        <v>23.519999999999865</v>
      </c>
      <c r="H26" s="69">
        <f>IFERROR(IF($G$9&gt;0,I26/F26,0),"")</f>
        <v>0</v>
      </c>
      <c r="I26" s="49">
        <f>IFERROR(VLOOKUP(CONCATENATE(826,$C$3)*1,'Data for Website 24-25'!$B$3:$CG$108,30,0)+VLOOKUP(CONCATENATE(826,$C$3)*1,'Data for Website 24-25'!$B$3:$CG$108,31,0),"")</f>
        <v>23251.401599999866</v>
      </c>
      <c r="J26" s="210"/>
      <c r="K26" s="57">
        <f t="shared" si="1"/>
        <v>1.3420761133935798E-2</v>
      </c>
      <c r="M26" s="63"/>
      <c r="N26" s="64"/>
      <c r="O26" s="63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4"/>
      <c r="AK26" s="64"/>
      <c r="AL26" s="66"/>
      <c r="AM26" s="66"/>
      <c r="AN26" s="23"/>
      <c r="AO26" s="23"/>
      <c r="AP26" s="23"/>
      <c r="AQ26" s="23"/>
      <c r="AR26" s="23"/>
      <c r="AS26" s="23"/>
      <c r="AT26" s="23"/>
      <c r="AU26" s="43"/>
    </row>
    <row r="27" spans="1:47" ht="30" customHeight="1" x14ac:dyDescent="0.25">
      <c r="A27" s="8"/>
      <c r="C27" s="226" t="s">
        <v>34</v>
      </c>
      <c r="D27" s="54" t="s">
        <v>35</v>
      </c>
      <c r="E27" s="37">
        <f>IFERROR(IF($M$7="APT AWPU",Rates!E26,Rates!C26),"")</f>
        <v>1204.83</v>
      </c>
      <c r="F27" s="55"/>
      <c r="G27" s="56">
        <f>IFERROR(I27/E27,"")</f>
        <v>86.065394636015228</v>
      </c>
      <c r="H27" s="33"/>
      <c r="I27" s="40">
        <f>IFERROR(VLOOKUP(CONCATENATE(826,$C$3)*1,'Data for Website 24-25'!$B$3:$CG$108,28,0),"")</f>
        <v>103694.16941931022</v>
      </c>
      <c r="J27" s="211"/>
      <c r="K27" s="22">
        <f t="shared" si="1"/>
        <v>5.9852507074603219E-2</v>
      </c>
      <c r="M27" s="63"/>
      <c r="N27" s="64"/>
      <c r="O27" s="63"/>
      <c r="P27" s="215" t="s">
        <v>36</v>
      </c>
      <c r="Q27" s="215"/>
      <c r="R27" s="215" t="s">
        <v>37</v>
      </c>
      <c r="S27" s="215"/>
      <c r="T27" s="215" t="s">
        <v>38</v>
      </c>
      <c r="U27" s="215"/>
      <c r="V27" s="215" t="s">
        <v>39</v>
      </c>
      <c r="W27" s="215"/>
      <c r="X27" s="215" t="s">
        <v>40</v>
      </c>
      <c r="Y27" s="215"/>
      <c r="Z27" s="215" t="s">
        <v>41</v>
      </c>
      <c r="AA27" s="215"/>
      <c r="AB27" s="215" t="s">
        <v>42</v>
      </c>
      <c r="AC27" s="215"/>
      <c r="AD27" s="215" t="s">
        <v>43</v>
      </c>
      <c r="AE27" s="215"/>
      <c r="AF27" s="215" t="s">
        <v>44</v>
      </c>
      <c r="AG27" s="215"/>
      <c r="AH27" s="216" t="s">
        <v>45</v>
      </c>
      <c r="AI27" s="216"/>
      <c r="AJ27" s="63"/>
      <c r="AK27" s="63"/>
      <c r="AL27" s="63"/>
      <c r="AM27" s="63"/>
      <c r="AN27" s="23"/>
      <c r="AO27" s="23"/>
      <c r="AP27" s="23"/>
      <c r="AQ27" s="23"/>
      <c r="AR27" s="23"/>
      <c r="AS27" s="23"/>
      <c r="AT27" s="23"/>
      <c r="AU27" s="43"/>
    </row>
    <row r="28" spans="1:47" ht="30" customHeight="1" thickBot="1" x14ac:dyDescent="0.3">
      <c r="A28" s="8"/>
      <c r="C28" s="214"/>
      <c r="D28" s="27" t="s">
        <v>46</v>
      </c>
      <c r="E28" s="70"/>
      <c r="F28" s="46">
        <f>IFERROR(IF($M$7="APT AWPU",Rates!E27,Rates!C27),"")</f>
        <v>1827.84</v>
      </c>
      <c r="G28" s="68"/>
      <c r="H28" s="69">
        <f>IFERROR(I28/F28,"")</f>
        <v>0</v>
      </c>
      <c r="I28" s="49">
        <f>IFERROR(VLOOKUP(CONCATENATE(826,$C$3)*1,'Data for Website 24-25'!$B$3:$CG$108,29,0),"")</f>
        <v>0</v>
      </c>
      <c r="J28" s="212"/>
      <c r="K28" s="29">
        <f t="shared" si="1"/>
        <v>0</v>
      </c>
      <c r="M28" s="63"/>
      <c r="N28" s="64"/>
      <c r="O28" s="63"/>
      <c r="P28" s="71" t="s">
        <v>47</v>
      </c>
      <c r="Q28" s="71" t="s">
        <v>48</v>
      </c>
      <c r="R28" s="71" t="s">
        <v>47</v>
      </c>
      <c r="S28" s="71" t="s">
        <v>48</v>
      </c>
      <c r="T28" s="71" t="s">
        <v>47</v>
      </c>
      <c r="U28" s="71" t="s">
        <v>48</v>
      </c>
      <c r="V28" s="71" t="s">
        <v>47</v>
      </c>
      <c r="W28" s="71" t="s">
        <v>48</v>
      </c>
      <c r="X28" s="71" t="s">
        <v>47</v>
      </c>
      <c r="Y28" s="71" t="s">
        <v>48</v>
      </c>
      <c r="Z28" s="71" t="s">
        <v>47</v>
      </c>
      <c r="AA28" s="71" t="s">
        <v>48</v>
      </c>
      <c r="AB28" s="71" t="s">
        <v>47</v>
      </c>
      <c r="AC28" s="71" t="s">
        <v>48</v>
      </c>
      <c r="AD28" s="71" t="s">
        <v>47</v>
      </c>
      <c r="AE28" s="71" t="s">
        <v>48</v>
      </c>
      <c r="AF28" s="71" t="s">
        <v>47</v>
      </c>
      <c r="AG28" s="71" t="s">
        <v>48</v>
      </c>
      <c r="AH28" s="71" t="s">
        <v>47</v>
      </c>
      <c r="AI28" s="71" t="s">
        <v>48</v>
      </c>
      <c r="AJ28" s="63"/>
      <c r="AK28" s="63"/>
      <c r="AL28" s="63"/>
      <c r="AM28" s="63"/>
      <c r="AN28" s="23"/>
      <c r="AO28" s="23"/>
      <c r="AP28" s="23"/>
      <c r="AQ28" s="23"/>
      <c r="AR28" s="23"/>
      <c r="AS28" s="23"/>
      <c r="AT28" s="23"/>
      <c r="AU28" s="43"/>
    </row>
    <row r="29" spans="1:47" ht="5.0999999999999996" customHeight="1" x14ac:dyDescent="0.25">
      <c r="A29" s="8"/>
      <c r="C29" s="72"/>
      <c r="D29" s="73"/>
      <c r="E29" s="74"/>
      <c r="F29" s="75"/>
      <c r="G29" s="75"/>
      <c r="H29" s="74"/>
      <c r="I29" s="74"/>
      <c r="J29" s="74"/>
      <c r="M29" s="63"/>
      <c r="N29" s="64"/>
      <c r="O29" s="63"/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727.30127999999991</v>
      </c>
      <c r="Y29" s="76">
        <v>0</v>
      </c>
      <c r="Z29" s="76">
        <v>2060.3433199999999</v>
      </c>
      <c r="AA29" s="76">
        <v>0</v>
      </c>
      <c r="AB29" s="76">
        <v>4438.4190526361035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76">
        <v>7226.0636526361031</v>
      </c>
      <c r="AI29" s="76">
        <v>0</v>
      </c>
      <c r="AJ29" s="63"/>
      <c r="AK29" s="63"/>
      <c r="AL29" s="63"/>
      <c r="AM29" s="63"/>
      <c r="AN29" s="23"/>
      <c r="AO29" s="23"/>
      <c r="AP29" s="23"/>
      <c r="AQ29" s="23"/>
      <c r="AR29" s="23"/>
      <c r="AS29" s="23"/>
      <c r="AT29" s="23"/>
      <c r="AU29" s="43"/>
    </row>
    <row r="30" spans="1:47" s="14" customFormat="1" ht="20.100000000000001" customHeight="1" x14ac:dyDescent="0.2">
      <c r="B30" s="15"/>
      <c r="C30" s="77" t="s">
        <v>49</v>
      </c>
      <c r="D30" s="78"/>
      <c r="E30" s="79"/>
      <c r="F30" s="79"/>
      <c r="G30" s="79"/>
      <c r="H30" s="79"/>
      <c r="I30" s="79"/>
      <c r="J30" s="79"/>
      <c r="K30" s="15"/>
      <c r="L30" s="15"/>
      <c r="M30" s="80"/>
      <c r="N30" s="81"/>
      <c r="O30" s="80"/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727.30127999999991</v>
      </c>
      <c r="Y30" s="82">
        <v>0</v>
      </c>
      <c r="Z30" s="82">
        <v>2060.3433199999999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3">
        <v>2787.6445999999996</v>
      </c>
      <c r="AI30" s="83">
        <v>0</v>
      </c>
      <c r="AJ30" s="80"/>
      <c r="AK30" s="80"/>
      <c r="AL30" s="80"/>
      <c r="AM30" s="80"/>
      <c r="AN30" s="84"/>
      <c r="AO30" s="84"/>
      <c r="AP30" s="84"/>
      <c r="AQ30" s="84"/>
      <c r="AR30" s="84"/>
      <c r="AS30" s="84"/>
      <c r="AT30" s="84"/>
      <c r="AU30" s="85"/>
    </row>
    <row r="31" spans="1:47" ht="5.0999999999999996" customHeight="1" thickBot="1" x14ac:dyDescent="0.3">
      <c r="A31" s="8"/>
      <c r="C31" s="86"/>
      <c r="D31" s="87"/>
      <c r="E31" s="88"/>
      <c r="F31" s="88"/>
      <c r="G31" s="88"/>
      <c r="H31" s="88"/>
      <c r="I31" s="88"/>
      <c r="J31" s="88"/>
      <c r="M31" s="63"/>
      <c r="N31" s="64"/>
      <c r="O31" s="63"/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  <c r="AH31" s="90">
        <v>0</v>
      </c>
      <c r="AI31" s="90">
        <v>0</v>
      </c>
      <c r="AJ31" s="63"/>
      <c r="AK31" s="63"/>
      <c r="AL31" s="63"/>
      <c r="AM31" s="63"/>
      <c r="AN31" s="23"/>
      <c r="AO31" s="23"/>
      <c r="AP31" s="23"/>
      <c r="AQ31" s="23"/>
      <c r="AR31" s="23"/>
      <c r="AS31" s="23"/>
      <c r="AT31" s="23"/>
      <c r="AU31" s="43"/>
    </row>
    <row r="32" spans="1:47" ht="30.75" thickBot="1" x14ac:dyDescent="0.3">
      <c r="A32" s="8"/>
      <c r="C32" s="223" t="s">
        <v>50</v>
      </c>
      <c r="D32" s="224"/>
      <c r="E32" s="224"/>
      <c r="F32" s="224"/>
      <c r="G32" s="224"/>
      <c r="H32" s="224"/>
      <c r="I32" s="225"/>
      <c r="J32" s="50" t="s">
        <v>51</v>
      </c>
      <c r="K32" s="50" t="s">
        <v>9</v>
      </c>
      <c r="M32" s="63"/>
      <c r="N32" s="64"/>
      <c r="O32" s="63"/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0</v>
      </c>
      <c r="AG32" s="89">
        <v>0</v>
      </c>
      <c r="AH32" s="90">
        <v>0</v>
      </c>
      <c r="AI32" s="90">
        <v>0</v>
      </c>
      <c r="AJ32" s="63"/>
      <c r="AK32" s="63"/>
      <c r="AL32" s="63"/>
      <c r="AM32" s="63"/>
      <c r="AN32" s="23"/>
      <c r="AO32" s="23"/>
      <c r="AP32" s="23"/>
      <c r="AQ32" s="23"/>
      <c r="AR32" s="23"/>
      <c r="AS32" s="23"/>
      <c r="AT32" s="23"/>
      <c r="AU32" s="43"/>
    </row>
    <row r="33" spans="1:47" ht="20.100000000000001" customHeight="1" x14ac:dyDescent="0.25">
      <c r="A33" s="8"/>
      <c r="C33" s="227" t="s">
        <v>52</v>
      </c>
      <c r="D33" s="228"/>
      <c r="E33" s="228"/>
      <c r="F33" s="228"/>
      <c r="G33" s="228"/>
      <c r="H33" s="228"/>
      <c r="I33" s="229"/>
      <c r="J33" s="91">
        <f>IFERROR(VLOOKUP(CONCATENATE(826,$C$3)*1,'Data for Website 24-25'!$B$3:$CG$108,32,0),"")</f>
        <v>138401.09</v>
      </c>
      <c r="K33" s="92">
        <f>IFERROR($J33/$J$46,"")</f>
        <v>7.9885419447847869E-2</v>
      </c>
      <c r="M33" s="63"/>
      <c r="N33" s="64"/>
      <c r="O33" s="63"/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90">
        <v>0</v>
      </c>
      <c r="AI33" s="90">
        <v>0</v>
      </c>
      <c r="AJ33" s="63"/>
      <c r="AK33" s="63"/>
      <c r="AL33" s="63"/>
      <c r="AM33" s="63"/>
      <c r="AN33" s="23"/>
      <c r="AO33" s="23"/>
      <c r="AP33" s="23"/>
      <c r="AQ33" s="23"/>
      <c r="AR33" s="23"/>
      <c r="AS33" s="23"/>
      <c r="AT33" s="23"/>
      <c r="AU33" s="43"/>
    </row>
    <row r="34" spans="1:47" ht="20.100000000000001" customHeight="1" x14ac:dyDescent="0.25">
      <c r="A34" s="8"/>
      <c r="C34" s="217" t="s">
        <v>53</v>
      </c>
      <c r="D34" s="218"/>
      <c r="E34" s="218"/>
      <c r="F34" s="218"/>
      <c r="G34" s="218"/>
      <c r="H34" s="218"/>
      <c r="I34" s="219"/>
      <c r="J34" s="93">
        <f>IFERROR(VLOOKUP(CONCATENATE(826,$C$3)*1,'Data for Website 24-25'!$B$3:$CG$108,33,0),"")</f>
        <v>0</v>
      </c>
      <c r="K34" s="94">
        <f t="shared" ref="K34:K37" si="2">IFERROR($J34/$J$46,"")</f>
        <v>0</v>
      </c>
      <c r="M34" s="63"/>
      <c r="N34" s="64"/>
      <c r="O34" s="63"/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283.60505128665221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90">
        <v>283.60505128665221</v>
      </c>
      <c r="AI34" s="90">
        <v>0</v>
      </c>
      <c r="AJ34" s="63"/>
      <c r="AK34" s="63"/>
      <c r="AL34" s="63"/>
      <c r="AM34" s="63"/>
      <c r="AN34" s="23"/>
      <c r="AO34" s="23"/>
      <c r="AP34" s="23"/>
      <c r="AQ34" s="23"/>
      <c r="AR34" s="23"/>
      <c r="AS34" s="23"/>
      <c r="AT34" s="23"/>
      <c r="AU34" s="43"/>
    </row>
    <row r="35" spans="1:47" ht="20.100000000000001" customHeight="1" x14ac:dyDescent="0.25">
      <c r="A35" s="8"/>
      <c r="C35" s="220" t="s">
        <v>54</v>
      </c>
      <c r="D35" s="221"/>
      <c r="E35" s="221"/>
      <c r="F35" s="221"/>
      <c r="G35" s="221"/>
      <c r="H35" s="221"/>
      <c r="I35" s="222"/>
      <c r="J35" s="93">
        <f>IFERROR(VLOOKUP(CONCATENATE(826,$C$3)*1,'Data for Website 24-25'!$B$3:$CG$108,34,0),"")</f>
        <v>0</v>
      </c>
      <c r="K35" s="94">
        <f t="shared" si="2"/>
        <v>0</v>
      </c>
      <c r="M35" s="63"/>
      <c r="N35" s="64"/>
      <c r="O35" s="63"/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1956.8748538779007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90">
        <v>1956.8748538779007</v>
      </c>
      <c r="AI35" s="90">
        <v>0</v>
      </c>
      <c r="AJ35" s="63"/>
      <c r="AK35" s="63"/>
      <c r="AL35" s="63"/>
      <c r="AM35" s="63"/>
      <c r="AN35" s="23"/>
      <c r="AO35" s="23"/>
      <c r="AP35" s="23"/>
      <c r="AQ35" s="23"/>
      <c r="AR35" s="23"/>
      <c r="AS35" s="23"/>
      <c r="AT35" s="23"/>
      <c r="AU35" s="43"/>
    </row>
    <row r="36" spans="1:47" ht="20.100000000000001" customHeight="1" x14ac:dyDescent="0.25">
      <c r="A36" s="8"/>
      <c r="C36" s="220" t="s">
        <v>55</v>
      </c>
      <c r="D36" s="221"/>
      <c r="E36" s="221"/>
      <c r="F36" s="221"/>
      <c r="G36" s="221"/>
      <c r="H36" s="221"/>
      <c r="I36" s="222"/>
      <c r="J36" s="93">
        <f>IFERROR(VLOOKUP(CONCATENATE(826,$C$3)*1,'Data for Website 24-25'!$B$3:$CG$108,35,0),"")</f>
        <v>0</v>
      </c>
      <c r="K36" s="94">
        <f t="shared" si="2"/>
        <v>0</v>
      </c>
      <c r="M36" s="63"/>
      <c r="N36" s="64"/>
      <c r="O36" s="63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90"/>
      <c r="AJ36" s="63"/>
      <c r="AK36" s="63"/>
      <c r="AL36" s="63"/>
      <c r="AM36" s="63"/>
      <c r="AN36" s="23"/>
      <c r="AO36" s="23"/>
      <c r="AP36" s="23"/>
      <c r="AQ36" s="23"/>
      <c r="AR36" s="23"/>
      <c r="AS36" s="23"/>
      <c r="AT36" s="23"/>
      <c r="AU36" s="43"/>
    </row>
    <row r="37" spans="1:47" ht="20.100000000000001" customHeight="1" x14ac:dyDescent="0.25">
      <c r="A37" s="8"/>
      <c r="C37" s="217" t="s">
        <v>56</v>
      </c>
      <c r="D37" s="218"/>
      <c r="E37" s="218"/>
      <c r="F37" s="218"/>
      <c r="G37" s="218"/>
      <c r="H37" s="218"/>
      <c r="I37" s="219"/>
      <c r="J37" s="155">
        <f>IFERROR(VLOOKUP(CONCATENATE(826,$C$3)*1,'Data for Website 24-25'!$B$3:$CG$108,36,0),"")</f>
        <v>43663.360000000001</v>
      </c>
      <c r="K37" s="94">
        <f t="shared" si="2"/>
        <v>2.5202589286705639E-2</v>
      </c>
      <c r="M37" s="63"/>
      <c r="N37" s="64"/>
      <c r="O37" s="63"/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1077.6991948892758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90">
        <v>1077.6991948892758</v>
      </c>
      <c r="AI37" s="90">
        <v>0</v>
      </c>
      <c r="AJ37" s="63"/>
      <c r="AK37" s="63"/>
      <c r="AL37" s="63"/>
      <c r="AM37" s="63"/>
      <c r="AN37" s="23"/>
      <c r="AO37" s="23"/>
      <c r="AP37" s="23"/>
      <c r="AQ37" s="23"/>
      <c r="AR37" s="23"/>
      <c r="AS37" s="23"/>
      <c r="AT37" s="23"/>
      <c r="AU37" s="43"/>
    </row>
    <row r="38" spans="1:47" ht="20.100000000000001" hidden="1" customHeight="1" x14ac:dyDescent="0.25">
      <c r="A38" s="8"/>
      <c r="C38" s="152" t="s">
        <v>57</v>
      </c>
      <c r="D38" s="239">
        <f>IFERROR(J37-H38,"")</f>
        <v>0</v>
      </c>
      <c r="E38" s="240"/>
      <c r="F38" s="95" t="s">
        <v>58</v>
      </c>
      <c r="G38" s="96"/>
      <c r="H38" s="239">
        <f>IFERROR(VLOOKUP(CONCATENATE(826,$C$3)*1,'Data for Website 24-25'!$B$3:$BY$108,76,0),"")</f>
        <v>43663.360000000001</v>
      </c>
      <c r="I38" s="241" t="e">
        <f>VLOOKUP(CONCATENATE(826,$C$3)*1,#REF!,36,0)</f>
        <v>#REF!</v>
      </c>
      <c r="J38" s="240" t="e">
        <f>VLOOKUP(CONCATENATE(826,$C$3)*1,#REF!,36,0)</f>
        <v>#REF!</v>
      </c>
      <c r="K38" s="97"/>
      <c r="M38" s="63"/>
      <c r="N38" s="64"/>
      <c r="O38" s="63"/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212.70378846498915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90">
        <v>212.70378846498915</v>
      </c>
      <c r="AI38" s="90">
        <v>0</v>
      </c>
      <c r="AJ38" s="63"/>
      <c r="AK38" s="63"/>
      <c r="AL38" s="63"/>
      <c r="AM38" s="63"/>
      <c r="AN38" s="23"/>
      <c r="AO38" s="23"/>
      <c r="AP38" s="23"/>
      <c r="AQ38" s="23"/>
      <c r="AR38" s="23"/>
      <c r="AS38" s="23"/>
      <c r="AT38" s="23"/>
      <c r="AU38" s="43"/>
    </row>
    <row r="39" spans="1:47" ht="20.100000000000001" customHeight="1" x14ac:dyDescent="0.25">
      <c r="A39" s="8"/>
      <c r="C39" s="220" t="s">
        <v>59</v>
      </c>
      <c r="D39" s="221"/>
      <c r="E39" s="221"/>
      <c r="F39" s="221"/>
      <c r="G39" s="221"/>
      <c r="H39" s="221"/>
      <c r="I39" s="222"/>
      <c r="J39" s="155">
        <f>IFERROR(VLOOKUP(CONCATENATE(826,$C$3)*1,'Data for Website 24-25'!$B$3:$CG$108,37,0),"")</f>
        <v>0</v>
      </c>
      <c r="K39" s="26">
        <f>IFERROR($J39/$J$46,"")</f>
        <v>0</v>
      </c>
      <c r="M39" s="63"/>
      <c r="N39" s="64"/>
      <c r="O39" s="63"/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737.3731333452954</v>
      </c>
      <c r="AC39" s="89">
        <v>0</v>
      </c>
      <c r="AD39" s="89">
        <v>0</v>
      </c>
      <c r="AE39" s="89">
        <v>0</v>
      </c>
      <c r="AF39" s="89">
        <v>0</v>
      </c>
      <c r="AG39" s="89">
        <v>0</v>
      </c>
      <c r="AH39" s="90">
        <v>737.3731333452954</v>
      </c>
      <c r="AI39" s="90">
        <v>0</v>
      </c>
      <c r="AJ39" s="63"/>
      <c r="AK39" s="63"/>
      <c r="AL39" s="63"/>
      <c r="AM39" s="63"/>
      <c r="AN39" s="23"/>
      <c r="AO39" s="23"/>
      <c r="AP39" s="23"/>
      <c r="AQ39" s="23"/>
      <c r="AR39" s="23"/>
      <c r="AS39" s="23"/>
      <c r="AT39" s="23"/>
      <c r="AU39" s="43"/>
    </row>
    <row r="40" spans="1:47" ht="20.100000000000001" customHeight="1" thickBot="1" x14ac:dyDescent="0.3">
      <c r="A40" s="8"/>
      <c r="C40" s="153" t="s">
        <v>60</v>
      </c>
      <c r="D40" s="154"/>
      <c r="E40" s="154"/>
      <c r="F40" s="154"/>
      <c r="G40" s="154"/>
      <c r="H40" s="154"/>
      <c r="I40" s="154"/>
      <c r="J40" s="154"/>
      <c r="K40" s="156"/>
      <c r="M40" s="63"/>
      <c r="N40" s="64"/>
      <c r="O40" s="63"/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170.16303077199098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90">
        <v>170.16303077199098</v>
      </c>
      <c r="AI40" s="90">
        <v>0</v>
      </c>
      <c r="AJ40" s="63"/>
      <c r="AK40" s="63"/>
      <c r="AL40" s="63"/>
      <c r="AM40" s="63"/>
      <c r="AN40" s="23"/>
      <c r="AO40" s="23"/>
      <c r="AP40" s="23"/>
      <c r="AQ40" s="23"/>
      <c r="AR40" s="23"/>
      <c r="AS40" s="23"/>
      <c r="AT40" s="23"/>
      <c r="AU40" s="43"/>
    </row>
    <row r="41" spans="1:47" ht="5.0999999999999996" customHeight="1" thickBot="1" x14ac:dyDescent="0.3">
      <c r="A41" s="8"/>
      <c r="C41" s="98"/>
      <c r="D41" s="98"/>
      <c r="E41" s="98"/>
      <c r="F41" s="98"/>
      <c r="G41" s="98"/>
      <c r="H41" s="98"/>
      <c r="I41" s="98"/>
      <c r="J41" s="99"/>
      <c r="K41" s="100"/>
      <c r="M41" s="63"/>
      <c r="N41" s="64"/>
      <c r="O41" s="63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6"/>
      <c r="AM41" s="66"/>
      <c r="AN41" s="23"/>
      <c r="AO41" s="43"/>
      <c r="AP41" s="43"/>
      <c r="AQ41" s="43"/>
      <c r="AR41" s="43"/>
      <c r="AS41" s="43"/>
      <c r="AT41" s="43"/>
      <c r="AU41" s="43"/>
    </row>
    <row r="42" spans="1:47" ht="24.95" customHeight="1" thickBot="1" x14ac:dyDescent="0.3">
      <c r="A42" s="8"/>
      <c r="C42" s="247" t="s">
        <v>61</v>
      </c>
      <c r="D42" s="248"/>
      <c r="E42" s="248"/>
      <c r="F42" s="248"/>
      <c r="G42" s="248"/>
      <c r="H42" s="248"/>
      <c r="I42" s="249"/>
      <c r="J42" s="245">
        <f>SUM(J8,J13,J23,J33,J34,J35,J36,J37,J39)</f>
        <v>1732495.00292545</v>
      </c>
      <c r="K42" s="246"/>
      <c r="M42" s="63"/>
      <c r="N42" s="64"/>
      <c r="O42" s="63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6"/>
      <c r="AM42" s="66"/>
      <c r="AN42" s="23"/>
      <c r="AO42" s="43"/>
      <c r="AP42" s="43"/>
      <c r="AQ42" s="43"/>
      <c r="AR42" s="43"/>
      <c r="AS42" s="43"/>
      <c r="AT42" s="43"/>
      <c r="AU42" s="43"/>
    </row>
    <row r="43" spans="1:47" ht="5.0999999999999996" customHeight="1" thickBot="1" x14ac:dyDescent="0.3">
      <c r="A43" s="8"/>
      <c r="C43" s="98"/>
      <c r="D43" s="98"/>
      <c r="E43" s="98"/>
      <c r="F43" s="98"/>
      <c r="G43" s="98"/>
      <c r="H43" s="98"/>
      <c r="I43" s="98"/>
      <c r="J43" s="99"/>
      <c r="K43" s="100"/>
      <c r="O43" s="43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</row>
    <row r="44" spans="1:47" ht="20.100000000000001" hidden="1" customHeight="1" thickBot="1" x14ac:dyDescent="0.3">
      <c r="A44" s="8"/>
      <c r="C44" s="242" t="s">
        <v>62</v>
      </c>
      <c r="D44" s="243"/>
      <c r="E44" s="243"/>
      <c r="F44" s="243"/>
      <c r="G44" s="243"/>
      <c r="H44" s="243"/>
      <c r="I44" s="244"/>
      <c r="J44" s="245"/>
      <c r="K44" s="246"/>
      <c r="M44" s="63"/>
      <c r="N44" s="64"/>
      <c r="O44" s="63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6"/>
      <c r="AM44" s="66"/>
      <c r="AN44" s="23"/>
      <c r="AO44" s="43"/>
      <c r="AP44" s="43"/>
      <c r="AQ44" s="43"/>
      <c r="AR44" s="43"/>
      <c r="AS44" s="43"/>
      <c r="AT44" s="43"/>
      <c r="AU44" s="43"/>
    </row>
    <row r="45" spans="1:47" ht="20.100000000000001" customHeight="1" thickBot="1" x14ac:dyDescent="0.3">
      <c r="A45" s="8"/>
      <c r="C45" s="242" t="s">
        <v>63</v>
      </c>
      <c r="D45" s="243"/>
      <c r="E45" s="243"/>
      <c r="F45" s="243"/>
      <c r="G45" s="243"/>
      <c r="H45" s="243"/>
      <c r="I45" s="244"/>
      <c r="J45" s="245">
        <f>IFERROR(VLOOKUP(CONCATENATE(826,$C$3)*1,'Data for Website 24-25'!$B$3:$CG$108,53,0)+VLOOKUP(CONCATENATE(826,$C$3)*1,'Data for Website 24-25'!$B$3:$CG$108,54,0),"")</f>
        <v>0</v>
      </c>
      <c r="K45" s="246" t="e">
        <f>VLOOKUP(CONCATENATE(826,$C$3)*1,#REF!,30,0)+VLOOKUP(CONCATENATE(826,$C$3)*1,#REF!,31,0)</f>
        <v>#REF!</v>
      </c>
      <c r="M45" s="63"/>
      <c r="N45" s="63"/>
      <c r="O45" s="63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6"/>
      <c r="AK45" s="66"/>
      <c r="AL45" s="66"/>
      <c r="AM45" s="66"/>
      <c r="AN45" s="23"/>
      <c r="AO45" s="43"/>
      <c r="AP45" s="43"/>
      <c r="AQ45" s="43"/>
      <c r="AR45" s="43"/>
      <c r="AS45" s="43"/>
      <c r="AT45" s="43"/>
      <c r="AU45" s="43"/>
    </row>
    <row r="46" spans="1:47" ht="24.95" customHeight="1" thickBot="1" x14ac:dyDescent="0.3">
      <c r="A46" s="8"/>
      <c r="C46" s="247" t="s">
        <v>64</v>
      </c>
      <c r="D46" s="248"/>
      <c r="E46" s="248"/>
      <c r="F46" s="248"/>
      <c r="G46" s="248"/>
      <c r="H46" s="248"/>
      <c r="I46" s="249"/>
      <c r="J46" s="245">
        <f>SUM(J42:J45)</f>
        <v>1732495.00292545</v>
      </c>
      <c r="K46" s="246"/>
      <c r="M46" s="63"/>
      <c r="N46" s="64"/>
      <c r="O46" s="63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6"/>
      <c r="AM46" s="66"/>
      <c r="AN46" s="23"/>
      <c r="AO46" s="43"/>
      <c r="AP46" s="43"/>
      <c r="AQ46" s="43"/>
      <c r="AR46" s="43"/>
      <c r="AS46" s="43"/>
      <c r="AT46" s="43"/>
      <c r="AU46" s="43"/>
    </row>
    <row r="47" spans="1:47" ht="5.0999999999999996" customHeight="1" thickBot="1" x14ac:dyDescent="0.3">
      <c r="A47" s="8"/>
      <c r="C47" s="101"/>
      <c r="D47" s="102"/>
      <c r="E47" s="103"/>
      <c r="F47" s="103"/>
      <c r="G47" s="103"/>
      <c r="H47" s="103"/>
      <c r="I47" s="104"/>
      <c r="J47" s="105"/>
      <c r="K47" s="106"/>
      <c r="O47" s="43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</row>
    <row r="48" spans="1:47" ht="20.100000000000001" customHeight="1" thickBot="1" x14ac:dyDescent="0.3">
      <c r="A48" s="8"/>
      <c r="C48" s="233" t="s">
        <v>65</v>
      </c>
      <c r="D48" s="234"/>
      <c r="E48" s="234"/>
      <c r="F48" s="234"/>
      <c r="G48" s="234"/>
      <c r="H48" s="234"/>
      <c r="I48" s="234"/>
      <c r="J48" s="107"/>
      <c r="K48" s="108"/>
      <c r="O48" s="43"/>
      <c r="P48" s="43"/>
      <c r="Q48" s="43"/>
      <c r="R48" s="43"/>
      <c r="S48" s="43"/>
      <c r="T48" s="43"/>
      <c r="U48" s="43"/>
      <c r="V48" s="43"/>
      <c r="W48" s="43"/>
      <c r="X48" s="23"/>
      <c r="Y48" s="23"/>
      <c r="Z48" s="23"/>
      <c r="AA48" s="58"/>
      <c r="AB48" s="58"/>
      <c r="AC48" s="58"/>
      <c r="AD48" s="58"/>
      <c r="AE48" s="58"/>
      <c r="AF48" s="58"/>
      <c r="AG48" s="58"/>
      <c r="AH48" s="58"/>
      <c r="AI48" s="58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</row>
    <row r="49" spans="1:47" ht="20.100000000000001" customHeight="1" thickBot="1" x14ac:dyDescent="0.3">
      <c r="A49" s="8"/>
      <c r="C49" s="230" t="s">
        <v>66</v>
      </c>
      <c r="D49" s="231"/>
      <c r="E49" s="231"/>
      <c r="F49" s="231"/>
      <c r="G49" s="231"/>
      <c r="H49" s="231"/>
      <c r="I49" s="232"/>
      <c r="J49" s="109">
        <f>IFERROR(VLOOKUP(CONCATENATE(826,$C$3)*1,'Data for Website 24-25'!$B$3:$CG$108,65,0),"")</f>
        <v>0</v>
      </c>
      <c r="K49" s="110">
        <f>IFERROR(J49/$J$59,"")</f>
        <v>0</v>
      </c>
      <c r="O49" s="43"/>
      <c r="P49" s="43"/>
      <c r="Q49" s="43"/>
      <c r="R49" s="43"/>
      <c r="S49" s="43"/>
      <c r="T49" s="43"/>
      <c r="U49" s="43"/>
      <c r="V49" s="43"/>
      <c r="W49" s="43"/>
      <c r="X49" s="23"/>
      <c r="Y49" s="23"/>
      <c r="Z49" s="23"/>
      <c r="AA49" s="58"/>
      <c r="AB49" s="58"/>
      <c r="AC49" s="58"/>
      <c r="AD49" s="58"/>
      <c r="AE49" s="58"/>
      <c r="AF49" s="58"/>
      <c r="AG49" s="58"/>
      <c r="AH49" s="58"/>
      <c r="AI49" s="58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7" ht="24.95" customHeight="1" thickBot="1" x14ac:dyDescent="0.3">
      <c r="A50" s="8"/>
      <c r="C50" s="236" t="s">
        <v>67</v>
      </c>
      <c r="D50" s="237"/>
      <c r="E50" s="237"/>
      <c r="F50" s="237"/>
      <c r="G50" s="237"/>
      <c r="H50" s="237"/>
      <c r="I50" s="238"/>
      <c r="J50" s="258">
        <f>IFERROR(J46+J49,"")</f>
        <v>1732495.00292545</v>
      </c>
      <c r="K50" s="259"/>
      <c r="O50" s="43"/>
      <c r="P50" s="43"/>
      <c r="Q50" s="43"/>
      <c r="R50" s="43"/>
      <c r="S50" s="43"/>
      <c r="T50" s="43"/>
      <c r="U50" s="43"/>
      <c r="V50" s="43"/>
      <c r="W50" s="43"/>
      <c r="X50" s="23"/>
      <c r="Y50" s="23"/>
      <c r="Z50" s="2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</row>
    <row r="51" spans="1:47" ht="5.0999999999999996" customHeight="1" thickBot="1" x14ac:dyDescent="0.3">
      <c r="A51" s="8"/>
      <c r="C51" s="111"/>
      <c r="D51" s="111"/>
      <c r="E51" s="111"/>
      <c r="F51" s="111"/>
      <c r="G51" s="111"/>
      <c r="H51" s="111"/>
      <c r="I51" s="111"/>
      <c r="J51" s="112"/>
      <c r="K51" s="113"/>
      <c r="O51" s="43"/>
      <c r="P51" s="43"/>
      <c r="Q51" s="43"/>
      <c r="R51" s="43"/>
      <c r="S51" s="43"/>
      <c r="T51" s="43"/>
      <c r="U51" s="43"/>
      <c r="V51" s="43"/>
      <c r="W51" s="43"/>
      <c r="X51" s="23"/>
      <c r="Y51" s="23"/>
      <c r="Z51" s="2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</row>
    <row r="52" spans="1:47" ht="20.100000000000001" customHeight="1" x14ac:dyDescent="0.25">
      <c r="A52" s="8"/>
      <c r="C52" s="260" t="s">
        <v>68</v>
      </c>
      <c r="D52" s="261"/>
      <c r="E52" s="261"/>
      <c r="F52" s="261"/>
      <c r="G52" s="261"/>
      <c r="H52" s="261"/>
      <c r="I52" s="261"/>
      <c r="J52" s="262"/>
      <c r="K52" s="263"/>
      <c r="M52" s="63"/>
      <c r="N52" s="64"/>
      <c r="O52" s="63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6"/>
      <c r="AM52" s="66"/>
      <c r="AN52" s="23"/>
      <c r="AO52" s="43"/>
      <c r="AP52" s="43"/>
      <c r="AQ52" s="43"/>
      <c r="AR52" s="43"/>
      <c r="AS52" s="43"/>
      <c r="AT52" s="43"/>
      <c r="AU52" s="43"/>
    </row>
    <row r="53" spans="1:47" ht="20.100000000000001" hidden="1" customHeight="1" x14ac:dyDescent="0.25">
      <c r="A53" s="8"/>
      <c r="C53" s="217" t="s">
        <v>69</v>
      </c>
      <c r="D53" s="218"/>
      <c r="E53" s="218"/>
      <c r="F53" s="218"/>
      <c r="G53" s="218"/>
      <c r="H53" s="218"/>
      <c r="I53" s="218"/>
      <c r="J53" s="114">
        <f>IFERROR(-VLOOKUP(CONCATENATE(826,$C$3)*1,Dedels!$C$7:$J$67,5,0),"")</f>
        <v>0</v>
      </c>
      <c r="K53" s="22">
        <f>IFERROR(J53/$J$59,"")</f>
        <v>0</v>
      </c>
      <c r="M53" s="63"/>
      <c r="N53" s="64"/>
      <c r="O53" s="63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6"/>
      <c r="AM53" s="66"/>
      <c r="AN53" s="23"/>
      <c r="AO53" s="43"/>
      <c r="AP53" s="43"/>
      <c r="AQ53" s="43"/>
      <c r="AR53" s="43"/>
      <c r="AS53" s="43"/>
      <c r="AT53" s="43"/>
      <c r="AU53" s="43"/>
    </row>
    <row r="54" spans="1:47" ht="20.100000000000001" customHeight="1" x14ac:dyDescent="0.25">
      <c r="A54" s="8"/>
      <c r="C54" s="217" t="s">
        <v>70</v>
      </c>
      <c r="D54" s="218"/>
      <c r="E54" s="218"/>
      <c r="F54" s="218"/>
      <c r="G54" s="218"/>
      <c r="H54" s="218"/>
      <c r="I54" s="218"/>
      <c r="J54" s="115">
        <f>IFERROR(-VLOOKUP(CONCATENATE(826,$C$3)*1,Dedels!$C$7:$J$67,6,0),"")</f>
        <v>-614.17052667695998</v>
      </c>
      <c r="K54" s="26">
        <f t="shared" ref="K54:K55" si="3">IFERROR(J54/$J$59,"")</f>
        <v>-3.5628191906358659E-4</v>
      </c>
      <c r="M54" s="63"/>
      <c r="N54" s="64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6"/>
      <c r="AM54" s="66"/>
      <c r="AN54" s="23"/>
      <c r="AO54" s="43"/>
      <c r="AP54" s="43"/>
      <c r="AQ54" s="43"/>
      <c r="AR54" s="43"/>
      <c r="AS54" s="43"/>
      <c r="AT54" s="43"/>
      <c r="AU54" s="43"/>
    </row>
    <row r="55" spans="1:47" ht="20.100000000000001" customHeight="1" thickBot="1" x14ac:dyDescent="0.3">
      <c r="A55" s="8"/>
      <c r="C55" s="217" t="s">
        <v>38</v>
      </c>
      <c r="D55" s="218"/>
      <c r="E55" s="218"/>
      <c r="F55" s="218"/>
      <c r="G55" s="218"/>
      <c r="H55" s="218"/>
      <c r="I55" s="218"/>
      <c r="J55" s="116">
        <f>IFERROR(-VLOOKUP(CONCATENATE(826,$C$3)*1,Dedels!$C$7:$R$67,16,0),"")</f>
        <v>-8047.84</v>
      </c>
      <c r="K55" s="29">
        <f t="shared" si="3"/>
        <v>-4.6685729043862614E-3</v>
      </c>
      <c r="M55" s="63"/>
      <c r="N55" s="64"/>
      <c r="O55" s="63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6"/>
      <c r="AM55" s="66"/>
      <c r="AN55" s="23"/>
      <c r="AO55" s="43"/>
      <c r="AP55" s="43"/>
      <c r="AQ55" s="43"/>
      <c r="AR55" s="43"/>
      <c r="AS55" s="43"/>
      <c r="AT55" s="43"/>
      <c r="AU55" s="43"/>
    </row>
    <row r="56" spans="1:47" ht="20.100000000000001" customHeight="1" thickBot="1" x14ac:dyDescent="0.3">
      <c r="A56" s="8"/>
      <c r="C56" s="230" t="s">
        <v>45</v>
      </c>
      <c r="D56" s="231"/>
      <c r="E56" s="231"/>
      <c r="F56" s="231"/>
      <c r="G56" s="231"/>
      <c r="H56" s="231"/>
      <c r="I56" s="232"/>
      <c r="J56" s="117">
        <f>SUM(J53:J55)</f>
        <v>-8662.0105266769606</v>
      </c>
      <c r="K56" s="118">
        <f>IFERROR(J56/$J$59,"")</f>
        <v>-5.0248548234498478E-3</v>
      </c>
      <c r="O56" s="43"/>
      <c r="P56" s="43"/>
      <c r="Q56" s="43"/>
      <c r="R56" s="43"/>
      <c r="S56" s="43"/>
      <c r="T56" s="43"/>
      <c r="U56" s="43"/>
      <c r="V56" s="43"/>
      <c r="W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</row>
    <row r="57" spans="1:47" ht="20.100000000000001" customHeight="1" thickBot="1" x14ac:dyDescent="0.3">
      <c r="A57" s="8"/>
      <c r="C57" s="233" t="s">
        <v>71</v>
      </c>
      <c r="D57" s="234"/>
      <c r="E57" s="234"/>
      <c r="F57" s="234"/>
      <c r="G57" s="234"/>
      <c r="H57" s="234"/>
      <c r="I57" s="235"/>
      <c r="J57" s="119">
        <v>0</v>
      </c>
      <c r="K57" s="118">
        <f>IFERROR(J57/$J$59,"")</f>
        <v>0</v>
      </c>
      <c r="O57" s="43"/>
      <c r="P57" s="43"/>
      <c r="Q57" s="43"/>
      <c r="R57" s="43"/>
      <c r="S57" s="43"/>
      <c r="T57" s="43"/>
      <c r="U57" s="43"/>
      <c r="V57" s="43"/>
      <c r="W57" s="43"/>
      <c r="X57" s="23"/>
      <c r="Y57" s="23"/>
      <c r="Z57" s="2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</row>
    <row r="58" spans="1:47" ht="5.0999999999999996" customHeight="1" thickBot="1" x14ac:dyDescent="0.3">
      <c r="A58" s="8"/>
      <c r="C58" s="111"/>
      <c r="D58" s="111"/>
      <c r="E58" s="111"/>
      <c r="F58" s="111"/>
      <c r="G58" s="111"/>
      <c r="H58" s="111"/>
      <c r="I58" s="111"/>
      <c r="J58" s="112"/>
      <c r="K58" s="113"/>
      <c r="M58" s="43"/>
      <c r="O58" s="43"/>
      <c r="P58" s="43"/>
      <c r="Q58" s="43"/>
      <c r="R58" s="43"/>
      <c r="S58" s="43"/>
      <c r="T58" s="43"/>
      <c r="U58" s="43"/>
      <c r="V58" s="43"/>
      <c r="W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</row>
    <row r="59" spans="1:47" ht="24.95" customHeight="1" thickBot="1" x14ac:dyDescent="0.3">
      <c r="A59" s="8"/>
      <c r="C59" s="236" t="s">
        <v>72</v>
      </c>
      <c r="D59" s="237"/>
      <c r="E59" s="237"/>
      <c r="F59" s="237"/>
      <c r="G59" s="237"/>
      <c r="H59" s="237"/>
      <c r="I59" s="238"/>
      <c r="J59" s="253">
        <f>IFERROR(J50+J56+J57,"")</f>
        <v>1723832.9923987731</v>
      </c>
      <c r="K59" s="254"/>
      <c r="O59" s="43"/>
      <c r="P59" s="43"/>
      <c r="Q59" s="43"/>
      <c r="R59" s="43"/>
      <c r="S59" s="43"/>
      <c r="T59" s="43"/>
      <c r="U59" s="43"/>
      <c r="V59" s="43"/>
      <c r="W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</row>
    <row r="60" spans="1:47" ht="24.95" customHeight="1" thickBot="1" x14ac:dyDescent="0.3">
      <c r="A60" s="8"/>
      <c r="C60" s="236" t="s">
        <v>73</v>
      </c>
      <c r="D60" s="237"/>
      <c r="E60" s="237"/>
      <c r="F60" s="237"/>
      <c r="G60" s="237"/>
      <c r="H60" s="237"/>
      <c r="I60" s="238"/>
      <c r="J60" s="255">
        <f>IFERROR(J8/J46,"")</f>
        <v>0.74204080999321598</v>
      </c>
      <c r="K60" s="256"/>
      <c r="O60" s="43"/>
      <c r="P60" s="43"/>
      <c r="Q60" s="43"/>
      <c r="R60" s="43"/>
      <c r="S60" s="43"/>
      <c r="T60" s="43"/>
      <c r="U60" s="43"/>
      <c r="V60" s="43"/>
      <c r="W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47" ht="24.95" customHeight="1" thickBot="1" x14ac:dyDescent="0.3">
      <c r="A61" s="8"/>
      <c r="C61" s="236" t="s">
        <v>74</v>
      </c>
      <c r="D61" s="237"/>
      <c r="E61" s="237"/>
      <c r="F61" s="237"/>
      <c r="G61" s="237"/>
      <c r="H61" s="237"/>
      <c r="I61" s="238"/>
      <c r="J61" s="255">
        <f>IFERROR(SUM(J8+J13+J23)/J46,"")</f>
        <v>0.8949119912654464</v>
      </c>
      <c r="K61" s="256"/>
      <c r="O61" s="43"/>
      <c r="P61" s="43"/>
      <c r="Q61" s="43"/>
      <c r="R61" s="43"/>
      <c r="S61" s="43"/>
      <c r="T61" s="43"/>
      <c r="U61" s="43"/>
      <c r="V61" s="43"/>
      <c r="W61" s="43"/>
    </row>
    <row r="62" spans="1:47" customFormat="1" ht="4.5" customHeight="1" thickBot="1" x14ac:dyDescent="0.3">
      <c r="B62" s="149"/>
      <c r="C62" s="150"/>
      <c r="D62" s="150"/>
      <c r="E62" s="150"/>
      <c r="F62" s="150"/>
      <c r="G62" s="150"/>
      <c r="H62" s="150"/>
      <c r="I62" s="150"/>
      <c r="J62" s="151"/>
      <c r="K62" s="151"/>
      <c r="L62" s="149"/>
      <c r="O62" s="63"/>
      <c r="P62" s="63"/>
      <c r="Q62" s="63"/>
      <c r="R62" s="63"/>
      <c r="S62" s="63"/>
      <c r="T62" s="63"/>
      <c r="U62" s="63"/>
      <c r="V62" s="63"/>
      <c r="W62" s="63"/>
    </row>
    <row r="63" spans="1:47" ht="24.95" hidden="1" customHeight="1" thickBot="1" x14ac:dyDescent="0.3">
      <c r="A63" s="8"/>
      <c r="C63" s="250" t="s">
        <v>75</v>
      </c>
      <c r="D63" s="251"/>
      <c r="E63" s="251"/>
      <c r="F63" s="251"/>
      <c r="G63" s="251"/>
      <c r="H63" s="251"/>
      <c r="I63" s="252"/>
      <c r="J63" s="257">
        <f>H38</f>
        <v>43663.360000000001</v>
      </c>
      <c r="K63" s="256"/>
      <c r="O63" s="43"/>
      <c r="P63" s="43"/>
      <c r="Q63" s="43"/>
      <c r="R63" s="43"/>
      <c r="S63" s="43"/>
      <c r="T63" s="43"/>
      <c r="U63" s="43"/>
      <c r="V63" s="43"/>
      <c r="W63" s="43"/>
    </row>
    <row r="64" spans="1:47" ht="24.95" customHeight="1" thickBot="1" x14ac:dyDescent="0.3">
      <c r="A64" s="8"/>
      <c r="C64" s="250" t="s">
        <v>76</v>
      </c>
      <c r="D64" s="251"/>
      <c r="E64" s="251"/>
      <c r="F64" s="251"/>
      <c r="G64" s="251"/>
      <c r="H64" s="251"/>
      <c r="I64" s="252"/>
      <c r="J64" s="257">
        <f>IFERROR(SUM(J59-J63),0)</f>
        <v>1680169.632398773</v>
      </c>
      <c r="K64" s="256"/>
      <c r="O64" s="43"/>
      <c r="P64" s="43"/>
      <c r="Q64" s="43"/>
      <c r="R64" s="43"/>
      <c r="S64" s="43"/>
      <c r="T64" s="43"/>
      <c r="U64" s="43"/>
      <c r="V64" s="43"/>
      <c r="W64" s="43"/>
    </row>
    <row r="65" spans="1:47" ht="8.25" customHeight="1" thickBot="1" x14ac:dyDescent="0.3">
      <c r="A65" s="8"/>
      <c r="C65" s="120"/>
      <c r="D65" s="73"/>
      <c r="E65" s="121"/>
      <c r="F65" s="121"/>
      <c r="G65" s="121"/>
      <c r="H65" s="104"/>
      <c r="I65" s="122"/>
      <c r="J65" s="123"/>
      <c r="O65" s="43"/>
      <c r="P65" s="43"/>
      <c r="Q65" s="43"/>
      <c r="R65" s="43"/>
      <c r="S65" s="43"/>
      <c r="T65" s="43"/>
      <c r="U65" s="43"/>
      <c r="V65" s="43"/>
      <c r="W65" s="43"/>
    </row>
    <row r="66" spans="1:47" ht="20.100000000000001" customHeight="1" thickBot="1" x14ac:dyDescent="0.3">
      <c r="A66" s="8"/>
      <c r="C66" s="250" t="s">
        <v>77</v>
      </c>
      <c r="D66" s="251"/>
      <c r="E66" s="251"/>
      <c r="F66" s="251"/>
      <c r="G66" s="251"/>
      <c r="H66" s="251"/>
      <c r="I66" s="252"/>
      <c r="J66" s="117">
        <f>IFERROR(VLOOKUP(CONCATENATE(826,$C$3)*1,'Data for Website 24-25'!$B$3:$CG$108,48,0),"")</f>
        <v>122762.54743827577</v>
      </c>
      <c r="K66" s="118">
        <f>IFERROR(J66/$J$50,"")</f>
        <v>7.085881761908798E-2</v>
      </c>
      <c r="O66" s="43"/>
      <c r="P66" s="43"/>
      <c r="Q66" s="43"/>
      <c r="R66" s="43"/>
      <c r="S66" s="43"/>
      <c r="T66" s="43"/>
      <c r="U66" s="43"/>
      <c r="V66" s="43"/>
      <c r="W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</row>
    <row r="67" spans="1:47" ht="24.95" customHeight="1" x14ac:dyDescent="0.25">
      <c r="A67" s="8"/>
    </row>
    <row r="68" spans="1:47" x14ac:dyDescent="0.25">
      <c r="A68" s="8"/>
    </row>
    <row r="69" spans="1:47" x14ac:dyDescent="0.25">
      <c r="A69" s="8"/>
    </row>
  </sheetData>
  <sheetProtection algorithmName="SHA-512" hashValue="3wC6mfnucAKDhTOrsuRnjo/6dGOAJchL1R3Ar4+YnQbmRQYvgm716Xw4MSU3AFHfOa2KhRGCWMh8gad1i4UOAw==" saltValue="Q2Og3ZBiiMsfORQFSbO7Dg==" spinCount="100000" sheet="1" objects="1" scenarios="1"/>
  <mergeCells count="85">
    <mergeCell ref="J50:K50"/>
    <mergeCell ref="C53:I53"/>
    <mergeCell ref="C54:I54"/>
    <mergeCell ref="C55:I55"/>
    <mergeCell ref="C52:I52"/>
    <mergeCell ref="J52:K52"/>
    <mergeCell ref="C66:I66"/>
    <mergeCell ref="C59:I59"/>
    <mergeCell ref="J59:K59"/>
    <mergeCell ref="C60:I60"/>
    <mergeCell ref="J60:K60"/>
    <mergeCell ref="C61:I61"/>
    <mergeCell ref="J61:K61"/>
    <mergeCell ref="C63:I63"/>
    <mergeCell ref="C64:I64"/>
    <mergeCell ref="J63:K63"/>
    <mergeCell ref="J64:K64"/>
    <mergeCell ref="D38:E38"/>
    <mergeCell ref="H38:J38"/>
    <mergeCell ref="C45:I45"/>
    <mergeCell ref="J45:K45"/>
    <mergeCell ref="C46:I46"/>
    <mergeCell ref="J46:K46"/>
    <mergeCell ref="C44:I44"/>
    <mergeCell ref="C39:I39"/>
    <mergeCell ref="C42:I42"/>
    <mergeCell ref="J42:K42"/>
    <mergeCell ref="J44:K44"/>
    <mergeCell ref="C56:I56"/>
    <mergeCell ref="C57:I57"/>
    <mergeCell ref="C48:I48"/>
    <mergeCell ref="C49:I49"/>
    <mergeCell ref="C50:I50"/>
    <mergeCell ref="X27:Y27"/>
    <mergeCell ref="C34:I34"/>
    <mergeCell ref="C35:I35"/>
    <mergeCell ref="C36:I36"/>
    <mergeCell ref="C37:I37"/>
    <mergeCell ref="C32:I32"/>
    <mergeCell ref="C27:C28"/>
    <mergeCell ref="P27:Q27"/>
    <mergeCell ref="R27:S27"/>
    <mergeCell ref="T27:U27"/>
    <mergeCell ref="V27:W27"/>
    <mergeCell ref="C33:I33"/>
    <mergeCell ref="Z27:AA27"/>
    <mergeCell ref="AB27:AC27"/>
    <mergeCell ref="AD27:AE27"/>
    <mergeCell ref="AF27:AG27"/>
    <mergeCell ref="AH27:AI27"/>
    <mergeCell ref="C24:C25"/>
    <mergeCell ref="C21:C22"/>
    <mergeCell ref="D21:D22"/>
    <mergeCell ref="E21:E22"/>
    <mergeCell ref="F21:F22"/>
    <mergeCell ref="I21:I22"/>
    <mergeCell ref="J21:J22"/>
    <mergeCell ref="E23:F23"/>
    <mergeCell ref="G23:H23"/>
    <mergeCell ref="J23:J28"/>
    <mergeCell ref="G21:G22"/>
    <mergeCell ref="H21:H22"/>
    <mergeCell ref="C13:C20"/>
    <mergeCell ref="J13:J20"/>
    <mergeCell ref="C11:C12"/>
    <mergeCell ref="D11:D12"/>
    <mergeCell ref="E11:E12"/>
    <mergeCell ref="F11:F12"/>
    <mergeCell ref="G11:G12"/>
    <mergeCell ref="H11:H12"/>
    <mergeCell ref="A1:K1"/>
    <mergeCell ref="K11:K12"/>
    <mergeCell ref="D3:G3"/>
    <mergeCell ref="E7:F7"/>
    <mergeCell ref="G7:H7"/>
    <mergeCell ref="E8:F8"/>
    <mergeCell ref="G8:H8"/>
    <mergeCell ref="J8:J10"/>
    <mergeCell ref="E9:F9"/>
    <mergeCell ref="G9:H9"/>
    <mergeCell ref="E10:F10"/>
    <mergeCell ref="G10:H10"/>
    <mergeCell ref="I11:I12"/>
    <mergeCell ref="J11:J12"/>
    <mergeCell ref="C7:C10"/>
  </mergeCells>
  <dataValidations count="1">
    <dataValidation allowBlank="1" showErrorMessage="1" promptTitle="STOP" prompt="Don't enter data her.  Use the drop down" sqref="C3" xr:uid="{00000000-0002-0000-0000-000000000000}"/>
  </dataValidations>
  <pageMargins left="0.23622047244094491" right="0.23622047244094491" top="0.35433070866141736" bottom="0.35433070866141736" header="0.31496062992125984" footer="0.31496062992125984"/>
  <pageSetup paperSize="9" scale="56" orientation="portrait" r:id="rId1"/>
  <ignoredErrors>
    <ignoredError sqref="C7:K7 C11:D12 C8:D8 H8:K8 C9:D9 H9:K9 C10:D10 H10:K10 C21:D23 C13:D13 C14:D14 C15:D15 C16:D16 C17:D17 C18:D18 C19:D19 C20:D20 C29:K32 D24 G24:H24 C25:D25 G25:H25 C26:D26 G26:H26 C27:D27 G27:H27 C28:D28 G28:H28 G11:K12 G21:K22 E28 F27 E25 F24 E21:F23 F10 F9 F8 E11:F12 E10 E13:F17 E8 E9 E26:F26 E24 F25 F28 E27 C60:K61 D59:K59 C58:K58 J13:K13 J14:K14 J15:K15 J16:K16 J17:K17 J18:K18 J19:K19 J20:K20 H23 J23:K23 J24:K24 J25:K25 J26:K26 J27:K27 J28:K28 C40:K41 C33:I33 K33 C34:I34 K34 C35:I35 K35 C36:I36 K36 K37 E38 I38:K38 C39:I39 K39 C46:K48 C45:I45 K45 C50:K52 C49:I49 K49 E19:F20 E18 G38 J44:K44 C56:K57 K53 K54 D55:I55 K55 C43:K43 C42:I42 K4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'Data for Website 24-25'!$CI$3:$CI$108</xm:f>
          </x14:formula1>
          <xm:sqref>D3:G3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H105"/>
  <sheetViews>
    <sheetView workbookViewId="0">
      <selection activeCell="A101" sqref="A101:XFD101"/>
    </sheetView>
  </sheetViews>
  <sheetFormatPr defaultRowHeight="12.75" x14ac:dyDescent="0.2"/>
  <cols>
    <col min="1" max="1" width="15.7109375" bestFit="1" customWidth="1"/>
    <col min="2" max="2" width="23.42578125" bestFit="1" customWidth="1"/>
    <col min="5" max="5" width="10.5703125" bestFit="1" customWidth="1"/>
  </cols>
  <sheetData>
    <row r="1" spans="1:8" s="3" customFormat="1" x14ac:dyDescent="0.2">
      <c r="C1" s="4" t="s">
        <v>78</v>
      </c>
      <c r="D1" s="4"/>
      <c r="E1" s="4" t="s">
        <v>79</v>
      </c>
      <c r="F1" s="4"/>
      <c r="H1" s="6" t="s">
        <v>1</v>
      </c>
    </row>
    <row r="2" spans="1:8" x14ac:dyDescent="0.2">
      <c r="H2" t="s">
        <v>80</v>
      </c>
    </row>
    <row r="3" spans="1:8" x14ac:dyDescent="0.2">
      <c r="A3" s="1" t="s">
        <v>81</v>
      </c>
      <c r="B3" s="1" t="s">
        <v>47</v>
      </c>
      <c r="C3" s="2"/>
      <c r="E3" s="2">
        <v>3591.01116</v>
      </c>
      <c r="H3" t="s">
        <v>82</v>
      </c>
    </row>
    <row r="4" spans="1:8" x14ac:dyDescent="0.2">
      <c r="B4" s="1" t="s">
        <v>83</v>
      </c>
      <c r="C4" s="2"/>
      <c r="E4" s="2">
        <v>5062.8985000000002</v>
      </c>
      <c r="H4" t="s">
        <v>84</v>
      </c>
    </row>
    <row r="5" spans="1:8" x14ac:dyDescent="0.2">
      <c r="B5" s="1" t="s">
        <v>85</v>
      </c>
      <c r="C5" s="2"/>
      <c r="E5" s="2">
        <v>5707.1098699999993</v>
      </c>
      <c r="H5" t="s">
        <v>86</v>
      </c>
    </row>
    <row r="6" spans="1:8" x14ac:dyDescent="0.2">
      <c r="A6" s="1" t="s">
        <v>87</v>
      </c>
      <c r="B6" s="1" t="s">
        <v>88</v>
      </c>
      <c r="C6" s="2"/>
      <c r="E6" s="147">
        <v>504.59</v>
      </c>
      <c r="H6" t="s">
        <v>89</v>
      </c>
    </row>
    <row r="7" spans="1:8" x14ac:dyDescent="0.2">
      <c r="A7" s="1"/>
      <c r="B7" s="1" t="s">
        <v>90</v>
      </c>
      <c r="C7" s="2"/>
      <c r="E7" s="147">
        <v>504.59</v>
      </c>
      <c r="H7" t="s">
        <v>91</v>
      </c>
    </row>
    <row r="8" spans="1:8" x14ac:dyDescent="0.2">
      <c r="B8" s="1" t="s">
        <v>92</v>
      </c>
      <c r="C8" s="2"/>
      <c r="E8" s="2">
        <v>844.41</v>
      </c>
      <c r="H8" t="s">
        <v>93</v>
      </c>
    </row>
    <row r="9" spans="1:8" x14ac:dyDescent="0.2">
      <c r="B9" s="1" t="s">
        <v>94</v>
      </c>
      <c r="C9" s="2"/>
      <c r="E9" s="2">
        <v>1235.72</v>
      </c>
      <c r="H9" t="s">
        <v>95</v>
      </c>
    </row>
    <row r="10" spans="1:8" x14ac:dyDescent="0.2">
      <c r="B10" s="1" t="s">
        <v>96</v>
      </c>
      <c r="C10" s="2"/>
      <c r="E10" s="2">
        <v>242</v>
      </c>
      <c r="H10" t="s">
        <v>97</v>
      </c>
    </row>
    <row r="11" spans="1:8" x14ac:dyDescent="0.2">
      <c r="B11" s="1" t="s">
        <v>98</v>
      </c>
      <c r="C11" s="2"/>
      <c r="E11" s="2">
        <v>350.12</v>
      </c>
      <c r="H11" t="s">
        <v>99</v>
      </c>
    </row>
    <row r="12" spans="1:8" x14ac:dyDescent="0.2">
      <c r="B12" s="1" t="s">
        <v>100</v>
      </c>
      <c r="C12" s="2"/>
      <c r="E12" s="2">
        <v>293.48</v>
      </c>
      <c r="H12" t="s">
        <v>101</v>
      </c>
    </row>
    <row r="13" spans="1:8" x14ac:dyDescent="0.2">
      <c r="B13" s="1" t="s">
        <v>102</v>
      </c>
      <c r="C13" s="2"/>
      <c r="E13" s="2">
        <v>463.4</v>
      </c>
      <c r="H13" t="s">
        <v>103</v>
      </c>
    </row>
    <row r="14" spans="1:8" x14ac:dyDescent="0.2">
      <c r="B14" s="1" t="s">
        <v>104</v>
      </c>
      <c r="C14" s="2"/>
      <c r="E14" s="2">
        <v>458.25</v>
      </c>
      <c r="H14" t="s">
        <v>105</v>
      </c>
    </row>
    <row r="15" spans="1:8" x14ac:dyDescent="0.2">
      <c r="B15" s="1" t="s">
        <v>106</v>
      </c>
      <c r="C15" s="2"/>
      <c r="E15" s="2">
        <v>648.76</v>
      </c>
      <c r="H15" t="s">
        <v>107</v>
      </c>
    </row>
    <row r="16" spans="1:8" x14ac:dyDescent="0.2">
      <c r="B16" s="1" t="s">
        <v>108</v>
      </c>
      <c r="C16" s="2"/>
      <c r="E16" s="2">
        <v>499.44</v>
      </c>
      <c r="H16" t="s">
        <v>109</v>
      </c>
    </row>
    <row r="17" spans="2:8" x14ac:dyDescent="0.2">
      <c r="B17" s="1" t="s">
        <v>110</v>
      </c>
      <c r="C17" s="2"/>
      <c r="E17" s="2">
        <v>710.54</v>
      </c>
      <c r="H17" t="s">
        <v>111</v>
      </c>
    </row>
    <row r="18" spans="2:8" x14ac:dyDescent="0.2">
      <c r="B18" s="1" t="s">
        <v>112</v>
      </c>
      <c r="C18" s="2"/>
      <c r="E18" s="2">
        <v>530.33000000000004</v>
      </c>
      <c r="H18" t="s">
        <v>113</v>
      </c>
    </row>
    <row r="19" spans="2:8" x14ac:dyDescent="0.2">
      <c r="B19" s="1" t="s">
        <v>114</v>
      </c>
      <c r="C19" s="2"/>
      <c r="E19" s="2">
        <v>762.03</v>
      </c>
      <c r="H19" t="s">
        <v>115</v>
      </c>
    </row>
    <row r="20" spans="2:8" x14ac:dyDescent="0.2">
      <c r="B20" s="1" t="s">
        <v>116</v>
      </c>
      <c r="C20" s="2"/>
      <c r="E20" s="2">
        <v>700.24</v>
      </c>
      <c r="H20" t="s">
        <v>117</v>
      </c>
    </row>
    <row r="21" spans="2:8" x14ac:dyDescent="0.2">
      <c r="B21" s="1" t="s">
        <v>118</v>
      </c>
      <c r="C21" s="2"/>
      <c r="E21" s="2">
        <v>973.13</v>
      </c>
      <c r="H21" t="s">
        <v>119</v>
      </c>
    </row>
    <row r="22" spans="2:8" x14ac:dyDescent="0.2">
      <c r="B22" s="1" t="s">
        <v>120</v>
      </c>
      <c r="C22" s="2"/>
      <c r="D22" s="2"/>
      <c r="E22" s="2">
        <v>607.55999999999995</v>
      </c>
      <c r="H22" t="s">
        <v>121</v>
      </c>
    </row>
    <row r="23" spans="2:8" x14ac:dyDescent="0.2">
      <c r="B23" s="1" t="s">
        <v>122</v>
      </c>
      <c r="C23" s="2"/>
      <c r="D23" s="2"/>
      <c r="E23" s="2">
        <v>1632.19</v>
      </c>
      <c r="H23" t="s">
        <v>123</v>
      </c>
    </row>
    <row r="24" spans="2:8" x14ac:dyDescent="0.2">
      <c r="B24" s="1" t="s">
        <v>124</v>
      </c>
      <c r="C24" s="2"/>
      <c r="D24" s="2"/>
      <c r="E24" s="2">
        <v>988.58</v>
      </c>
      <c r="H24" t="s">
        <v>125</v>
      </c>
    </row>
    <row r="25" spans="2:8" x14ac:dyDescent="0.2">
      <c r="B25" s="1" t="s">
        <v>126</v>
      </c>
      <c r="C25" s="2"/>
      <c r="D25" s="2"/>
      <c r="E25" s="2">
        <v>1421.08</v>
      </c>
      <c r="H25" t="s">
        <v>127</v>
      </c>
    </row>
    <row r="26" spans="2:8" x14ac:dyDescent="0.2">
      <c r="B26" s="1" t="s">
        <v>128</v>
      </c>
      <c r="C26" s="2"/>
      <c r="D26" s="2"/>
      <c r="E26" s="2">
        <v>1204.83</v>
      </c>
      <c r="H26" t="s">
        <v>129</v>
      </c>
    </row>
    <row r="27" spans="2:8" x14ac:dyDescent="0.2">
      <c r="B27" s="1" t="s">
        <v>130</v>
      </c>
      <c r="C27" s="2"/>
      <c r="D27" s="2"/>
      <c r="E27" s="2">
        <v>1827.84</v>
      </c>
      <c r="H27" t="s">
        <v>131</v>
      </c>
    </row>
    <row r="28" spans="2:8" x14ac:dyDescent="0.2">
      <c r="C28" s="2"/>
      <c r="D28" s="2"/>
      <c r="E28" s="2"/>
      <c r="H28" t="s">
        <v>132</v>
      </c>
    </row>
    <row r="29" spans="2:8" x14ac:dyDescent="0.2">
      <c r="H29" t="s">
        <v>133</v>
      </c>
    </row>
    <row r="30" spans="2:8" x14ac:dyDescent="0.2">
      <c r="H30" t="s">
        <v>134</v>
      </c>
    </row>
    <row r="31" spans="2:8" x14ac:dyDescent="0.2">
      <c r="H31" t="s">
        <v>135</v>
      </c>
    </row>
    <row r="32" spans="2:8" x14ac:dyDescent="0.2">
      <c r="H32" t="s">
        <v>136</v>
      </c>
    </row>
    <row r="33" spans="8:8" x14ac:dyDescent="0.2">
      <c r="H33" t="s">
        <v>137</v>
      </c>
    </row>
    <row r="34" spans="8:8" x14ac:dyDescent="0.2">
      <c r="H34" t="s">
        <v>138</v>
      </c>
    </row>
    <row r="35" spans="8:8" x14ac:dyDescent="0.2">
      <c r="H35" t="s">
        <v>139</v>
      </c>
    </row>
    <row r="36" spans="8:8" x14ac:dyDescent="0.2">
      <c r="H36" t="s">
        <v>140</v>
      </c>
    </row>
    <row r="37" spans="8:8" x14ac:dyDescent="0.2">
      <c r="H37" t="s">
        <v>141</v>
      </c>
    </row>
    <row r="38" spans="8:8" x14ac:dyDescent="0.2">
      <c r="H38" t="s">
        <v>142</v>
      </c>
    </row>
    <row r="39" spans="8:8" x14ac:dyDescent="0.2">
      <c r="H39" t="s">
        <v>143</v>
      </c>
    </row>
    <row r="40" spans="8:8" x14ac:dyDescent="0.2">
      <c r="H40" t="s">
        <v>144</v>
      </c>
    </row>
    <row r="41" spans="8:8" x14ac:dyDescent="0.2">
      <c r="H41" t="s">
        <v>145</v>
      </c>
    </row>
    <row r="42" spans="8:8" x14ac:dyDescent="0.2">
      <c r="H42" t="s">
        <v>146</v>
      </c>
    </row>
    <row r="43" spans="8:8" x14ac:dyDescent="0.2">
      <c r="H43" t="s">
        <v>147</v>
      </c>
    </row>
    <row r="44" spans="8:8" x14ac:dyDescent="0.2">
      <c r="H44" t="s">
        <v>148</v>
      </c>
    </row>
    <row r="45" spans="8:8" x14ac:dyDescent="0.2">
      <c r="H45" t="s">
        <v>149</v>
      </c>
    </row>
    <row r="46" spans="8:8" x14ac:dyDescent="0.2">
      <c r="H46" t="s">
        <v>150</v>
      </c>
    </row>
    <row r="47" spans="8:8" x14ac:dyDescent="0.2">
      <c r="H47" t="s">
        <v>151</v>
      </c>
    </row>
    <row r="48" spans="8:8" x14ac:dyDescent="0.2">
      <c r="H48" t="s">
        <v>152</v>
      </c>
    </row>
    <row r="49" spans="8:8" x14ac:dyDescent="0.2">
      <c r="H49" t="s">
        <v>153</v>
      </c>
    </row>
    <row r="50" spans="8:8" x14ac:dyDescent="0.2">
      <c r="H50" t="s">
        <v>154</v>
      </c>
    </row>
    <row r="51" spans="8:8" x14ac:dyDescent="0.2">
      <c r="H51" t="s">
        <v>155</v>
      </c>
    </row>
    <row r="52" spans="8:8" x14ac:dyDescent="0.2">
      <c r="H52" t="s">
        <v>156</v>
      </c>
    </row>
    <row r="53" spans="8:8" x14ac:dyDescent="0.2">
      <c r="H53" t="s">
        <v>157</v>
      </c>
    </row>
    <row r="54" spans="8:8" x14ac:dyDescent="0.2">
      <c r="H54" t="s">
        <v>158</v>
      </c>
    </row>
    <row r="55" spans="8:8" x14ac:dyDescent="0.2">
      <c r="H55" t="s">
        <v>159</v>
      </c>
    </row>
    <row r="56" spans="8:8" x14ac:dyDescent="0.2">
      <c r="H56" t="s">
        <v>160</v>
      </c>
    </row>
    <row r="57" spans="8:8" x14ac:dyDescent="0.2">
      <c r="H57" t="s">
        <v>161</v>
      </c>
    </row>
    <row r="58" spans="8:8" x14ac:dyDescent="0.2">
      <c r="H58" t="s">
        <v>162</v>
      </c>
    </row>
    <row r="59" spans="8:8" x14ac:dyDescent="0.2">
      <c r="H59" t="s">
        <v>163</v>
      </c>
    </row>
    <row r="60" spans="8:8" x14ac:dyDescent="0.2">
      <c r="H60" t="s">
        <v>164</v>
      </c>
    </row>
    <row r="61" spans="8:8" x14ac:dyDescent="0.2">
      <c r="H61" t="s">
        <v>165</v>
      </c>
    </row>
    <row r="62" spans="8:8" x14ac:dyDescent="0.2">
      <c r="H62" t="s">
        <v>166</v>
      </c>
    </row>
    <row r="63" spans="8:8" x14ac:dyDescent="0.2">
      <c r="H63" t="s">
        <v>167</v>
      </c>
    </row>
    <row r="64" spans="8:8" x14ac:dyDescent="0.2">
      <c r="H64" t="s">
        <v>168</v>
      </c>
    </row>
    <row r="65" spans="8:8" x14ac:dyDescent="0.2">
      <c r="H65" t="s">
        <v>169</v>
      </c>
    </row>
    <row r="66" spans="8:8" x14ac:dyDescent="0.2">
      <c r="H66" t="s">
        <v>170</v>
      </c>
    </row>
    <row r="67" spans="8:8" x14ac:dyDescent="0.2">
      <c r="H67" t="s">
        <v>171</v>
      </c>
    </row>
    <row r="68" spans="8:8" x14ac:dyDescent="0.2">
      <c r="H68" t="s">
        <v>172</v>
      </c>
    </row>
    <row r="69" spans="8:8" x14ac:dyDescent="0.2">
      <c r="H69" t="s">
        <v>173</v>
      </c>
    </row>
    <row r="70" spans="8:8" x14ac:dyDescent="0.2">
      <c r="H70" t="s">
        <v>174</v>
      </c>
    </row>
    <row r="71" spans="8:8" x14ac:dyDescent="0.2">
      <c r="H71" t="s">
        <v>175</v>
      </c>
    </row>
    <row r="72" spans="8:8" x14ac:dyDescent="0.2">
      <c r="H72" t="s">
        <v>176</v>
      </c>
    </row>
    <row r="73" spans="8:8" x14ac:dyDescent="0.2">
      <c r="H73" t="s">
        <v>177</v>
      </c>
    </row>
    <row r="74" spans="8:8" x14ac:dyDescent="0.2">
      <c r="H74" t="s">
        <v>178</v>
      </c>
    </row>
    <row r="75" spans="8:8" x14ac:dyDescent="0.2">
      <c r="H75" t="s">
        <v>179</v>
      </c>
    </row>
    <row r="76" spans="8:8" x14ac:dyDescent="0.2">
      <c r="H76" t="s">
        <v>180</v>
      </c>
    </row>
    <row r="77" spans="8:8" x14ac:dyDescent="0.2">
      <c r="H77" t="s">
        <v>181</v>
      </c>
    </row>
    <row r="78" spans="8:8" x14ac:dyDescent="0.2">
      <c r="H78" t="s">
        <v>182</v>
      </c>
    </row>
    <row r="79" spans="8:8" x14ac:dyDescent="0.2">
      <c r="H79" t="s">
        <v>183</v>
      </c>
    </row>
    <row r="80" spans="8:8" x14ac:dyDescent="0.2">
      <c r="H80" t="s">
        <v>184</v>
      </c>
    </row>
    <row r="81" spans="8:8" x14ac:dyDescent="0.2">
      <c r="H81" t="s">
        <v>185</v>
      </c>
    </row>
    <row r="82" spans="8:8" x14ac:dyDescent="0.2">
      <c r="H82" t="s">
        <v>186</v>
      </c>
    </row>
    <row r="83" spans="8:8" x14ac:dyDescent="0.2">
      <c r="H83" t="s">
        <v>187</v>
      </c>
    </row>
    <row r="84" spans="8:8" x14ac:dyDescent="0.2">
      <c r="H84" t="s">
        <v>188</v>
      </c>
    </row>
    <row r="85" spans="8:8" x14ac:dyDescent="0.2">
      <c r="H85" t="s">
        <v>189</v>
      </c>
    </row>
    <row r="86" spans="8:8" x14ac:dyDescent="0.2">
      <c r="H86" t="s">
        <v>190</v>
      </c>
    </row>
    <row r="87" spans="8:8" x14ac:dyDescent="0.2">
      <c r="H87" t="s">
        <v>191</v>
      </c>
    </row>
    <row r="88" spans="8:8" x14ac:dyDescent="0.2">
      <c r="H88" t="s">
        <v>192</v>
      </c>
    </row>
    <row r="89" spans="8:8" x14ac:dyDescent="0.2">
      <c r="H89" t="s">
        <v>193</v>
      </c>
    </row>
    <row r="90" spans="8:8" x14ac:dyDescent="0.2">
      <c r="H90" t="s">
        <v>194</v>
      </c>
    </row>
    <row r="91" spans="8:8" x14ac:dyDescent="0.2">
      <c r="H91" t="s">
        <v>195</v>
      </c>
    </row>
    <row r="92" spans="8:8" x14ac:dyDescent="0.2">
      <c r="H92" t="s">
        <v>196</v>
      </c>
    </row>
    <row r="93" spans="8:8" x14ac:dyDescent="0.2">
      <c r="H93" t="s">
        <v>197</v>
      </c>
    </row>
    <row r="94" spans="8:8" x14ac:dyDescent="0.2">
      <c r="H94" t="s">
        <v>198</v>
      </c>
    </row>
    <row r="95" spans="8:8" x14ac:dyDescent="0.2">
      <c r="H95" t="s">
        <v>199</v>
      </c>
    </row>
    <row r="96" spans="8:8" x14ac:dyDescent="0.2">
      <c r="H96" t="s">
        <v>200</v>
      </c>
    </row>
    <row r="97" spans="8:8" x14ac:dyDescent="0.2">
      <c r="H97" t="s">
        <v>201</v>
      </c>
    </row>
    <row r="98" spans="8:8" x14ac:dyDescent="0.2">
      <c r="H98" t="s">
        <v>202</v>
      </c>
    </row>
    <row r="99" spans="8:8" x14ac:dyDescent="0.2">
      <c r="H99" t="s">
        <v>203</v>
      </c>
    </row>
    <row r="100" spans="8:8" x14ac:dyDescent="0.2">
      <c r="H100" t="s">
        <v>204</v>
      </c>
    </row>
    <row r="101" spans="8:8" x14ac:dyDescent="0.2">
      <c r="H101" s="6" t="s">
        <v>205</v>
      </c>
    </row>
    <row r="102" spans="8:8" x14ac:dyDescent="0.2">
      <c r="H102" t="s">
        <v>206</v>
      </c>
    </row>
    <row r="103" spans="8:8" x14ac:dyDescent="0.2">
      <c r="H103" t="s">
        <v>207</v>
      </c>
    </row>
    <row r="104" spans="8:8" x14ac:dyDescent="0.2">
      <c r="H104" t="s">
        <v>208</v>
      </c>
    </row>
    <row r="105" spans="8:8" x14ac:dyDescent="0.2">
      <c r="H105" t="s">
        <v>209</v>
      </c>
    </row>
  </sheetData>
  <sheetProtection algorithmName="SHA-512" hashValue="jd0UKsW0KKmDjcdMdgCS68Uy1+aku245cibCuZjhdQMjlfvvPgxPURxt9AEnkalYuKB5sADIYAOJdS+W2wt0Dw==" saltValue="Yk/8In+M7CQIiyC1P+NZAQ==" spinCount="100000" sheet="1" objects="1" scenarios="1"/>
  <sortState xmlns:xlrd2="http://schemas.microsoft.com/office/spreadsheetml/2017/richdata2" ref="H2:H103">
    <sortCondition ref="H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8873-286C-410A-92BA-4447D563F112}">
  <sheetPr codeName="Sheet1">
    <tabColor theme="9" tint="0.39997558519241921"/>
  </sheetPr>
  <dimension ref="A1:DO108"/>
  <sheetViews>
    <sheetView workbookViewId="0">
      <pane xSplit="3" ySplit="2" topLeftCell="CW81" activePane="bottomRight" state="frozen"/>
      <selection pane="topRight" activeCell="D3" sqref="D3:G3"/>
      <selection pane="bottomLeft" activeCell="D3" sqref="D3:G3"/>
      <selection pane="bottomRight" activeCell="C96" sqref="C96"/>
    </sheetView>
  </sheetViews>
  <sheetFormatPr defaultColWidth="9.140625" defaultRowHeight="12.75" x14ac:dyDescent="0.2"/>
  <cols>
    <col min="1" max="2" width="9.140625" style="124"/>
    <col min="3" max="3" width="43.7109375" style="124" bestFit="1" customWidth="1"/>
    <col min="4" max="4" width="16.7109375" style="124" customWidth="1"/>
    <col min="5" max="5" width="17.7109375" style="124" customWidth="1"/>
    <col min="6" max="6" width="15.140625" style="124" customWidth="1"/>
    <col min="7" max="9" width="12.7109375" style="124" customWidth="1"/>
    <col min="10" max="12" width="11.7109375" style="124" customWidth="1"/>
    <col min="13" max="13" width="13.28515625" style="124" customWidth="1"/>
    <col min="14" max="25" width="10.42578125" style="124" customWidth="1"/>
    <col min="26" max="26" width="11.7109375" style="124" customWidth="1"/>
    <col min="27" max="27" width="11.7109375" style="124" bestFit="1" customWidth="1"/>
    <col min="28" max="28" width="6.85546875" style="124" customWidth="1"/>
    <col min="29" max="30" width="11.7109375" style="124" customWidth="1"/>
    <col min="31" max="31" width="10.140625" style="124" customWidth="1"/>
    <col min="32" max="32" width="10.140625" style="124" bestFit="1" customWidth="1"/>
    <col min="33" max="33" width="12.7109375" style="124" customWidth="1"/>
    <col min="34" max="34" width="10.140625" style="124" customWidth="1"/>
    <col min="35" max="35" width="9.140625" style="124" customWidth="1"/>
    <col min="36" max="36" width="10.140625" style="124" customWidth="1"/>
    <col min="37" max="37" width="11.7109375" style="124" customWidth="1"/>
    <col min="38" max="45" width="9.140625" style="124" customWidth="1"/>
    <col min="46" max="46" width="13.85546875" style="124" customWidth="1"/>
    <col min="47" max="49" width="12.7109375" style="124" customWidth="1"/>
    <col min="50" max="50" width="13.85546875" style="124" customWidth="1"/>
    <col min="51" max="51" width="19.5703125" style="124" customWidth="1"/>
    <col min="52" max="52" width="14" style="124" customWidth="1"/>
    <col min="53" max="53" width="13.85546875" style="124" customWidth="1"/>
    <col min="54" max="54" width="19.28515625" style="124" customWidth="1"/>
    <col min="55" max="55" width="20.28515625" style="124" customWidth="1"/>
    <col min="56" max="56" width="15.85546875" style="124" customWidth="1"/>
    <col min="57" max="57" width="13.85546875" style="124" customWidth="1"/>
    <col min="58" max="58" width="13.7109375" style="124" customWidth="1"/>
    <col min="59" max="59" width="15.140625" style="124" customWidth="1"/>
    <col min="60" max="60" width="14.140625" style="124" customWidth="1"/>
    <col min="61" max="61" width="13.85546875" style="124" customWidth="1"/>
    <col min="62" max="63" width="11.28515625" style="124" customWidth="1"/>
    <col min="64" max="64" width="9.7109375" style="124" customWidth="1"/>
    <col min="65" max="65" width="10.85546875" style="124" customWidth="1"/>
    <col min="66" max="66" width="11.140625" style="124" customWidth="1"/>
    <col min="67" max="67" width="13.85546875" style="124" customWidth="1"/>
    <col min="68" max="68" width="17.42578125" style="124" customWidth="1"/>
    <col min="69" max="69" width="23.140625" style="124" customWidth="1"/>
    <col min="70" max="70" width="10.5703125" style="124" customWidth="1"/>
    <col min="71" max="71" width="9.7109375" style="124" customWidth="1"/>
    <col min="72" max="72" width="10.7109375" style="124" customWidth="1"/>
    <col min="73" max="73" width="13.85546875" style="124" customWidth="1"/>
    <col min="74" max="74" width="11.5703125" style="124" customWidth="1"/>
    <col min="75" max="75" width="15.140625" style="124" customWidth="1"/>
    <col min="76" max="76" width="9.140625" style="124" customWidth="1"/>
    <col min="77" max="77" width="11.7109375" style="124" bestFit="1" customWidth="1"/>
    <col min="78" max="78" width="16" style="124" bestFit="1" customWidth="1"/>
    <col min="79" max="86" width="9.140625" style="124" customWidth="1"/>
    <col min="87" max="87" width="43.7109375" style="124" customWidth="1"/>
    <col min="88" max="88" width="9.140625" style="124" customWidth="1"/>
    <col min="89" max="89" width="11.28515625" style="124" customWidth="1"/>
    <col min="90" max="90" width="11.5703125" style="124" bestFit="1" customWidth="1"/>
    <col min="91" max="91" width="9.7109375" style="124" customWidth="1"/>
    <col min="92" max="16384" width="9.140625" style="124"/>
  </cols>
  <sheetData>
    <row r="1" spans="1:119" x14ac:dyDescent="0.2">
      <c r="B1" s="124">
        <v>1</v>
      </c>
      <c r="C1" s="124">
        <v>2</v>
      </c>
      <c r="D1" s="124">
        <v>3</v>
      </c>
      <c r="E1" s="124">
        <v>4</v>
      </c>
      <c r="F1" s="124">
        <v>5</v>
      </c>
      <c r="G1" s="124">
        <v>6</v>
      </c>
      <c r="H1" s="124">
        <v>7</v>
      </c>
      <c r="I1" s="124">
        <v>8</v>
      </c>
      <c r="J1" s="124">
        <v>9</v>
      </c>
      <c r="K1" s="124">
        <v>10</v>
      </c>
      <c r="L1" s="124">
        <v>11</v>
      </c>
      <c r="M1" s="124">
        <v>12</v>
      </c>
      <c r="N1" s="124">
        <v>13</v>
      </c>
      <c r="O1" s="124">
        <v>14</v>
      </c>
      <c r="P1" s="124">
        <v>15</v>
      </c>
      <c r="Q1" s="124">
        <v>16</v>
      </c>
      <c r="R1" s="124">
        <v>17</v>
      </c>
      <c r="S1" s="124">
        <v>18</v>
      </c>
      <c r="T1" s="124">
        <v>19</v>
      </c>
      <c r="U1" s="124">
        <v>20</v>
      </c>
      <c r="V1" s="124">
        <v>21</v>
      </c>
      <c r="W1" s="124">
        <v>22</v>
      </c>
      <c r="X1" s="124">
        <v>23</v>
      </c>
      <c r="Y1" s="124">
        <v>24</v>
      </c>
      <c r="Z1" s="124">
        <v>25</v>
      </c>
      <c r="AA1" s="124">
        <v>26</v>
      </c>
      <c r="AB1" s="124">
        <v>27</v>
      </c>
      <c r="AC1" s="124">
        <v>28</v>
      </c>
      <c r="AD1" s="124">
        <v>29</v>
      </c>
      <c r="AE1" s="124">
        <v>30</v>
      </c>
      <c r="AF1" s="124">
        <v>31</v>
      </c>
      <c r="AG1" s="124">
        <v>32</v>
      </c>
      <c r="AH1" s="124">
        <v>33</v>
      </c>
      <c r="AI1" s="124">
        <v>34</v>
      </c>
      <c r="AJ1" s="124">
        <v>35</v>
      </c>
      <c r="AK1" s="124">
        <v>36</v>
      </c>
      <c r="AL1" s="124">
        <v>37</v>
      </c>
      <c r="AM1" s="124">
        <v>38</v>
      </c>
      <c r="AN1" s="124">
        <v>39</v>
      </c>
      <c r="AO1" s="124">
        <v>40</v>
      </c>
      <c r="AP1" s="124">
        <v>41</v>
      </c>
      <c r="AQ1" s="124">
        <v>42</v>
      </c>
      <c r="AR1" s="124">
        <v>43</v>
      </c>
      <c r="AS1" s="124">
        <v>44</v>
      </c>
      <c r="AT1" s="124">
        <v>45</v>
      </c>
      <c r="AU1" s="124">
        <v>46</v>
      </c>
      <c r="AV1" s="124">
        <v>47</v>
      </c>
      <c r="AW1" s="124">
        <v>48</v>
      </c>
      <c r="AX1" s="124">
        <v>49</v>
      </c>
      <c r="AY1" s="124">
        <v>50</v>
      </c>
      <c r="AZ1" s="124">
        <v>51</v>
      </c>
      <c r="BA1" s="124">
        <v>52</v>
      </c>
      <c r="BB1" s="124">
        <v>53</v>
      </c>
      <c r="BC1" s="124">
        <v>54</v>
      </c>
      <c r="BD1" s="124">
        <v>55</v>
      </c>
      <c r="BE1" s="124">
        <v>56</v>
      </c>
      <c r="BF1" s="124">
        <v>57</v>
      </c>
      <c r="BG1" s="124">
        <v>58</v>
      </c>
      <c r="BH1" s="124">
        <v>59</v>
      </c>
      <c r="BI1" s="124">
        <v>60</v>
      </c>
      <c r="BJ1" s="124">
        <v>61</v>
      </c>
      <c r="BK1" s="124">
        <v>62</v>
      </c>
      <c r="BL1" s="124">
        <v>63</v>
      </c>
      <c r="BM1" s="124">
        <v>64</v>
      </c>
      <c r="BN1" s="124">
        <v>65</v>
      </c>
      <c r="BO1" s="124">
        <v>66</v>
      </c>
      <c r="BP1" s="124">
        <v>67</v>
      </c>
      <c r="BQ1" s="124">
        <v>68</v>
      </c>
      <c r="BR1" s="124">
        <v>69</v>
      </c>
      <c r="BS1" s="124">
        <v>70</v>
      </c>
      <c r="BT1" s="124">
        <v>71</v>
      </c>
      <c r="BU1" s="124">
        <v>72</v>
      </c>
      <c r="BV1" s="124">
        <v>73</v>
      </c>
      <c r="BW1" s="124">
        <v>74</v>
      </c>
      <c r="BX1" s="124">
        <v>75</v>
      </c>
      <c r="BY1" s="124">
        <v>76</v>
      </c>
      <c r="CA1" s="124">
        <v>77</v>
      </c>
      <c r="CB1" s="124">
        <v>78</v>
      </c>
      <c r="CC1" s="124">
        <v>79</v>
      </c>
      <c r="CD1" s="124">
        <v>80</v>
      </c>
      <c r="CE1" s="124">
        <v>81</v>
      </c>
      <c r="CF1" s="124">
        <v>82</v>
      </c>
      <c r="CG1" s="124">
        <v>83</v>
      </c>
      <c r="CM1" s="124" t="s">
        <v>210</v>
      </c>
    </row>
    <row r="2" spans="1:119" s="125" customFormat="1" ht="106.5" customHeight="1" x14ac:dyDescent="0.2">
      <c r="A2" s="125" t="s">
        <v>211</v>
      </c>
      <c r="B2" s="125" t="s">
        <v>212</v>
      </c>
      <c r="C2" s="125" t="s">
        <v>213</v>
      </c>
      <c r="D2" s="125" t="s">
        <v>214</v>
      </c>
      <c r="E2" s="125" t="s">
        <v>215</v>
      </c>
      <c r="F2" s="125" t="s">
        <v>216</v>
      </c>
      <c r="G2" s="125" t="s">
        <v>217</v>
      </c>
      <c r="H2" s="125" t="s">
        <v>218</v>
      </c>
      <c r="I2" s="125" t="s">
        <v>219</v>
      </c>
      <c r="J2" s="125" t="s">
        <v>220</v>
      </c>
      <c r="K2" s="125" t="s">
        <v>221</v>
      </c>
      <c r="L2" s="125" t="s">
        <v>222</v>
      </c>
      <c r="M2" s="125" t="s">
        <v>223</v>
      </c>
      <c r="N2" s="125" t="s">
        <v>224</v>
      </c>
      <c r="O2" s="125" t="s">
        <v>225</v>
      </c>
      <c r="P2" s="125" t="s">
        <v>226</v>
      </c>
      <c r="Q2" s="125" t="s">
        <v>227</v>
      </c>
      <c r="R2" s="125" t="s">
        <v>228</v>
      </c>
      <c r="S2" s="125" t="s">
        <v>229</v>
      </c>
      <c r="T2" s="125" t="s">
        <v>230</v>
      </c>
      <c r="U2" s="125" t="s">
        <v>231</v>
      </c>
      <c r="V2" s="125" t="s">
        <v>232</v>
      </c>
      <c r="W2" s="125" t="s">
        <v>233</v>
      </c>
      <c r="X2" s="125" t="s">
        <v>234</v>
      </c>
      <c r="Y2" s="125" t="s">
        <v>235</v>
      </c>
      <c r="Z2" s="125" t="s">
        <v>236</v>
      </c>
      <c r="AA2" s="125" t="s">
        <v>237</v>
      </c>
      <c r="AB2" s="125" t="s">
        <v>238</v>
      </c>
      <c r="AC2" s="125" t="s">
        <v>239</v>
      </c>
      <c r="AD2" s="125" t="s">
        <v>240</v>
      </c>
      <c r="AE2" s="125" t="s">
        <v>241</v>
      </c>
      <c r="AF2" s="125" t="s">
        <v>242</v>
      </c>
      <c r="AG2" s="125" t="s">
        <v>243</v>
      </c>
      <c r="AH2" s="125" t="s">
        <v>244</v>
      </c>
      <c r="AI2" s="125" t="s">
        <v>245</v>
      </c>
      <c r="AJ2" s="125" t="s">
        <v>246</v>
      </c>
      <c r="AK2" s="125" t="s">
        <v>247</v>
      </c>
      <c r="AL2" s="125" t="s">
        <v>248</v>
      </c>
      <c r="AM2" s="125" t="s">
        <v>249</v>
      </c>
      <c r="AN2" s="125" t="s">
        <v>250</v>
      </c>
      <c r="AO2" s="125" t="s">
        <v>251</v>
      </c>
      <c r="AP2" s="125" t="s">
        <v>252</v>
      </c>
      <c r="AQ2" s="125" t="s">
        <v>253</v>
      </c>
      <c r="AR2" s="125" t="s">
        <v>254</v>
      </c>
      <c r="AS2" s="125" t="s">
        <v>255</v>
      </c>
      <c r="AT2" s="125" t="s">
        <v>256</v>
      </c>
      <c r="AU2" s="125" t="s">
        <v>257</v>
      </c>
      <c r="AV2" s="125" t="s">
        <v>258</v>
      </c>
      <c r="AW2" s="125" t="s">
        <v>259</v>
      </c>
      <c r="AX2" s="125" t="s">
        <v>260</v>
      </c>
      <c r="AY2" s="125" t="s">
        <v>261</v>
      </c>
      <c r="AZ2" s="125" t="s">
        <v>262</v>
      </c>
      <c r="BA2" s="125" t="s">
        <v>263</v>
      </c>
      <c r="BB2" s="125" t="s">
        <v>264</v>
      </c>
      <c r="BC2" s="125" t="s">
        <v>265</v>
      </c>
      <c r="BD2" s="125" t="s">
        <v>266</v>
      </c>
      <c r="BE2" s="125" t="s">
        <v>267</v>
      </c>
      <c r="BF2" s="125" t="s">
        <v>268</v>
      </c>
      <c r="BG2" s="125" t="s">
        <v>269</v>
      </c>
      <c r="BH2" s="125" t="s">
        <v>270</v>
      </c>
      <c r="BI2" s="125" t="s">
        <v>271</v>
      </c>
      <c r="BJ2" s="125" t="s">
        <v>272</v>
      </c>
      <c r="BK2" s="125" t="s">
        <v>273</v>
      </c>
      <c r="BL2" s="125" t="s">
        <v>274</v>
      </c>
      <c r="BM2" s="125" t="s">
        <v>275</v>
      </c>
      <c r="BN2" s="125" t="s">
        <v>276</v>
      </c>
      <c r="BO2" s="125" t="s">
        <v>277</v>
      </c>
      <c r="BP2" s="125" t="s">
        <v>278</v>
      </c>
      <c r="BQ2" s="125" t="s">
        <v>279</v>
      </c>
      <c r="BR2" s="125" t="s">
        <v>280</v>
      </c>
      <c r="BS2" s="125" t="s">
        <v>281</v>
      </c>
      <c r="BT2" s="125" t="s">
        <v>282</v>
      </c>
      <c r="BU2" s="125" t="s">
        <v>283</v>
      </c>
      <c r="BV2" s="125" t="s">
        <v>71</v>
      </c>
      <c r="BW2" s="125" t="s">
        <v>284</v>
      </c>
      <c r="BY2" s="5" t="s">
        <v>285</v>
      </c>
      <c r="BZ2" s="5" t="s">
        <v>286</v>
      </c>
      <c r="CA2" s="5" t="s">
        <v>287</v>
      </c>
      <c r="CB2" s="5" t="s">
        <v>83</v>
      </c>
      <c r="CC2" s="5" t="s">
        <v>85</v>
      </c>
      <c r="CM2" s="162" t="s">
        <v>288</v>
      </c>
      <c r="CN2" s="162" t="s">
        <v>289</v>
      </c>
      <c r="CO2" s="162" t="s">
        <v>290</v>
      </c>
      <c r="CP2" s="162" t="s">
        <v>291</v>
      </c>
      <c r="CQ2" s="162" t="s">
        <v>292</v>
      </c>
      <c r="CR2" s="162" t="s">
        <v>293</v>
      </c>
      <c r="CS2" s="162" t="s">
        <v>294</v>
      </c>
      <c r="CT2" s="162" t="s">
        <v>295</v>
      </c>
      <c r="CU2" s="162" t="s">
        <v>296</v>
      </c>
      <c r="CV2" s="162" t="s">
        <v>297</v>
      </c>
      <c r="CW2" s="162" t="s">
        <v>298</v>
      </c>
      <c r="CX2" s="162" t="s">
        <v>299</v>
      </c>
      <c r="CY2" s="162" t="s">
        <v>300</v>
      </c>
      <c r="CZ2" s="162" t="s">
        <v>301</v>
      </c>
      <c r="DA2" s="162" t="s">
        <v>302</v>
      </c>
      <c r="DB2" s="162" t="s">
        <v>303</v>
      </c>
      <c r="DC2" s="162" t="s">
        <v>304</v>
      </c>
      <c r="DD2" s="162" t="s">
        <v>305</v>
      </c>
      <c r="DE2" s="162" t="s">
        <v>306</v>
      </c>
      <c r="DF2" s="162" t="s">
        <v>307</v>
      </c>
      <c r="DG2" s="162" t="s">
        <v>308</v>
      </c>
      <c r="DH2" s="162" t="s">
        <v>309</v>
      </c>
      <c r="DI2" s="162" t="s">
        <v>310</v>
      </c>
      <c r="DJ2" s="162" t="s">
        <v>311</v>
      </c>
      <c r="DK2" s="162" t="s">
        <v>312</v>
      </c>
      <c r="DL2" s="162" t="s">
        <v>313</v>
      </c>
      <c r="DM2" s="163" t="s">
        <v>314</v>
      </c>
      <c r="DN2" s="162" t="s">
        <v>315</v>
      </c>
      <c r="DO2" s="162" t="s">
        <v>316</v>
      </c>
    </row>
    <row r="3" spans="1:119" x14ac:dyDescent="0.2">
      <c r="A3" s="124" t="s">
        <v>317</v>
      </c>
      <c r="B3" s="124">
        <v>8261001</v>
      </c>
      <c r="C3" s="124" t="s">
        <v>318</v>
      </c>
      <c r="D3" s="158">
        <f>SUM(D4:D200)</f>
        <v>46356.083333333336</v>
      </c>
      <c r="E3" s="158">
        <f t="shared" ref="E3:F3" si="0">SUM(E4:E200)</f>
        <v>27198.083333333332</v>
      </c>
      <c r="F3" s="158">
        <f t="shared" si="0"/>
        <v>19158</v>
      </c>
      <c r="G3" s="158">
        <f>SUM(G4:G200)</f>
        <v>97668620.780609995</v>
      </c>
      <c r="H3" s="158">
        <f t="shared" ref="H3:I3" si="1">SUM(H4:H107)</f>
        <v>59894089.255000003</v>
      </c>
      <c r="I3" s="158">
        <f t="shared" si="1"/>
        <v>41821701.127359986</v>
      </c>
      <c r="J3" s="158">
        <f>SUM(J4:J200)</f>
        <v>3114145.2673752857</v>
      </c>
      <c r="K3" s="158">
        <f>SUM(K4:K200)</f>
        <v>2274814.106606062</v>
      </c>
      <c r="L3" s="158">
        <f>SUM(L4:L200)</f>
        <v>5339300.1025827024</v>
      </c>
      <c r="M3" s="158">
        <f>SUM(M4:M200)</f>
        <v>6145806.6929313857</v>
      </c>
      <c r="N3" s="158">
        <f>SUM(N4:N200)</f>
        <v>633412.81122502417</v>
      </c>
      <c r="O3" s="158">
        <f t="shared" ref="O3:Y3" si="2">SUM(O4:O200)</f>
        <v>746213.46830105362</v>
      </c>
      <c r="P3" s="158">
        <f t="shared" si="2"/>
        <v>650091.24230923608</v>
      </c>
      <c r="Q3" s="158">
        <f t="shared" si="2"/>
        <v>386360.32256299013</v>
      </c>
      <c r="R3" s="158">
        <f t="shared" si="2"/>
        <v>311900.35890126694</v>
      </c>
      <c r="S3" s="158">
        <f t="shared" si="2"/>
        <v>171946.50887333887</v>
      </c>
      <c r="T3" s="158">
        <f t="shared" si="2"/>
        <v>638161.14434233599</v>
      </c>
      <c r="U3" s="158">
        <f t="shared" si="2"/>
        <v>872581.50984264002</v>
      </c>
      <c r="V3" s="158">
        <f t="shared" si="2"/>
        <v>626848.40850075055</v>
      </c>
      <c r="W3" s="158">
        <f t="shared" si="2"/>
        <v>454737.47673455841</v>
      </c>
      <c r="X3" s="158">
        <f t="shared" si="2"/>
        <v>358636.71334782505</v>
      </c>
      <c r="Y3" s="158">
        <f t="shared" si="2"/>
        <v>183526.37953120924</v>
      </c>
      <c r="Z3" s="158">
        <f t="shared" ref="Z3" si="3">SUM(Z4:Z200)</f>
        <v>3321312.9925788282</v>
      </c>
      <c r="AA3" s="158">
        <f t="shared" ref="AA3" si="4">SUM(AA4:AA200)</f>
        <v>1774274.8622222997</v>
      </c>
      <c r="AB3" s="126">
        <f t="shared" ref="AB3" si="5">SUM(AB4:AB200)</f>
        <v>0</v>
      </c>
      <c r="AC3" s="158">
        <f t="shared" ref="AC3" si="6">SUM(AC4:AC200)</f>
        <v>9561780.166199604</v>
      </c>
      <c r="AD3" s="158">
        <f t="shared" ref="AD3" si="7">SUM(AD4:AD200)</f>
        <v>7769366.5357850259</v>
      </c>
      <c r="AE3" s="158">
        <f t="shared" ref="AE3" si="8">SUM(AE4:AE200)</f>
        <v>809372.67077016691</v>
      </c>
      <c r="AF3" s="158">
        <f t="shared" ref="AF3" si="9">SUM(AF4:AF200)</f>
        <v>261812.9637589592</v>
      </c>
      <c r="AG3" s="158">
        <f t="shared" ref="AG3" si="10">SUM(AG4:AG200)</f>
        <v>14532114.449999988</v>
      </c>
      <c r="AH3" s="158">
        <f t="shared" ref="AH3" si="11">SUM(AH4:AH200)</f>
        <v>291794.33998749999</v>
      </c>
      <c r="AI3" s="158">
        <f t="shared" ref="AI3" si="12">SUM(AI4:AI200)</f>
        <v>0</v>
      </c>
      <c r="AJ3" s="158">
        <f t="shared" ref="AJ3" si="13">SUM(AJ4:AJ200)</f>
        <v>660987.91831727291</v>
      </c>
      <c r="AK3" s="158">
        <f t="shared" ref="AK3" si="14">SUM(AK4:AK200)</f>
        <v>3086870.1985000009</v>
      </c>
      <c r="AL3" s="158">
        <f>SUM(AL4:AL200)</f>
        <v>0</v>
      </c>
      <c r="AM3" s="158">
        <f t="shared" ref="AM3:CC3" si="15">SUM(AM4:AM200)</f>
        <v>0</v>
      </c>
      <c r="AN3" s="158">
        <f t="shared" si="15"/>
        <v>0</v>
      </c>
      <c r="AO3" s="158">
        <f t="shared" si="15"/>
        <v>0</v>
      </c>
      <c r="AP3" s="158">
        <f t="shared" si="15"/>
        <v>0</v>
      </c>
      <c r="AQ3" s="158">
        <f t="shared" si="15"/>
        <v>0</v>
      </c>
      <c r="AR3" s="158">
        <f t="shared" si="15"/>
        <v>0</v>
      </c>
      <c r="AS3" s="158">
        <f t="shared" si="15"/>
        <v>0</v>
      </c>
      <c r="AT3" s="158">
        <f t="shared" si="15"/>
        <v>199384411.16297004</v>
      </c>
      <c r="AU3" s="158">
        <f t="shared" si="15"/>
        <v>46406402.705282547</v>
      </c>
      <c r="AV3" s="158">
        <f t="shared" si="15"/>
        <v>18571766.906804774</v>
      </c>
      <c r="AW3" s="158">
        <f t="shared" si="15"/>
        <v>23253896.348202843</v>
      </c>
      <c r="AX3" s="158">
        <f t="shared" si="15"/>
        <v>264362580.77505732</v>
      </c>
      <c r="AY3" s="158">
        <f t="shared" si="15"/>
        <v>260614722.65824002</v>
      </c>
      <c r="AZ3" s="126"/>
      <c r="BA3" s="126"/>
      <c r="BB3" s="158">
        <f t="shared" si="15"/>
        <v>1410171.9810574159</v>
      </c>
      <c r="BC3" s="158">
        <f t="shared" si="15"/>
        <v>0</v>
      </c>
      <c r="BD3" s="158">
        <f t="shared" si="15"/>
        <v>265772752.75611478</v>
      </c>
      <c r="BE3" s="158">
        <f t="shared" si="15"/>
        <v>139495839.50018331</v>
      </c>
      <c r="BF3" s="158">
        <f t="shared" si="15"/>
        <v>126276913.25593147</v>
      </c>
      <c r="BG3" s="158">
        <f t="shared" si="15"/>
        <v>242312472.65253159</v>
      </c>
      <c r="BH3" s="126"/>
      <c r="BI3" s="158">
        <f t="shared" si="15"/>
        <v>247861973.76762721</v>
      </c>
      <c r="BJ3" s="158">
        <f t="shared" si="15"/>
        <v>511223.29414167331</v>
      </c>
      <c r="BK3" s="158">
        <f t="shared" si="15"/>
        <v>501382.9493768689</v>
      </c>
      <c r="BL3" s="126"/>
      <c r="BM3" s="126"/>
      <c r="BN3" s="158">
        <f t="shared" si="15"/>
        <v>58318.616582847018</v>
      </c>
      <c r="BO3" s="158">
        <f t="shared" si="15"/>
        <v>265831071.37269765</v>
      </c>
      <c r="BP3" s="126"/>
      <c r="BQ3" s="126"/>
      <c r="BR3" s="126"/>
      <c r="BS3" s="126"/>
      <c r="BT3" s="158">
        <f t="shared" si="15"/>
        <v>-352589.79999999993</v>
      </c>
      <c r="BU3" s="158">
        <f t="shared" si="15"/>
        <v>265478481.57269761</v>
      </c>
      <c r="BV3" s="158">
        <f t="shared" si="15"/>
        <v>0</v>
      </c>
      <c r="BW3" s="158">
        <f t="shared" si="15"/>
        <v>265478481.57269761</v>
      </c>
      <c r="BX3" s="126">
        <f t="shared" si="15"/>
        <v>0</v>
      </c>
      <c r="BY3" s="158">
        <f t="shared" si="15"/>
        <v>3086870.1985000009</v>
      </c>
      <c r="BZ3" s="158">
        <f t="shared" si="15"/>
        <v>262391611.37419757</v>
      </c>
      <c r="CA3" s="126">
        <f t="shared" si="15"/>
        <v>27198.083333333332</v>
      </c>
      <c r="CB3" s="126">
        <f t="shared" si="15"/>
        <v>11830</v>
      </c>
      <c r="CC3" s="126">
        <f t="shared" si="15"/>
        <v>7328</v>
      </c>
      <c r="CE3" s="126"/>
      <c r="CI3" s="124" t="s">
        <v>1</v>
      </c>
    </row>
    <row r="4" spans="1:119" x14ac:dyDescent="0.2">
      <c r="A4" s="124">
        <v>131397</v>
      </c>
      <c r="B4" s="124">
        <v>8262000</v>
      </c>
      <c r="C4" s="161" t="s">
        <v>205</v>
      </c>
      <c r="D4" s="126">
        <f>VLOOKUP(A4,'[4]New ISB'!$B$6:$G$195,4,0)</f>
        <v>406</v>
      </c>
      <c r="E4" s="126">
        <f>VLOOKUP(A4,'[4]New ISB'!$B$6:$G$195,5,0)</f>
        <v>406</v>
      </c>
      <c r="F4" s="126">
        <f>VLOOKUP(A4,'[4]New ISB'!$B$6:$G$195,6,0)</f>
        <v>0</v>
      </c>
      <c r="G4" s="126">
        <f>VLOOKUP(A4,'[4]New ISB'!$B:$H,7,0)</f>
        <v>1457950.5309600001</v>
      </c>
      <c r="H4" s="126">
        <f>VLOOKUP(A4,'[4]New ISB'!$B:$J,8,0)</f>
        <v>0</v>
      </c>
      <c r="I4" s="126">
        <f>VLOOKUP(A4,'[4]New ISB'!$B:$J,9,0)</f>
        <v>0</v>
      </c>
      <c r="J4" s="126">
        <f>VLOOKUP($A4,'[4]New ISB'!$B:$FF,10,0)</f>
        <v>44908.510000000097</v>
      </c>
      <c r="K4" s="126">
        <f>VLOOKUP($A4,'[4]New ISB'!$B:$FF,11,0)</f>
        <v>0</v>
      </c>
      <c r="L4" s="126">
        <f>VLOOKUP($A4,'[4]New ISB'!$B:$FF,12,0)</f>
        <v>80218.94999999991</v>
      </c>
      <c r="M4" s="126">
        <f>VLOOKUP($A4,'[4]New ISB'!$B:$FF,13,0)</f>
        <v>0</v>
      </c>
      <c r="N4" s="126">
        <f>VLOOKUP($A4,'[4]New ISB'!$B:$FF,14,0)</f>
        <v>3153.7679012345716</v>
      </c>
      <c r="O4" s="126">
        <f>VLOOKUP($A4,'[4]New ISB'!$B:$FF,15,0)</f>
        <v>25301.599209876582</v>
      </c>
      <c r="P4" s="126">
        <f>VLOOKUP($A4,'[4]New ISB'!$B:$FF,16,0)</f>
        <v>459.3814814814823</v>
      </c>
      <c r="Q4" s="126">
        <f>VLOOKUP($A4,'[4]New ISB'!$B:$FF,17,0)</f>
        <v>500.67318518518607</v>
      </c>
      <c r="R4" s="126">
        <f>VLOOKUP($A4,'[4]New ISB'!$B:$FF,18,0)</f>
        <v>3721.4761975308538</v>
      </c>
      <c r="S4" s="126">
        <f>VLOOKUP($A4,'[4]New ISB'!$B:$FF,19,0)</f>
        <v>0</v>
      </c>
      <c r="T4" s="126">
        <f>VLOOKUP($A4,'[4]New ISB'!$B:$FF,20,0)</f>
        <v>0</v>
      </c>
      <c r="U4" s="126">
        <f>VLOOKUP($A4,'[4]New ISB'!$B:$FF,21,0)</f>
        <v>0</v>
      </c>
      <c r="V4" s="126">
        <f>VLOOKUP($A4,'[4]New ISB'!$B:$FF,22,0)</f>
        <v>0</v>
      </c>
      <c r="W4" s="126">
        <f>VLOOKUP($A4,'[4]New ISB'!$B:$FF,23,0)</f>
        <v>0</v>
      </c>
      <c r="X4" s="126">
        <f>VLOOKUP($A4,'[4]New ISB'!$B:$FF,24,0)</f>
        <v>0</v>
      </c>
      <c r="Y4" s="126">
        <f>VLOOKUP($A4,'[4]New ISB'!$B:$FF,25,0)</f>
        <v>0</v>
      </c>
      <c r="Z4" s="126">
        <f>VLOOKUP($A4,'[4]New ISB'!$B:$FF,26,0)</f>
        <v>26478.631864406878</v>
      </c>
      <c r="AA4" s="126">
        <f>VLOOKUP($A4,'[4]New ISB'!$B:$FF,27,0)</f>
        <v>0</v>
      </c>
      <c r="AB4" s="126"/>
      <c r="AC4" s="126">
        <f>VLOOKUP($A4,'[4]New ISB'!$B:$FF,28,0)</f>
        <v>100826.54285474759</v>
      </c>
      <c r="AD4" s="126">
        <f>VLOOKUP($A4,'[4]New ISB'!$B:$FF,29,0)</f>
        <v>0</v>
      </c>
      <c r="AE4" s="126">
        <f>VLOOKUP($A4,'[4]New ISB'!$B:$FF,30,0)</f>
        <v>11507.071200000019</v>
      </c>
      <c r="AF4" s="126">
        <f>VLOOKUP($A4,'[4]New ISB'!$B:$FF,31,0)</f>
        <v>0</v>
      </c>
      <c r="AG4" s="126">
        <f>VLOOKUP($A4,'[4]New ISB'!$B:$FF,32,0)</f>
        <v>138401.09</v>
      </c>
      <c r="AH4" s="126">
        <f>VLOOKUP($A4,'[4]New ISB'!$B:$FF,33,0)</f>
        <v>0</v>
      </c>
      <c r="AI4" s="126">
        <f>VLOOKUP($A4,'[4]New ISB'!$B:$FF,34,0)</f>
        <v>0</v>
      </c>
      <c r="AJ4" s="126">
        <f>VLOOKUP($A4,'[4]New ISB'!$B:$FF,35,0)</f>
        <v>0</v>
      </c>
      <c r="AK4" s="126">
        <f>VLOOKUP($A4,'[4]New ISB'!$B:$FF,36,0)</f>
        <v>58613.760000000002</v>
      </c>
      <c r="AL4" s="126">
        <f>VLOOKUP($A4,'[4]New ISB'!$B:$FF,37,0)</f>
        <v>0</v>
      </c>
      <c r="AM4" s="126">
        <f>VLOOKUP($A4,'[4]New ISB'!$B:$FF,38,0)</f>
        <v>0</v>
      </c>
      <c r="AN4" s="126">
        <f>VLOOKUP($A4,'[4]New ISB'!$B:$FF,39,0)</f>
        <v>0</v>
      </c>
      <c r="AO4" s="126">
        <f>VLOOKUP($A4,'[4]New ISB'!$B:$FF,40,0)</f>
        <v>0</v>
      </c>
      <c r="AP4" s="126">
        <f>VLOOKUP($A4,'[4]New ISB'!$B:$FF,41,0)</f>
        <v>0</v>
      </c>
      <c r="AQ4" s="126">
        <f>VLOOKUP($A4,'[4]New ISB'!$B:$FF,42,0)</f>
        <v>0</v>
      </c>
      <c r="AR4" s="126">
        <f>VLOOKUP($A4,'[4]New ISB'!$B:$FF,43,0)</f>
        <v>0</v>
      </c>
      <c r="AS4" s="126">
        <f>VLOOKUP($A4,'[4]New ISB'!$B:$FF,44,0)</f>
        <v>0</v>
      </c>
      <c r="AT4" s="126">
        <f t="shared" ref="AT4" si="16">SUM(G4:I4)</f>
        <v>1457950.5309600001</v>
      </c>
      <c r="AU4" s="126">
        <f t="shared" ref="AU4" si="17">SUM(J4:AF4)</f>
        <v>297076.60389446316</v>
      </c>
      <c r="AV4" s="126">
        <f t="shared" ref="AV4" si="18">SUM(AG4:AK4)</f>
        <v>197014.85</v>
      </c>
      <c r="AW4" s="126">
        <f>VLOOKUP($A4,'[4]New ISB'!$B:$FF,48,0)</f>
        <v>145643.59246902028</v>
      </c>
      <c r="AX4" s="126">
        <f>SUM(AT4:AV4)</f>
        <v>1952041.9848544635</v>
      </c>
      <c r="AY4" s="126">
        <f>VLOOKUP($A4,'[4]New ISB'!$B:$CC,50,0)</f>
        <v>1893428.2248544635</v>
      </c>
      <c r="AZ4" s="126">
        <f>VLOOKUP($A4,'[4]New ISB'!$B:$CC,51,0)</f>
        <v>4610</v>
      </c>
      <c r="BA4" s="126">
        <f>VLOOKUP($A4,'[4]New ISB'!$B:$CC,52,0)</f>
        <v>1871660</v>
      </c>
      <c r="BB4" s="126">
        <f>VLOOKUP($A4,'[4]New ISB'!$B:$CC,53,0)</f>
        <v>0</v>
      </c>
      <c r="BC4" s="126">
        <f>VLOOKUP($A4,'[4]New ISB'!$B:$CC,54,0)</f>
        <v>0</v>
      </c>
      <c r="BD4" s="126">
        <f>VLOOKUP($A4,'[4]New ISB'!$B:$CC,55,0)</f>
        <v>1952041.9848544635</v>
      </c>
      <c r="BE4" s="126">
        <f>VLOOKUP($A4,'[4]New ISB'!$B:$CC,56,0)</f>
        <v>1952041.9848544633</v>
      </c>
      <c r="BF4" s="126">
        <f>VLOOKUP($A4,'[4]New ISB'!$B:$CC,57,0)</f>
        <v>0</v>
      </c>
      <c r="BG4" s="126">
        <f>VLOOKUP($A4,'[4]New ISB'!$B:$CC,58,0)</f>
        <v>1930273.76</v>
      </c>
      <c r="BH4" s="126">
        <f>VLOOKUP($A4,'[4]New ISB'!$B:$CC,59,0)</f>
        <v>1733258.91</v>
      </c>
      <c r="BI4" s="126">
        <f>VLOOKUP($A4,'[4]New ISB'!$B:$CC,60,0)</f>
        <v>1755027.1348544634</v>
      </c>
      <c r="BJ4" s="126">
        <f>VLOOKUP($A4,'[4]New ISB'!$B:$CC,61,0)</f>
        <v>4322.7269331390726</v>
      </c>
      <c r="BK4" s="126">
        <f>VLOOKUP($A4,'[4]New ISB'!$B:$CC,62,0)</f>
        <v>4273.3504709832132</v>
      </c>
      <c r="BL4" s="159">
        <f>VLOOKUP($A4,'[4]New ISB'!$B:$CC,63,0)</f>
        <v>1.1554507988786333E-2</v>
      </c>
      <c r="BM4" s="126">
        <f>VLOOKUP($A4,'[4]New ISB'!$B:$CC,64,0)</f>
        <v>0</v>
      </c>
      <c r="BN4" s="126">
        <f>VLOOKUP($A4,'[4]New ISB'!$B:$CC,65,0)</f>
        <v>0</v>
      </c>
      <c r="BO4" s="126">
        <f>VLOOKUP($A4,'[4]New ISB'!$B:$CC,66,0)</f>
        <v>1952041.9848544635</v>
      </c>
      <c r="BP4" s="126">
        <f>VLOOKUP($A4,'[4]New ISB'!$B:$CC,67,0)</f>
        <v>4663.6163173755258</v>
      </c>
      <c r="BQ4" s="127" t="str">
        <f>VLOOKUP($A4,'[4]New ISB'!$B:$CC,68,0)</f>
        <v>Y</v>
      </c>
      <c r="BR4" s="126">
        <f>VLOOKUP($A4,'[4]New ISB'!$B:$CC,69,0)</f>
        <v>4807.9851843706001</v>
      </c>
      <c r="BS4" s="159">
        <f>VLOOKUP($A4,'[4]New ISB'!$B:$CC,70,0)</f>
        <v>1.5329009479486233E-2</v>
      </c>
      <c r="BT4" s="126">
        <f>VLOOKUP($A4,'[4]New ISB'!$B:$CC,71,0)</f>
        <v>-9823.3974129353246</v>
      </c>
      <c r="BU4" s="126">
        <f>VLOOKUP($A4,'[4]New ISB'!$B:$CC,72,0)</f>
        <v>1942218.5874415282</v>
      </c>
      <c r="BV4" s="126">
        <f>VLOOKUP($A4,'[4]New ISB'!$B:$CC,73,0)</f>
        <v>0</v>
      </c>
      <c r="BW4" s="126">
        <f>VLOOKUP($A4,'[4]New ISB'!$B:$CC,74,0)</f>
        <v>1942218.5874415282</v>
      </c>
      <c r="BY4" s="126">
        <f>VLOOKUP($A4,'[4]New ISB'!$B:$CC,75,0)</f>
        <v>58613.760000000002</v>
      </c>
      <c r="BZ4" s="126">
        <f>VLOOKUP($A4,'[4]New ISB'!$B:$CC,76,0)</f>
        <v>1883604.8274415282</v>
      </c>
      <c r="CA4" s="126">
        <f>VLOOKUP(A4,'[4]New ISB'!$B:$F,5,0)</f>
        <v>406</v>
      </c>
      <c r="CB4" s="129">
        <f>VLOOKUP($A4,'[4]Adjusted Factors'!$E:$W,18,0)</f>
        <v>0</v>
      </c>
      <c r="CC4" s="129">
        <f>VLOOKUP($A4,'[4]Adjusted Factors'!$E:$W,19,0)</f>
        <v>0</v>
      </c>
      <c r="CE4" s="126"/>
      <c r="CI4" s="124" t="s">
        <v>80</v>
      </c>
      <c r="CJ4" s="124">
        <v>2348</v>
      </c>
      <c r="CK4" s="144"/>
      <c r="CL4" s="145"/>
      <c r="CM4" s="124">
        <f ca="1">VLOOKUP($A4,'[5]Adjusted Factors'!$E:$BH,28,0)</f>
        <v>89.000000000000199</v>
      </c>
      <c r="CN4" s="124">
        <f ca="1">VLOOKUP($A4,'[5]Adjusted Factors'!$E:$BH,29,0)</f>
        <v>94.999999999999901</v>
      </c>
      <c r="CO4" s="124">
        <f ca="1">VLOOKUP($A4,'[5]Adjusted Factors'!$E:$BH,30,0)</f>
        <v>0</v>
      </c>
      <c r="CP4" s="124">
        <f ca="1">VLOOKUP($A4,'[5]Adjusted Factors'!$E:$BH,31,0)</f>
        <v>0</v>
      </c>
      <c r="CQ4" s="124">
        <f ca="1">VLOOKUP($A4,'[5]Adjusted Factors'!$E:$BH,32,0)</f>
        <v>297.73333333333318</v>
      </c>
      <c r="CR4" s="124">
        <f ca="1">VLOOKUP($A4,'[5]Adjusted Factors'!$E:$BH,33,0)</f>
        <v>13.032098765432114</v>
      </c>
      <c r="CS4" s="124">
        <f ca="1">VLOOKUP($A4,'[5]Adjusted Factors'!$E:$BH,34,0)</f>
        <v>86.212345679012472</v>
      </c>
      <c r="CT4" s="124">
        <f ca="1">VLOOKUP($A4,'[5]Adjusted Factors'!$E:$BH,35,0)</f>
        <v>1.0024691358024709</v>
      </c>
      <c r="CU4" s="124">
        <f ca="1">VLOOKUP($A4,'[5]Adjusted Factors'!$E:$BH,36,0)</f>
        <v>1.0024691358024709</v>
      </c>
      <c r="CV4" s="124">
        <f ca="1">VLOOKUP($A4,'[5]Adjusted Factors'!$E:$BH,37,0)</f>
        <v>7.017283950617264</v>
      </c>
      <c r="CW4" s="124">
        <f ca="1">VLOOKUP($A4,'[5]Adjusted Factors'!$E:$BH,38,0)</f>
        <v>0</v>
      </c>
      <c r="CX4" s="124">
        <f ca="1">VLOOKUP($A4,'[5]Adjusted Factors'!$E:$BH,39,0)</f>
        <v>0</v>
      </c>
      <c r="CY4" s="124">
        <f ca="1">VLOOKUP($A4,'[5]Adjusted Factors'!$E:$BH,40,0)</f>
        <v>0</v>
      </c>
      <c r="CZ4" s="124">
        <f ca="1">VLOOKUP($A4,'[5]Adjusted Factors'!$E:$BH,41,0)</f>
        <v>0</v>
      </c>
      <c r="DA4" s="124">
        <f ca="1">VLOOKUP($A4,'[5]Adjusted Factors'!$E:$BH,42,0)</f>
        <v>0</v>
      </c>
      <c r="DB4" s="124">
        <f ca="1">VLOOKUP($A4,'[5]Adjusted Factors'!$E:$BH,43,0)</f>
        <v>0</v>
      </c>
      <c r="DC4" s="124">
        <f ca="1">VLOOKUP($A4,'[5]Adjusted Factors'!$E:$BH,44,0)</f>
        <v>0</v>
      </c>
      <c r="DD4" s="124">
        <f ca="1">VLOOKUP($A4,'[5]Adjusted Factors'!$E:$BH,45,0)</f>
        <v>0</v>
      </c>
      <c r="DE4" s="124">
        <f ca="1">VLOOKUP($A4,'[5]Adjusted Factors'!$E:$BH,46,0)</f>
        <v>43.581920903954966</v>
      </c>
      <c r="DF4" s="124">
        <f ca="1">VLOOKUP($A4,'[5]Adjusted Factors'!$E:$BH,47,0)</f>
        <v>0</v>
      </c>
      <c r="DG4" s="124">
        <f ca="1">VLOOKUP($A4,'[5]Adjusted Factors'!$E:$BH,48,0)</f>
        <v>83.685285770397144</v>
      </c>
      <c r="DH4" s="124">
        <f ca="1">VLOOKUP($A4,'[5]Adjusted Factors'!$E:$BH,49,0)</f>
        <v>0</v>
      </c>
      <c r="DI4" s="124">
        <f ca="1">VLOOKUP($A4,'[5]Adjusted Factors'!$E:$BH,50,0)</f>
        <v>0</v>
      </c>
      <c r="DJ4" s="124">
        <f ca="1">VLOOKUP($A4,'[5]Adjusted Factors'!$E:$BH,51,0)</f>
        <v>0</v>
      </c>
      <c r="DK4" s="124">
        <f ca="1">VLOOKUP($A4,'[5]Adjusted Factors'!$E:$BH,52,0)</f>
        <v>0</v>
      </c>
      <c r="DL4" s="124">
        <f ca="1">VLOOKUP($A4,'[5]Adjusted Factors'!$E:$BH,53,0)</f>
        <v>0</v>
      </c>
      <c r="DM4" s="124">
        <f ca="1">VLOOKUP($A4,'[5]Adjusted Factors'!$E:$BH,54,0)</f>
        <v>0</v>
      </c>
      <c r="DN4" s="124">
        <f ca="1">VLOOKUP($A4,'[5]Adjusted Factors'!$E:$BH,55,0)</f>
        <v>11.640000000000018</v>
      </c>
      <c r="DO4" s="124">
        <f ca="1">VLOOKUP($A4,'[5]Adjusted Factors'!$E:$BH,55,0)</f>
        <v>11.640000000000018</v>
      </c>
    </row>
    <row r="5" spans="1:119" x14ac:dyDescent="0.2">
      <c r="A5" s="124">
        <v>131670</v>
      </c>
      <c r="B5" s="124">
        <v>8262001</v>
      </c>
      <c r="C5" s="124" t="s">
        <v>156</v>
      </c>
      <c r="D5" s="126">
        <f>VLOOKUP(A5,'[4]New ISB'!$B$6:$G$195,4,0)</f>
        <v>136</v>
      </c>
      <c r="E5" s="126">
        <f>VLOOKUP(A5,'[4]New ISB'!$B$6:$G$195,5,0)</f>
        <v>136</v>
      </c>
      <c r="F5" s="126">
        <f>VLOOKUP(A5,'[4]New ISB'!$B$6:$G$195,6,0)</f>
        <v>0</v>
      </c>
      <c r="G5" s="126">
        <f>VLOOKUP(A5,'[4]New ISB'!$B:$H,7,0)</f>
        <v>488377.51776000002</v>
      </c>
      <c r="H5" s="126">
        <f>VLOOKUP(A5,'[4]New ISB'!$B:$J,8,0)</f>
        <v>0</v>
      </c>
      <c r="I5" s="126">
        <f>VLOOKUP(A5,'[4]New ISB'!$B:$J,9,0)</f>
        <v>0</v>
      </c>
      <c r="J5" s="126">
        <f>VLOOKUP($A5,'[4]New ISB'!$B:$FF,10,0)</f>
        <v>8578.0299999999988</v>
      </c>
      <c r="K5" s="126">
        <f>VLOOKUP($A5,'[4]New ISB'!$B:$FF,11,0)</f>
        <v>0</v>
      </c>
      <c r="L5" s="126">
        <f>VLOOKUP($A5,'[4]New ISB'!$B:$FF,12,0)</f>
        <v>14354.97</v>
      </c>
      <c r="M5" s="126">
        <f>VLOOKUP($A5,'[4]New ISB'!$B:$FF,13,0)</f>
        <v>0</v>
      </c>
      <c r="N5" s="126">
        <f>VLOOKUP($A5,'[4]New ISB'!$B:$FF,14,0)</f>
        <v>1706.5481481481497</v>
      </c>
      <c r="O5" s="126">
        <f>VLOOKUP($A5,'[4]New ISB'!$B:$FF,15,0)</f>
        <v>886.96177777777689</v>
      </c>
      <c r="P5" s="126">
        <f>VLOOKUP($A5,'[4]New ISB'!$B:$FF,16,0)</f>
        <v>461.64444444444462</v>
      </c>
      <c r="Q5" s="126">
        <f>VLOOKUP($A5,'[4]New ISB'!$B:$FF,17,0)</f>
        <v>0</v>
      </c>
      <c r="R5" s="126">
        <f>VLOOKUP($A5,'[4]New ISB'!$B:$FF,18,0)</f>
        <v>1068.5167407407398</v>
      </c>
      <c r="S5" s="126">
        <f>VLOOKUP($A5,'[4]New ISB'!$B:$FF,19,0)</f>
        <v>0</v>
      </c>
      <c r="T5" s="126">
        <f>VLOOKUP($A5,'[4]New ISB'!$B:$FF,20,0)</f>
        <v>0</v>
      </c>
      <c r="U5" s="126">
        <f>VLOOKUP($A5,'[4]New ISB'!$B:$FF,21,0)</f>
        <v>0</v>
      </c>
      <c r="V5" s="126">
        <f>VLOOKUP($A5,'[4]New ISB'!$B:$FF,22,0)</f>
        <v>0</v>
      </c>
      <c r="W5" s="126">
        <f>VLOOKUP($A5,'[4]New ISB'!$B:$FF,23,0)</f>
        <v>0</v>
      </c>
      <c r="X5" s="126">
        <f>VLOOKUP($A5,'[4]New ISB'!$B:$FF,24,0)</f>
        <v>0</v>
      </c>
      <c r="Y5" s="126">
        <f>VLOOKUP($A5,'[4]New ISB'!$B:$FF,25,0)</f>
        <v>0</v>
      </c>
      <c r="Z5" s="126">
        <f>VLOOKUP($A5,'[4]New ISB'!$B:$FF,26,0)</f>
        <v>38784.646530612255</v>
      </c>
      <c r="AA5" s="126">
        <f>VLOOKUP($A5,'[4]New ISB'!$B:$FF,27,0)</f>
        <v>0</v>
      </c>
      <c r="AB5" s="126"/>
      <c r="AC5" s="126">
        <f>VLOOKUP($A5,'[4]New ISB'!$B:$FF,28,0)</f>
        <v>50573.111111111124</v>
      </c>
      <c r="AD5" s="126">
        <f>VLOOKUP($A5,'[4]New ISB'!$B:$FF,29,0)</f>
        <v>0</v>
      </c>
      <c r="AE5" s="126">
        <f>VLOOKUP($A5,'[4]New ISB'!$B:$FF,30,0)</f>
        <v>10716.207199999979</v>
      </c>
      <c r="AF5" s="126">
        <f>VLOOKUP($A5,'[4]New ISB'!$B:$FF,31,0)</f>
        <v>0</v>
      </c>
      <c r="AG5" s="126">
        <f>VLOOKUP($A5,'[4]New ISB'!$B:$FF,32,0)</f>
        <v>138401.09</v>
      </c>
      <c r="AH5" s="126">
        <f>VLOOKUP($A5,'[4]New ISB'!$B:$FF,33,0)</f>
        <v>0</v>
      </c>
      <c r="AI5" s="126">
        <f>VLOOKUP($A5,'[4]New ISB'!$B:$FF,34,0)</f>
        <v>0</v>
      </c>
      <c r="AJ5" s="126">
        <f>VLOOKUP($A5,'[4]New ISB'!$B:$FF,35,0)</f>
        <v>0</v>
      </c>
      <c r="AK5" s="126">
        <f>VLOOKUP($A5,'[4]New ISB'!$B:$FF,36,0)</f>
        <v>27556.0275</v>
      </c>
      <c r="AL5" s="126">
        <f>VLOOKUP($A5,'[4]New ISB'!$B:$FF,37,0)</f>
        <v>0</v>
      </c>
      <c r="AM5" s="126">
        <f>VLOOKUP($A5,'[4]New ISB'!$B:$FF,38,0)</f>
        <v>0</v>
      </c>
      <c r="AN5" s="126">
        <f>VLOOKUP($A5,'[4]New ISB'!$B:$FF,39,0)</f>
        <v>0</v>
      </c>
      <c r="AO5" s="126">
        <f>VLOOKUP($A5,'[4]New ISB'!$B:$FF,40,0)</f>
        <v>0</v>
      </c>
      <c r="AP5" s="126">
        <f>VLOOKUP($A5,'[4]New ISB'!$B:$FF,41,0)</f>
        <v>0</v>
      </c>
      <c r="AQ5" s="126">
        <f>VLOOKUP($A5,'[4]New ISB'!$B:$FF,42,0)</f>
        <v>0</v>
      </c>
      <c r="AR5" s="126">
        <f>VLOOKUP($A5,'[4]New ISB'!$B:$FF,43,0)</f>
        <v>0</v>
      </c>
      <c r="AS5" s="126">
        <f>VLOOKUP($A5,'[4]New ISB'!$B:$FF,44,0)</f>
        <v>0</v>
      </c>
      <c r="AT5" s="126">
        <f t="shared" ref="AT5:AT68" si="19">SUM(G5:I5)</f>
        <v>488377.51776000002</v>
      </c>
      <c r="AU5" s="126">
        <f t="shared" ref="AU5:AU68" si="20">SUM(J5:AF5)</f>
        <v>127130.63595283448</v>
      </c>
      <c r="AV5" s="126">
        <f t="shared" ref="AV5:AV68" si="21">SUM(AG5:AK5)</f>
        <v>165957.11749999999</v>
      </c>
      <c r="AW5" s="126">
        <f>VLOOKUP($A5,'[4]New ISB'!$B:$FF,48,0)</f>
        <v>49746.714932622228</v>
      </c>
      <c r="AX5" s="126">
        <f t="shared" ref="AX5:AX68" si="22">SUM(AT5:AV5)</f>
        <v>781465.2712128344</v>
      </c>
      <c r="AY5" s="126">
        <f>VLOOKUP($A5,'[4]New ISB'!$B:$CC,50,0)</f>
        <v>753909.24371283443</v>
      </c>
      <c r="AZ5" s="126">
        <f>VLOOKUP($A5,'[4]New ISB'!$B:$CC,51,0)</f>
        <v>4610</v>
      </c>
      <c r="BA5" s="126">
        <f>VLOOKUP($A5,'[4]New ISB'!$B:$CC,52,0)</f>
        <v>626960</v>
      </c>
      <c r="BB5" s="126">
        <f>VLOOKUP($A5,'[4]New ISB'!$B:$CC,53,0)</f>
        <v>0</v>
      </c>
      <c r="BC5" s="126">
        <f>VLOOKUP($A5,'[4]New ISB'!$B:$CC,54,0)</f>
        <v>0</v>
      </c>
      <c r="BD5" s="126">
        <f>VLOOKUP($A5,'[4]New ISB'!$B:$CC,55,0)</f>
        <v>781465.2712128344</v>
      </c>
      <c r="BE5" s="126">
        <f>VLOOKUP($A5,'[4]New ISB'!$B:$CC,56,0)</f>
        <v>781465.2712128344</v>
      </c>
      <c r="BF5" s="126">
        <f>VLOOKUP($A5,'[4]New ISB'!$B:$CC,57,0)</f>
        <v>0</v>
      </c>
      <c r="BG5" s="126">
        <f>VLOOKUP($A5,'[4]New ISB'!$B:$CC,58,0)</f>
        <v>654516.02749999997</v>
      </c>
      <c r="BH5" s="126">
        <f>VLOOKUP($A5,'[4]New ISB'!$B:$CC,59,0)</f>
        <v>488558.91</v>
      </c>
      <c r="BI5" s="126">
        <f>VLOOKUP($A5,'[4]New ISB'!$B:$CC,60,0)</f>
        <v>615508.15371283446</v>
      </c>
      <c r="BJ5" s="126">
        <f>VLOOKUP($A5,'[4]New ISB'!$B:$CC,61,0)</f>
        <v>4525.795247888489</v>
      </c>
      <c r="BK5" s="126">
        <f>VLOOKUP($A5,'[4]New ISB'!$B:$CC,62,0)</f>
        <v>4388.1024641221375</v>
      </c>
      <c r="BL5" s="159">
        <f>VLOOKUP($A5,'[4]New ISB'!$B:$CC,63,0)</f>
        <v>3.1378661936942193E-2</v>
      </c>
      <c r="BM5" s="126">
        <f>VLOOKUP($A5,'[4]New ISB'!$B:$CC,64,0)</f>
        <v>0</v>
      </c>
      <c r="BN5" s="126">
        <f>VLOOKUP($A5,'[4]New ISB'!$B:$CC,65,0)</f>
        <v>0</v>
      </c>
      <c r="BO5" s="126">
        <f>VLOOKUP($A5,'[4]New ISB'!$B:$CC,66,0)</f>
        <v>781465.2712128344</v>
      </c>
      <c r="BP5" s="126">
        <f>VLOOKUP($A5,'[4]New ISB'!$B:$CC,67,0)</f>
        <v>5543.4503214179003</v>
      </c>
      <c r="BQ5" s="127" t="str">
        <f>VLOOKUP($A5,'[4]New ISB'!$B:$CC,68,0)</f>
        <v>Y</v>
      </c>
      <c r="BR5" s="126">
        <f>VLOOKUP($A5,'[4]New ISB'!$B:$CC,69,0)</f>
        <v>5746.0681706826063</v>
      </c>
      <c r="BS5" s="159">
        <f>VLOOKUP($A5,'[4]New ISB'!$B:$CC,70,0)</f>
        <v>1.9872386112324891E-2</v>
      </c>
      <c r="BT5" s="126">
        <f>VLOOKUP($A5,'[4]New ISB'!$B:$CC,71,0)</f>
        <v>-3290.5961777320294</v>
      </c>
      <c r="BU5" s="126">
        <f>VLOOKUP($A5,'[4]New ISB'!$B:$CC,72,0)</f>
        <v>778174.67503510241</v>
      </c>
      <c r="BV5" s="126">
        <f>VLOOKUP($A5,'[4]New ISB'!$B:$CC,73,0)</f>
        <v>0</v>
      </c>
      <c r="BW5" s="126">
        <f>VLOOKUP($A5,'[4]New ISB'!$B:$CC,74,0)</f>
        <v>778174.67503510241</v>
      </c>
      <c r="BY5" s="126">
        <f>VLOOKUP($A5,'[4]New ISB'!$B:$CC,75,0)</f>
        <v>27556.0275</v>
      </c>
      <c r="BZ5" s="126">
        <f>VLOOKUP($A5,'[4]New ISB'!$B:$CC,76,0)</f>
        <v>750618.64753510244</v>
      </c>
      <c r="CA5" s="126">
        <f>VLOOKUP(A5,'[4]New ISB'!$B:$F,5,0)</f>
        <v>136</v>
      </c>
      <c r="CB5" s="129">
        <f>VLOOKUP($A5,'[4]Adjusted Factors'!$E:$W,18,0)</f>
        <v>0</v>
      </c>
      <c r="CC5" s="129">
        <f>VLOOKUP($A5,'[4]Adjusted Factors'!$E:$W,19,0)</f>
        <v>0</v>
      </c>
      <c r="CE5" s="126"/>
      <c r="CI5" s="124" t="s">
        <v>82</v>
      </c>
      <c r="CJ5" s="124">
        <v>2326</v>
      </c>
      <c r="CK5" s="144"/>
      <c r="CL5" s="145"/>
      <c r="CM5" s="124">
        <f ca="1">VLOOKUP($A5,'[5]Adjusted Factors'!$E:$BH,28,0)</f>
        <v>17</v>
      </c>
      <c r="CN5" s="124">
        <f ca="1">VLOOKUP($A5,'[5]Adjusted Factors'!$E:$BH,29,0)</f>
        <v>17</v>
      </c>
      <c r="CO5" s="124">
        <f ca="1">VLOOKUP($A5,'[5]Adjusted Factors'!$E:$BH,30,0)</f>
        <v>0</v>
      </c>
      <c r="CP5" s="124">
        <f ca="1">VLOOKUP($A5,'[5]Adjusted Factors'!$E:$BH,31,0)</f>
        <v>0</v>
      </c>
      <c r="CQ5" s="124">
        <f ca="1">VLOOKUP($A5,'[5]Adjusted Factors'!$E:$BH,32,0)</f>
        <v>122.90370370370374</v>
      </c>
      <c r="CR5" s="124">
        <f ca="1">VLOOKUP($A5,'[5]Adjusted Factors'!$E:$BH,33,0)</f>
        <v>7.0518518518518585</v>
      </c>
      <c r="CS5" s="124">
        <f ca="1">VLOOKUP($A5,'[5]Adjusted Factors'!$E:$BH,34,0)</f>
        <v>3.022222222222219</v>
      </c>
      <c r="CT5" s="124">
        <f ca="1">VLOOKUP($A5,'[5]Adjusted Factors'!$E:$BH,35,0)</f>
        <v>1.0074074074074078</v>
      </c>
      <c r="CU5" s="124">
        <f ca="1">VLOOKUP($A5,'[5]Adjusted Factors'!$E:$BH,36,0)</f>
        <v>0</v>
      </c>
      <c r="CV5" s="124">
        <f ca="1">VLOOKUP($A5,'[5]Adjusted Factors'!$E:$BH,37,0)</f>
        <v>2.0148148148148128</v>
      </c>
      <c r="CW5" s="124">
        <f ca="1">VLOOKUP($A5,'[5]Adjusted Factors'!$E:$BH,38,0)</f>
        <v>0</v>
      </c>
      <c r="CX5" s="124">
        <f ca="1">VLOOKUP($A5,'[5]Adjusted Factors'!$E:$BH,39,0)</f>
        <v>0</v>
      </c>
      <c r="CY5" s="124">
        <f ca="1">VLOOKUP($A5,'[5]Adjusted Factors'!$E:$BH,40,0)</f>
        <v>0</v>
      </c>
      <c r="CZ5" s="124">
        <f ca="1">VLOOKUP($A5,'[5]Adjusted Factors'!$E:$BH,41,0)</f>
        <v>0</v>
      </c>
      <c r="DA5" s="124">
        <f ca="1">VLOOKUP($A5,'[5]Adjusted Factors'!$E:$BH,42,0)</f>
        <v>0</v>
      </c>
      <c r="DB5" s="124">
        <f ca="1">VLOOKUP($A5,'[5]Adjusted Factors'!$E:$BH,43,0)</f>
        <v>0</v>
      </c>
      <c r="DC5" s="124">
        <f ca="1">VLOOKUP($A5,'[5]Adjusted Factors'!$E:$BH,44,0)</f>
        <v>0</v>
      </c>
      <c r="DD5" s="124">
        <f ca="1">VLOOKUP($A5,'[5]Adjusted Factors'!$E:$BH,45,0)</f>
        <v>0</v>
      </c>
      <c r="DE5" s="124">
        <f ca="1">VLOOKUP($A5,'[5]Adjusted Factors'!$E:$BH,46,0)</f>
        <v>63.836734693877574</v>
      </c>
      <c r="DF5" s="124">
        <f ca="1">VLOOKUP($A5,'[5]Adjusted Factors'!$E:$BH,47,0)</f>
        <v>0</v>
      </c>
      <c r="DG5" s="124">
        <f ca="1">VLOOKUP($A5,'[5]Adjusted Factors'!$E:$BH,48,0)</f>
        <v>41.975308641975325</v>
      </c>
      <c r="DH5" s="124">
        <f ca="1">VLOOKUP($A5,'[5]Adjusted Factors'!$E:$BH,49,0)</f>
        <v>0</v>
      </c>
      <c r="DI5" s="124">
        <f ca="1">VLOOKUP($A5,'[5]Adjusted Factors'!$E:$BH,50,0)</f>
        <v>0</v>
      </c>
      <c r="DJ5" s="124">
        <f ca="1">VLOOKUP($A5,'[5]Adjusted Factors'!$E:$BH,51,0)</f>
        <v>0</v>
      </c>
      <c r="DK5" s="124">
        <f ca="1">VLOOKUP($A5,'[5]Adjusted Factors'!$E:$BH,52,0)</f>
        <v>0</v>
      </c>
      <c r="DL5" s="124">
        <f ca="1">VLOOKUP($A5,'[5]Adjusted Factors'!$E:$BH,53,0)</f>
        <v>0</v>
      </c>
      <c r="DM5" s="124">
        <f ca="1">VLOOKUP($A5,'[5]Adjusted Factors'!$E:$BH,54,0)</f>
        <v>0</v>
      </c>
      <c r="DN5" s="124">
        <f ca="1">VLOOKUP($A5,'[5]Adjusted Factors'!$E:$BH,55,0)</f>
        <v>10.839999999999979</v>
      </c>
      <c r="DO5" s="124">
        <f ca="1">VLOOKUP($A5,'[5]Adjusted Factors'!$E:$BH,55,0)</f>
        <v>10.839999999999979</v>
      </c>
    </row>
    <row r="6" spans="1:119" x14ac:dyDescent="0.2">
      <c r="A6" s="124">
        <v>131718</v>
      </c>
      <c r="B6" s="124">
        <v>8262002</v>
      </c>
      <c r="C6" s="124" t="s">
        <v>173</v>
      </c>
      <c r="D6" s="126">
        <f>VLOOKUP(A6,'[4]New ISB'!$B$6:$G$195,4,0)</f>
        <v>597</v>
      </c>
      <c r="E6" s="126">
        <f>VLOOKUP(A6,'[4]New ISB'!$B$6:$G$195,5,0)</f>
        <v>597</v>
      </c>
      <c r="F6" s="126">
        <f>VLOOKUP(A6,'[4]New ISB'!$B$6:$G$195,6,0)</f>
        <v>0</v>
      </c>
      <c r="G6" s="126">
        <f>VLOOKUP(A6,'[4]New ISB'!$B:$H,7,0)</f>
        <v>2143833.6625199998</v>
      </c>
      <c r="H6" s="126">
        <f>VLOOKUP(A6,'[4]New ISB'!$B:$J,8,0)</f>
        <v>0</v>
      </c>
      <c r="I6" s="126">
        <f>VLOOKUP(A6,'[4]New ISB'!$B:$J,9,0)</f>
        <v>0</v>
      </c>
      <c r="J6" s="126">
        <f>VLOOKUP($A6,'[4]New ISB'!$B:$FF,10,0)</f>
        <v>39862.609999999942</v>
      </c>
      <c r="K6" s="126">
        <f>VLOOKUP($A6,'[4]New ISB'!$B:$FF,11,0)</f>
        <v>0</v>
      </c>
      <c r="L6" s="126">
        <f>VLOOKUP($A6,'[4]New ISB'!$B:$FF,12,0)</f>
        <v>66708.389999999898</v>
      </c>
      <c r="M6" s="126">
        <f>VLOOKUP($A6,'[4]New ISB'!$B:$FF,13,0)</f>
        <v>0</v>
      </c>
      <c r="N6" s="126">
        <f>VLOOKUP($A6,'[4]New ISB'!$B:$FF,14,0)</f>
        <v>1454.4362416107338</v>
      </c>
      <c r="O6" s="126">
        <f>VLOOKUP($A6,'[4]New ISB'!$B:$FF,15,0)</f>
        <v>2351.7793288590592</v>
      </c>
      <c r="P6" s="126">
        <f>VLOOKUP($A6,'[4]New ISB'!$B:$FF,16,0)</f>
        <v>1377.0566275167796</v>
      </c>
      <c r="Q6" s="126">
        <f>VLOOKUP($A6,'[4]New ISB'!$B:$FF,17,0)</f>
        <v>500.27798657718165</v>
      </c>
      <c r="R6" s="126">
        <f>VLOOKUP($A6,'[4]New ISB'!$B:$FF,18,0)</f>
        <v>1062.4396308724843</v>
      </c>
      <c r="S6" s="126">
        <f>VLOOKUP($A6,'[4]New ISB'!$B:$FF,19,0)</f>
        <v>0</v>
      </c>
      <c r="T6" s="126">
        <f>VLOOKUP($A6,'[4]New ISB'!$B:$FF,20,0)</f>
        <v>0</v>
      </c>
      <c r="U6" s="126">
        <f>VLOOKUP($A6,'[4]New ISB'!$B:$FF,21,0)</f>
        <v>0</v>
      </c>
      <c r="V6" s="126">
        <f>VLOOKUP($A6,'[4]New ISB'!$B:$FF,22,0)</f>
        <v>0</v>
      </c>
      <c r="W6" s="126">
        <f>VLOOKUP($A6,'[4]New ISB'!$B:$FF,23,0)</f>
        <v>0</v>
      </c>
      <c r="X6" s="126">
        <f>VLOOKUP($A6,'[4]New ISB'!$B:$FF,24,0)</f>
        <v>0</v>
      </c>
      <c r="Y6" s="126">
        <f>VLOOKUP($A6,'[4]New ISB'!$B:$FF,25,0)</f>
        <v>0</v>
      </c>
      <c r="Z6" s="126">
        <f>VLOOKUP($A6,'[4]New ISB'!$B:$FF,26,0)</f>
        <v>16644.588298279148</v>
      </c>
      <c r="AA6" s="126">
        <f>VLOOKUP($A6,'[4]New ISB'!$B:$FF,27,0)</f>
        <v>0</v>
      </c>
      <c r="AB6" s="126"/>
      <c r="AC6" s="126">
        <f>VLOOKUP($A6,'[4]New ISB'!$B:$FF,28,0)</f>
        <v>158087.66966856417</v>
      </c>
      <c r="AD6" s="126">
        <f>VLOOKUP($A6,'[4]New ISB'!$B:$FF,29,0)</f>
        <v>0</v>
      </c>
      <c r="AE6" s="126">
        <f>VLOOKUP($A6,'[4]New ISB'!$B:$FF,30,0)</f>
        <v>5120.8443999999754</v>
      </c>
      <c r="AF6" s="126">
        <f>VLOOKUP($A6,'[4]New ISB'!$B:$FF,31,0)</f>
        <v>0</v>
      </c>
      <c r="AG6" s="126">
        <f>VLOOKUP($A6,'[4]New ISB'!$B:$FF,32,0)</f>
        <v>138401.09</v>
      </c>
      <c r="AH6" s="126">
        <f>VLOOKUP($A6,'[4]New ISB'!$B:$FF,33,0)</f>
        <v>0</v>
      </c>
      <c r="AI6" s="126">
        <f>VLOOKUP($A6,'[4]New ISB'!$B:$FF,34,0)</f>
        <v>0</v>
      </c>
      <c r="AJ6" s="126">
        <f>VLOOKUP($A6,'[4]New ISB'!$B:$FF,35,0)</f>
        <v>0</v>
      </c>
      <c r="AK6" s="126">
        <f>VLOOKUP($A6,'[4]New ISB'!$B:$FF,36,0)</f>
        <v>12744.704</v>
      </c>
      <c r="AL6" s="126">
        <f>VLOOKUP($A6,'[4]New ISB'!$B:$FF,37,0)</f>
        <v>0</v>
      </c>
      <c r="AM6" s="126">
        <f>VLOOKUP($A6,'[4]New ISB'!$B:$FF,38,0)</f>
        <v>0</v>
      </c>
      <c r="AN6" s="126">
        <f>VLOOKUP($A6,'[4]New ISB'!$B:$FF,39,0)</f>
        <v>0</v>
      </c>
      <c r="AO6" s="126">
        <f>VLOOKUP($A6,'[4]New ISB'!$B:$FF,40,0)</f>
        <v>0</v>
      </c>
      <c r="AP6" s="126">
        <f>VLOOKUP($A6,'[4]New ISB'!$B:$FF,41,0)</f>
        <v>0</v>
      </c>
      <c r="AQ6" s="126">
        <f>VLOOKUP($A6,'[4]New ISB'!$B:$FF,42,0)</f>
        <v>0</v>
      </c>
      <c r="AR6" s="126">
        <f>VLOOKUP($A6,'[4]New ISB'!$B:$FF,43,0)</f>
        <v>0</v>
      </c>
      <c r="AS6" s="126">
        <f>VLOOKUP($A6,'[4]New ISB'!$B:$FF,44,0)</f>
        <v>0</v>
      </c>
      <c r="AT6" s="126">
        <f t="shared" si="19"/>
        <v>2143833.6625199998</v>
      </c>
      <c r="AU6" s="126">
        <f t="shared" si="20"/>
        <v>293170.09218227939</v>
      </c>
      <c r="AV6" s="126">
        <f t="shared" si="21"/>
        <v>151145.79399999999</v>
      </c>
      <c r="AW6" s="126">
        <f>VLOOKUP($A6,'[4]New ISB'!$B:$FF,48,0)</f>
        <v>184404.44666197142</v>
      </c>
      <c r="AX6" s="126">
        <f t="shared" si="22"/>
        <v>2588149.5487022791</v>
      </c>
      <c r="AY6" s="126">
        <f>VLOOKUP($A6,'[4]New ISB'!$B:$CC,50,0)</f>
        <v>2575404.8447022792</v>
      </c>
      <c r="AZ6" s="126">
        <f>VLOOKUP($A6,'[4]New ISB'!$B:$CC,51,0)</f>
        <v>4610</v>
      </c>
      <c r="BA6" s="126">
        <f>VLOOKUP($A6,'[4]New ISB'!$B:$CC,52,0)</f>
        <v>2752170</v>
      </c>
      <c r="BB6" s="126">
        <f>VLOOKUP($A6,'[4]New ISB'!$B:$CC,53,0)</f>
        <v>176765.1552977208</v>
      </c>
      <c r="BC6" s="126">
        <f>VLOOKUP($A6,'[4]New ISB'!$B:$CC,54,0)</f>
        <v>0</v>
      </c>
      <c r="BD6" s="126">
        <f>VLOOKUP($A6,'[4]New ISB'!$B:$CC,55,0)</f>
        <v>2764914.7039999999</v>
      </c>
      <c r="BE6" s="126">
        <f>VLOOKUP($A6,'[4]New ISB'!$B:$CC,56,0)</f>
        <v>2764914.7039999999</v>
      </c>
      <c r="BF6" s="126">
        <f>VLOOKUP($A6,'[4]New ISB'!$B:$CC,57,0)</f>
        <v>0</v>
      </c>
      <c r="BG6" s="126">
        <f>VLOOKUP($A6,'[4]New ISB'!$B:$CC,58,0)</f>
        <v>2764914.7039999999</v>
      </c>
      <c r="BH6" s="126">
        <f>VLOOKUP($A6,'[4]New ISB'!$B:$CC,59,0)</f>
        <v>2613768.91</v>
      </c>
      <c r="BI6" s="126">
        <f>VLOOKUP($A6,'[4]New ISB'!$B:$CC,60,0)</f>
        <v>2613768.91</v>
      </c>
      <c r="BJ6" s="126">
        <f>VLOOKUP($A6,'[4]New ISB'!$B:$CC,61,0)</f>
        <v>4378.1723785594641</v>
      </c>
      <c r="BK6" s="126">
        <f>VLOOKUP($A6,'[4]New ISB'!$B:$CC,62,0)</f>
        <v>4328.3448652380948</v>
      </c>
      <c r="BL6" s="159">
        <f>VLOOKUP($A6,'[4]New ISB'!$B:$CC,63,0)</f>
        <v>1.1511909256941406E-2</v>
      </c>
      <c r="BM6" s="126">
        <f>VLOOKUP($A6,'[4]New ISB'!$B:$CC,64,0)</f>
        <v>0</v>
      </c>
      <c r="BN6" s="126">
        <f>VLOOKUP($A6,'[4]New ISB'!$B:$CC,65,0)</f>
        <v>0</v>
      </c>
      <c r="BO6" s="126">
        <f>VLOOKUP($A6,'[4]New ISB'!$B:$CC,66,0)</f>
        <v>2764914.7039999999</v>
      </c>
      <c r="BP6" s="126">
        <f>VLOOKUP($A6,'[4]New ISB'!$B:$CC,67,0)</f>
        <v>4610</v>
      </c>
      <c r="BQ6" s="127" t="str">
        <f>VLOOKUP($A6,'[4]New ISB'!$B:$CC,68,0)</f>
        <v>Y</v>
      </c>
      <c r="BR6" s="126">
        <f>VLOOKUP($A6,'[4]New ISB'!$B:$CC,69,0)</f>
        <v>4631.3479128978224</v>
      </c>
      <c r="BS6" s="159">
        <f>VLOOKUP($A6,'[4]New ISB'!$B:$CC,70,0)</f>
        <v>1.371870044462864E-2</v>
      </c>
      <c r="BT6" s="126">
        <f>VLOOKUP($A6,'[4]New ISB'!$B:$CC,71,0)</f>
        <v>-14444.749397838395</v>
      </c>
      <c r="BU6" s="126">
        <f>VLOOKUP($A6,'[4]New ISB'!$B:$CC,72,0)</f>
        <v>2750469.9546021614</v>
      </c>
      <c r="BV6" s="126">
        <f>VLOOKUP($A6,'[4]New ISB'!$B:$CC,73,0)</f>
        <v>0</v>
      </c>
      <c r="BW6" s="126">
        <f>VLOOKUP($A6,'[4]New ISB'!$B:$CC,74,0)</f>
        <v>2750469.9546021614</v>
      </c>
      <c r="BY6" s="126">
        <f>VLOOKUP($A6,'[4]New ISB'!$B:$CC,75,0)</f>
        <v>12744.704</v>
      </c>
      <c r="BZ6" s="126">
        <f>VLOOKUP($A6,'[4]New ISB'!$B:$CC,76,0)</f>
        <v>2737725.2506021615</v>
      </c>
      <c r="CA6" s="126">
        <f>VLOOKUP(A6,'[4]New ISB'!$B:$F,5,0)</f>
        <v>597</v>
      </c>
      <c r="CB6" s="129">
        <f>VLOOKUP($A6,'[4]Adjusted Factors'!$E:$W,18,0)</f>
        <v>0</v>
      </c>
      <c r="CC6" s="129">
        <f>VLOOKUP($A6,'[4]Adjusted Factors'!$E:$W,19,0)</f>
        <v>0</v>
      </c>
      <c r="CE6" s="126"/>
      <c r="CI6" s="124" t="s">
        <v>84</v>
      </c>
      <c r="CJ6" s="124">
        <v>2238</v>
      </c>
      <c r="CK6" s="144"/>
      <c r="CL6" s="145"/>
      <c r="CM6" s="124">
        <f ca="1">VLOOKUP($A6,'[5]Adjusted Factors'!$E:$BH,28,0)</f>
        <v>78.999999999999886</v>
      </c>
      <c r="CN6" s="124">
        <f ca="1">VLOOKUP($A6,'[5]Adjusted Factors'!$E:$BH,29,0)</f>
        <v>78.999999999999886</v>
      </c>
      <c r="CO6" s="124">
        <f ca="1">VLOOKUP($A6,'[5]Adjusted Factors'!$E:$BH,30,0)</f>
        <v>0</v>
      </c>
      <c r="CP6" s="124">
        <f ca="1">VLOOKUP($A6,'[5]Adjusted Factors'!$E:$BH,31,0)</f>
        <v>0</v>
      </c>
      <c r="CQ6" s="124">
        <f ca="1">VLOOKUP($A6,'[5]Adjusted Factors'!$E:$BH,32,0)</f>
        <v>576.96644295302008</v>
      </c>
      <c r="CR6" s="124">
        <f ca="1">VLOOKUP($A6,'[5]Adjusted Factors'!$E:$BH,33,0)</f>
        <v>6.0100671140939408</v>
      </c>
      <c r="CS6" s="124">
        <f ca="1">VLOOKUP($A6,'[5]Adjusted Factors'!$E:$BH,34,0)</f>
        <v>8.0134228187919412</v>
      </c>
      <c r="CT6" s="124">
        <f ca="1">VLOOKUP($A6,'[5]Adjusted Factors'!$E:$BH,35,0)</f>
        <v>3.0050335570469824</v>
      </c>
      <c r="CU6" s="124">
        <f ca="1">VLOOKUP($A6,'[5]Adjusted Factors'!$E:$BH,36,0)</f>
        <v>1.0016778523489942</v>
      </c>
      <c r="CV6" s="124">
        <f ca="1">VLOOKUP($A6,'[5]Adjusted Factors'!$E:$BH,37,0)</f>
        <v>2.0033557046979884</v>
      </c>
      <c r="CW6" s="124">
        <f ca="1">VLOOKUP($A6,'[5]Adjusted Factors'!$E:$BH,38,0)</f>
        <v>0</v>
      </c>
      <c r="CX6" s="124">
        <f ca="1">VLOOKUP($A6,'[5]Adjusted Factors'!$E:$BH,39,0)</f>
        <v>0</v>
      </c>
      <c r="CY6" s="124">
        <f ca="1">VLOOKUP($A6,'[5]Adjusted Factors'!$E:$BH,40,0)</f>
        <v>0</v>
      </c>
      <c r="CZ6" s="124">
        <f ca="1">VLOOKUP($A6,'[5]Adjusted Factors'!$E:$BH,41,0)</f>
        <v>0</v>
      </c>
      <c r="DA6" s="124">
        <f ca="1">VLOOKUP($A6,'[5]Adjusted Factors'!$E:$BH,42,0)</f>
        <v>0</v>
      </c>
      <c r="DB6" s="124">
        <f ca="1">VLOOKUP($A6,'[5]Adjusted Factors'!$E:$BH,43,0)</f>
        <v>0</v>
      </c>
      <c r="DC6" s="124">
        <f ca="1">VLOOKUP($A6,'[5]Adjusted Factors'!$E:$BH,44,0)</f>
        <v>0</v>
      </c>
      <c r="DD6" s="124">
        <f ca="1">VLOOKUP($A6,'[5]Adjusted Factors'!$E:$BH,45,0)</f>
        <v>0</v>
      </c>
      <c r="DE6" s="124">
        <f ca="1">VLOOKUP($A6,'[5]Adjusted Factors'!$E:$BH,46,0)</f>
        <v>27.395793499043965</v>
      </c>
      <c r="DF6" s="124">
        <f ca="1">VLOOKUP($A6,'[5]Adjusted Factors'!$E:$BH,47,0)</f>
        <v>0</v>
      </c>
      <c r="DG6" s="124">
        <f ca="1">VLOOKUP($A6,'[5]Adjusted Factors'!$E:$BH,48,0)</f>
        <v>131.2115980416857</v>
      </c>
      <c r="DH6" s="124">
        <f ca="1">VLOOKUP($A6,'[5]Adjusted Factors'!$E:$BH,49,0)</f>
        <v>0</v>
      </c>
      <c r="DI6" s="124">
        <f ca="1">VLOOKUP($A6,'[5]Adjusted Factors'!$E:$BH,50,0)</f>
        <v>0</v>
      </c>
      <c r="DJ6" s="124">
        <f ca="1">VLOOKUP($A6,'[5]Adjusted Factors'!$E:$BH,51,0)</f>
        <v>0</v>
      </c>
      <c r="DK6" s="124">
        <f ca="1">VLOOKUP($A6,'[5]Adjusted Factors'!$E:$BH,52,0)</f>
        <v>0</v>
      </c>
      <c r="DL6" s="124">
        <f ca="1">VLOOKUP($A6,'[5]Adjusted Factors'!$E:$BH,53,0)</f>
        <v>0</v>
      </c>
      <c r="DM6" s="124">
        <f ca="1">VLOOKUP($A6,'[5]Adjusted Factors'!$E:$BH,54,0)</f>
        <v>0</v>
      </c>
      <c r="DN6" s="124">
        <f ca="1">VLOOKUP($A6,'[5]Adjusted Factors'!$E:$BH,55,0)</f>
        <v>5.1799999999999748</v>
      </c>
      <c r="DO6" s="124">
        <f ca="1">VLOOKUP($A6,'[5]Adjusted Factors'!$E:$BH,55,0)</f>
        <v>5.1799999999999748</v>
      </c>
    </row>
    <row r="7" spans="1:119" x14ac:dyDescent="0.2">
      <c r="A7" s="124">
        <v>132210</v>
      </c>
      <c r="B7" s="124">
        <v>8262005</v>
      </c>
      <c r="C7" s="124" t="s">
        <v>95</v>
      </c>
      <c r="D7" s="126">
        <f>VLOOKUP(A7,'[4]New ISB'!$B$6:$G$195,4,0)</f>
        <v>329</v>
      </c>
      <c r="E7" s="126">
        <f>VLOOKUP(A7,'[4]New ISB'!$B$6:$G$195,5,0)</f>
        <v>329</v>
      </c>
      <c r="F7" s="126">
        <f>VLOOKUP(A7,'[4]New ISB'!$B$6:$G$195,6,0)</f>
        <v>0</v>
      </c>
      <c r="G7" s="126">
        <f>VLOOKUP(A7,'[4]New ISB'!$B:$H,7,0)</f>
        <v>1181442.6716400001</v>
      </c>
      <c r="H7" s="126">
        <f>VLOOKUP(A7,'[4]New ISB'!$B:$J,8,0)</f>
        <v>0</v>
      </c>
      <c r="I7" s="126">
        <f>VLOOKUP(A7,'[4]New ISB'!$B:$J,9,0)</f>
        <v>0</v>
      </c>
      <c r="J7" s="126">
        <f>VLOOKUP($A7,'[4]New ISB'!$B:$FF,10,0)</f>
        <v>32293.759999999962</v>
      </c>
      <c r="K7" s="126">
        <f>VLOOKUP($A7,'[4]New ISB'!$B:$FF,11,0)</f>
        <v>0</v>
      </c>
      <c r="L7" s="126">
        <f>VLOOKUP($A7,'[4]New ISB'!$B:$FF,12,0)</f>
        <v>54042.23999999994</v>
      </c>
      <c r="M7" s="126">
        <f>VLOOKUP($A7,'[4]New ISB'!$B:$FF,13,0)</f>
        <v>0</v>
      </c>
      <c r="N7" s="126">
        <f>VLOOKUP($A7,'[4]New ISB'!$B:$FF,14,0)</f>
        <v>18876.000000000007</v>
      </c>
      <c r="O7" s="126">
        <f>VLOOKUP($A7,'[4]New ISB'!$B:$FF,15,0)</f>
        <v>9097.8800000000047</v>
      </c>
      <c r="P7" s="126">
        <f>VLOOKUP($A7,'[4]New ISB'!$B:$FF,16,0)</f>
        <v>1833</v>
      </c>
      <c r="Q7" s="126">
        <f>VLOOKUP($A7,'[4]New ISB'!$B:$FF,17,0)</f>
        <v>998.88</v>
      </c>
      <c r="R7" s="126">
        <f>VLOOKUP($A7,'[4]New ISB'!$B:$FF,18,0)</f>
        <v>530.33000000000004</v>
      </c>
      <c r="S7" s="126">
        <f>VLOOKUP($A7,'[4]New ISB'!$B:$FF,19,0)</f>
        <v>0</v>
      </c>
      <c r="T7" s="126">
        <f>VLOOKUP($A7,'[4]New ISB'!$B:$FF,20,0)</f>
        <v>0</v>
      </c>
      <c r="U7" s="126">
        <f>VLOOKUP($A7,'[4]New ISB'!$B:$FF,21,0)</f>
        <v>0</v>
      </c>
      <c r="V7" s="126">
        <f>VLOOKUP($A7,'[4]New ISB'!$B:$FF,22,0)</f>
        <v>0</v>
      </c>
      <c r="W7" s="126">
        <f>VLOOKUP($A7,'[4]New ISB'!$B:$FF,23,0)</f>
        <v>0</v>
      </c>
      <c r="X7" s="126">
        <f>VLOOKUP($A7,'[4]New ISB'!$B:$FF,24,0)</f>
        <v>0</v>
      </c>
      <c r="Y7" s="126">
        <f>VLOOKUP($A7,'[4]New ISB'!$B:$FF,25,0)</f>
        <v>0</v>
      </c>
      <c r="Z7" s="126">
        <f>VLOOKUP($A7,'[4]New ISB'!$B:$FF,26,0)</f>
        <v>59615.492631578993</v>
      </c>
      <c r="AA7" s="126">
        <f>VLOOKUP($A7,'[4]New ISB'!$B:$FF,27,0)</f>
        <v>0</v>
      </c>
      <c r="AB7" s="126"/>
      <c r="AC7" s="126">
        <f>VLOOKUP($A7,'[4]New ISB'!$B:$FF,28,0)</f>
        <v>108216.8190401031</v>
      </c>
      <c r="AD7" s="126">
        <f>VLOOKUP($A7,'[4]New ISB'!$B:$FF,29,0)</f>
        <v>0</v>
      </c>
      <c r="AE7" s="126">
        <f>VLOOKUP($A7,'[4]New ISB'!$B:$FF,30,0)</f>
        <v>16074.310800000065</v>
      </c>
      <c r="AF7" s="126">
        <f>VLOOKUP($A7,'[4]New ISB'!$B:$FF,31,0)</f>
        <v>0</v>
      </c>
      <c r="AG7" s="126">
        <f>VLOOKUP($A7,'[4]New ISB'!$B:$FF,32,0)</f>
        <v>138401.09</v>
      </c>
      <c r="AH7" s="126">
        <f>VLOOKUP($A7,'[4]New ISB'!$B:$FF,33,0)</f>
        <v>0</v>
      </c>
      <c r="AI7" s="126">
        <f>VLOOKUP($A7,'[4]New ISB'!$B:$FF,34,0)</f>
        <v>0</v>
      </c>
      <c r="AJ7" s="126">
        <f>VLOOKUP($A7,'[4]New ISB'!$B:$FF,35,0)</f>
        <v>0</v>
      </c>
      <c r="AK7" s="126">
        <f>VLOOKUP($A7,'[4]New ISB'!$B:$FF,36,0)</f>
        <v>6522.88</v>
      </c>
      <c r="AL7" s="126">
        <f>VLOOKUP($A7,'[4]New ISB'!$B:$FF,37,0)</f>
        <v>0</v>
      </c>
      <c r="AM7" s="126">
        <f>VLOOKUP($A7,'[4]New ISB'!$B:$FF,38,0)</f>
        <v>0</v>
      </c>
      <c r="AN7" s="126">
        <f>VLOOKUP($A7,'[4]New ISB'!$B:$FF,39,0)</f>
        <v>0</v>
      </c>
      <c r="AO7" s="126">
        <f>VLOOKUP($A7,'[4]New ISB'!$B:$FF,40,0)</f>
        <v>0</v>
      </c>
      <c r="AP7" s="126">
        <f>VLOOKUP($A7,'[4]New ISB'!$B:$FF,41,0)</f>
        <v>0</v>
      </c>
      <c r="AQ7" s="126">
        <f>VLOOKUP($A7,'[4]New ISB'!$B:$FF,42,0)</f>
        <v>0</v>
      </c>
      <c r="AR7" s="126">
        <f>VLOOKUP($A7,'[4]New ISB'!$B:$FF,43,0)</f>
        <v>0</v>
      </c>
      <c r="AS7" s="126">
        <f>VLOOKUP($A7,'[4]New ISB'!$B:$FF,44,0)</f>
        <v>0</v>
      </c>
      <c r="AT7" s="126">
        <f t="shared" si="19"/>
        <v>1181442.6716400001</v>
      </c>
      <c r="AU7" s="126">
        <f t="shared" si="20"/>
        <v>301578.71247168211</v>
      </c>
      <c r="AV7" s="126">
        <f t="shared" si="21"/>
        <v>144923.97</v>
      </c>
      <c r="AW7" s="126">
        <f>VLOOKUP($A7,'[4]New ISB'!$B:$FF,48,0)</f>
        <v>129488.05231444843</v>
      </c>
      <c r="AX7" s="126">
        <f t="shared" si="22"/>
        <v>1627945.3541116822</v>
      </c>
      <c r="AY7" s="126">
        <f>VLOOKUP($A7,'[4]New ISB'!$B:$CC,50,0)</f>
        <v>1621422.4741116823</v>
      </c>
      <c r="AZ7" s="126">
        <f>VLOOKUP($A7,'[4]New ISB'!$B:$CC,51,0)</f>
        <v>4610</v>
      </c>
      <c r="BA7" s="126">
        <f>VLOOKUP($A7,'[4]New ISB'!$B:$CC,52,0)</f>
        <v>1516690</v>
      </c>
      <c r="BB7" s="126">
        <f>VLOOKUP($A7,'[4]New ISB'!$B:$CC,53,0)</f>
        <v>0</v>
      </c>
      <c r="BC7" s="126">
        <f>VLOOKUP($A7,'[4]New ISB'!$B:$CC,54,0)</f>
        <v>0</v>
      </c>
      <c r="BD7" s="126">
        <f>VLOOKUP($A7,'[4]New ISB'!$B:$CC,55,0)</f>
        <v>1627945.3541116822</v>
      </c>
      <c r="BE7" s="126">
        <f>VLOOKUP($A7,'[4]New ISB'!$B:$CC,56,0)</f>
        <v>1627945.3541116824</v>
      </c>
      <c r="BF7" s="126">
        <f>VLOOKUP($A7,'[4]New ISB'!$B:$CC,57,0)</f>
        <v>0</v>
      </c>
      <c r="BG7" s="126">
        <f>VLOOKUP($A7,'[4]New ISB'!$B:$CC,58,0)</f>
        <v>1523212.88</v>
      </c>
      <c r="BH7" s="126">
        <f>VLOOKUP($A7,'[4]New ISB'!$B:$CC,59,0)</f>
        <v>1378288.91</v>
      </c>
      <c r="BI7" s="126">
        <f>VLOOKUP($A7,'[4]New ISB'!$B:$CC,60,0)</f>
        <v>1483021.3841116822</v>
      </c>
      <c r="BJ7" s="126">
        <f>VLOOKUP($A7,'[4]New ISB'!$B:$CC,61,0)</f>
        <v>4507.6637814944743</v>
      </c>
      <c r="BK7" s="126">
        <f>VLOOKUP($A7,'[4]New ISB'!$B:$CC,62,0)</f>
        <v>4354.2109645367418</v>
      </c>
      <c r="BL7" s="159">
        <f>VLOOKUP($A7,'[4]New ISB'!$B:$CC,63,0)</f>
        <v>3.5242393675350731E-2</v>
      </c>
      <c r="BM7" s="126">
        <f>VLOOKUP($A7,'[4]New ISB'!$B:$CC,64,0)</f>
        <v>0</v>
      </c>
      <c r="BN7" s="126">
        <f>VLOOKUP($A7,'[4]New ISB'!$B:$CC,65,0)</f>
        <v>0</v>
      </c>
      <c r="BO7" s="126">
        <f>VLOOKUP($A7,'[4]New ISB'!$B:$CC,66,0)</f>
        <v>1627945.3541116822</v>
      </c>
      <c r="BP7" s="126">
        <f>VLOOKUP($A7,'[4]New ISB'!$B:$CC,67,0)</f>
        <v>4928.3357875735028</v>
      </c>
      <c r="BQ7" s="127" t="str">
        <f>VLOOKUP($A7,'[4]New ISB'!$B:$CC,68,0)</f>
        <v>Y</v>
      </c>
      <c r="BR7" s="126">
        <f>VLOOKUP($A7,'[4]New ISB'!$B:$CC,69,0)</f>
        <v>4948.1621705522257</v>
      </c>
      <c r="BS7" s="159">
        <f>VLOOKUP($A7,'[4]New ISB'!$B:$CC,70,0)</f>
        <v>2.6741344996891847E-2</v>
      </c>
      <c r="BT7" s="126">
        <f>VLOOKUP($A7,'[4]New ISB'!$B:$CC,71,0)</f>
        <v>-7960.3392828958658</v>
      </c>
      <c r="BU7" s="126">
        <f>VLOOKUP($A7,'[4]New ISB'!$B:$CC,72,0)</f>
        <v>1619985.0148287863</v>
      </c>
      <c r="BV7" s="126">
        <f>VLOOKUP($A7,'[4]New ISB'!$B:$CC,73,0)</f>
        <v>0</v>
      </c>
      <c r="BW7" s="126">
        <f>VLOOKUP($A7,'[4]New ISB'!$B:$CC,74,0)</f>
        <v>1619985.0148287863</v>
      </c>
      <c r="BY7" s="126">
        <f>VLOOKUP($A7,'[4]New ISB'!$B:$CC,75,0)</f>
        <v>6522.88</v>
      </c>
      <c r="BZ7" s="126">
        <f>VLOOKUP($A7,'[4]New ISB'!$B:$CC,76,0)</f>
        <v>1613462.1348287864</v>
      </c>
      <c r="CA7" s="126">
        <f>VLOOKUP(A7,'[4]New ISB'!$B:$F,5,0)</f>
        <v>329</v>
      </c>
      <c r="CB7" s="129">
        <f>VLOOKUP($A7,'[4]Adjusted Factors'!$E:$W,18,0)</f>
        <v>0</v>
      </c>
      <c r="CC7" s="129">
        <f>VLOOKUP($A7,'[4]Adjusted Factors'!$E:$W,19,0)</f>
        <v>0</v>
      </c>
      <c r="CE7" s="126"/>
      <c r="CI7" s="124" t="s">
        <v>86</v>
      </c>
      <c r="CJ7" s="124">
        <v>3377</v>
      </c>
      <c r="CK7" s="144"/>
      <c r="CL7" s="145"/>
      <c r="CM7" s="124">
        <f ca="1">VLOOKUP($A7,'[5]Adjusted Factors'!$E:$BH,28,0)</f>
        <v>63.999999999999929</v>
      </c>
      <c r="CN7" s="124">
        <f ca="1">VLOOKUP($A7,'[5]Adjusted Factors'!$E:$BH,29,0)</f>
        <v>63.999999999999929</v>
      </c>
      <c r="CO7" s="124">
        <f ca="1">VLOOKUP($A7,'[5]Adjusted Factors'!$E:$BH,30,0)</f>
        <v>0</v>
      </c>
      <c r="CP7" s="124">
        <f ca="1">VLOOKUP($A7,'[5]Adjusted Factors'!$E:$BH,31,0)</f>
        <v>0</v>
      </c>
      <c r="CQ7" s="124">
        <f ca="1">VLOOKUP($A7,'[5]Adjusted Factors'!$E:$BH,32,0)</f>
        <v>212.99999999999994</v>
      </c>
      <c r="CR7" s="124">
        <f ca="1">VLOOKUP($A7,'[5]Adjusted Factors'!$E:$BH,33,0)</f>
        <v>78.000000000000028</v>
      </c>
      <c r="CS7" s="124">
        <f ca="1">VLOOKUP($A7,'[5]Adjusted Factors'!$E:$BH,34,0)</f>
        <v>31.000000000000014</v>
      </c>
      <c r="CT7" s="124">
        <f ca="1">VLOOKUP($A7,'[5]Adjusted Factors'!$E:$BH,35,0)</f>
        <v>4</v>
      </c>
      <c r="CU7" s="124">
        <f ca="1">VLOOKUP($A7,'[5]Adjusted Factors'!$E:$BH,36,0)</f>
        <v>2</v>
      </c>
      <c r="CV7" s="124">
        <f ca="1">VLOOKUP($A7,'[5]Adjusted Factors'!$E:$BH,37,0)</f>
        <v>1</v>
      </c>
      <c r="CW7" s="124">
        <f ca="1">VLOOKUP($A7,'[5]Adjusted Factors'!$E:$BH,38,0)</f>
        <v>0</v>
      </c>
      <c r="CX7" s="124">
        <f ca="1">VLOOKUP($A7,'[5]Adjusted Factors'!$E:$BH,39,0)</f>
        <v>0</v>
      </c>
      <c r="CY7" s="124">
        <f ca="1">VLOOKUP($A7,'[5]Adjusted Factors'!$E:$BH,40,0)</f>
        <v>0</v>
      </c>
      <c r="CZ7" s="124">
        <f ca="1">VLOOKUP($A7,'[5]Adjusted Factors'!$E:$BH,41,0)</f>
        <v>0</v>
      </c>
      <c r="DA7" s="124">
        <f ca="1">VLOOKUP($A7,'[5]Adjusted Factors'!$E:$BH,42,0)</f>
        <v>0</v>
      </c>
      <c r="DB7" s="124">
        <f ca="1">VLOOKUP($A7,'[5]Adjusted Factors'!$E:$BH,43,0)</f>
        <v>0</v>
      </c>
      <c r="DC7" s="124">
        <f ca="1">VLOOKUP($A7,'[5]Adjusted Factors'!$E:$BH,44,0)</f>
        <v>0</v>
      </c>
      <c r="DD7" s="124">
        <f ca="1">VLOOKUP($A7,'[5]Adjusted Factors'!$E:$BH,45,0)</f>
        <v>0</v>
      </c>
      <c r="DE7" s="124">
        <f ca="1">VLOOKUP($A7,'[5]Adjusted Factors'!$E:$BH,46,0)</f>
        <v>98.122807017543948</v>
      </c>
      <c r="DF7" s="124">
        <f ca="1">VLOOKUP($A7,'[5]Adjusted Factors'!$E:$BH,47,0)</f>
        <v>0</v>
      </c>
      <c r="DG7" s="124">
        <f ca="1">VLOOKUP($A7,'[5]Adjusted Factors'!$E:$BH,48,0)</f>
        <v>89.81916041275791</v>
      </c>
      <c r="DH7" s="124">
        <f ca="1">VLOOKUP($A7,'[5]Adjusted Factors'!$E:$BH,49,0)</f>
        <v>0</v>
      </c>
      <c r="DI7" s="124">
        <f ca="1">VLOOKUP($A7,'[5]Adjusted Factors'!$E:$BH,50,0)</f>
        <v>0</v>
      </c>
      <c r="DJ7" s="124">
        <f ca="1">VLOOKUP($A7,'[5]Adjusted Factors'!$E:$BH,51,0)</f>
        <v>0</v>
      </c>
      <c r="DK7" s="124">
        <f ca="1">VLOOKUP($A7,'[5]Adjusted Factors'!$E:$BH,52,0)</f>
        <v>0</v>
      </c>
      <c r="DL7" s="124">
        <f ca="1">VLOOKUP($A7,'[5]Adjusted Factors'!$E:$BH,53,0)</f>
        <v>0</v>
      </c>
      <c r="DM7" s="124">
        <f ca="1">VLOOKUP($A7,'[5]Adjusted Factors'!$E:$BH,54,0)</f>
        <v>0</v>
      </c>
      <c r="DN7" s="124">
        <f ca="1">VLOOKUP($A7,'[5]Adjusted Factors'!$E:$BH,55,0)</f>
        <v>16.260000000000066</v>
      </c>
      <c r="DO7" s="124">
        <f ca="1">VLOOKUP($A7,'[5]Adjusted Factors'!$E:$BH,55,0)</f>
        <v>16.260000000000066</v>
      </c>
    </row>
    <row r="8" spans="1:119" x14ac:dyDescent="0.2">
      <c r="A8" s="124">
        <v>132786</v>
      </c>
      <c r="B8" s="124">
        <v>8262006</v>
      </c>
      <c r="C8" s="124" t="s">
        <v>145</v>
      </c>
      <c r="D8" s="126">
        <f>VLOOKUP(A8,'[4]New ISB'!$B$6:$G$195,4,0)</f>
        <v>173</v>
      </c>
      <c r="E8" s="126">
        <f>VLOOKUP(A8,'[4]New ISB'!$B$6:$G$195,5,0)</f>
        <v>173</v>
      </c>
      <c r="F8" s="126">
        <f>VLOOKUP(A8,'[4]New ISB'!$B$6:$G$195,6,0)</f>
        <v>0</v>
      </c>
      <c r="G8" s="126">
        <f>VLOOKUP(A8,'[4]New ISB'!$B:$H,7,0)</f>
        <v>621244.93067999999</v>
      </c>
      <c r="H8" s="126">
        <f>VLOOKUP(A8,'[4]New ISB'!$B:$J,8,0)</f>
        <v>0</v>
      </c>
      <c r="I8" s="126">
        <f>VLOOKUP(A8,'[4]New ISB'!$B:$J,9,0)</f>
        <v>0</v>
      </c>
      <c r="J8" s="126">
        <f>VLOOKUP($A8,'[4]New ISB'!$B:$FF,10,0)</f>
        <v>13119.339999999958</v>
      </c>
      <c r="K8" s="126">
        <f>VLOOKUP($A8,'[4]New ISB'!$B:$FF,11,0)</f>
        <v>0</v>
      </c>
      <c r="L8" s="126">
        <f>VLOOKUP($A8,'[4]New ISB'!$B:$FF,12,0)</f>
        <v>21954.659999999931</v>
      </c>
      <c r="M8" s="126">
        <f>VLOOKUP($A8,'[4]New ISB'!$B:$FF,13,0)</f>
        <v>0</v>
      </c>
      <c r="N8" s="126">
        <f>VLOOKUP($A8,'[4]New ISB'!$B:$FF,14,0)</f>
        <v>243.40697674418595</v>
      </c>
      <c r="O8" s="126">
        <f>VLOOKUP($A8,'[4]New ISB'!$B:$FF,15,0)</f>
        <v>2066.3039534883746</v>
      </c>
      <c r="P8" s="126">
        <f>VLOOKUP($A8,'[4]New ISB'!$B:$FF,16,0)</f>
        <v>921.82848837209406</v>
      </c>
      <c r="Q8" s="126">
        <f>VLOOKUP($A8,'[4]New ISB'!$B:$FF,17,0)</f>
        <v>0</v>
      </c>
      <c r="R8" s="126">
        <f>VLOOKUP($A8,'[4]New ISB'!$B:$FF,18,0)</f>
        <v>0</v>
      </c>
      <c r="S8" s="126">
        <f>VLOOKUP($A8,'[4]New ISB'!$B:$FF,19,0)</f>
        <v>0</v>
      </c>
      <c r="T8" s="126">
        <f>VLOOKUP($A8,'[4]New ISB'!$B:$FF,20,0)</f>
        <v>0</v>
      </c>
      <c r="U8" s="126">
        <f>VLOOKUP($A8,'[4]New ISB'!$B:$FF,21,0)</f>
        <v>0</v>
      </c>
      <c r="V8" s="126">
        <f>VLOOKUP($A8,'[4]New ISB'!$B:$FF,22,0)</f>
        <v>0</v>
      </c>
      <c r="W8" s="126">
        <f>VLOOKUP($A8,'[4]New ISB'!$B:$FF,23,0)</f>
        <v>0</v>
      </c>
      <c r="X8" s="126">
        <f>VLOOKUP($A8,'[4]New ISB'!$B:$FF,24,0)</f>
        <v>0</v>
      </c>
      <c r="Y8" s="126">
        <f>VLOOKUP($A8,'[4]New ISB'!$B:$FF,25,0)</f>
        <v>0</v>
      </c>
      <c r="Z8" s="126">
        <f>VLOOKUP($A8,'[4]New ISB'!$B:$FF,26,0)</f>
        <v>35911.859000000033</v>
      </c>
      <c r="AA8" s="126">
        <f>VLOOKUP($A8,'[4]New ISB'!$B:$FF,27,0)</f>
        <v>0</v>
      </c>
      <c r="AB8" s="126"/>
      <c r="AC8" s="126">
        <f>VLOOKUP($A8,'[4]New ISB'!$B:$FF,28,0)</f>
        <v>48386.833392857137</v>
      </c>
      <c r="AD8" s="126">
        <f>VLOOKUP($A8,'[4]New ISB'!$B:$FF,29,0)</f>
        <v>0</v>
      </c>
      <c r="AE8" s="126">
        <f>VLOOKUP($A8,'[4]New ISB'!$B:$FF,30,0)</f>
        <v>0</v>
      </c>
      <c r="AF8" s="126">
        <f>VLOOKUP($A8,'[4]New ISB'!$B:$FF,31,0)</f>
        <v>0</v>
      </c>
      <c r="AG8" s="126">
        <f>VLOOKUP($A8,'[4]New ISB'!$B:$FF,32,0)</f>
        <v>138401.09</v>
      </c>
      <c r="AH8" s="126">
        <f>VLOOKUP($A8,'[4]New ISB'!$B:$FF,33,0)</f>
        <v>0</v>
      </c>
      <c r="AI8" s="126">
        <f>VLOOKUP($A8,'[4]New ISB'!$B:$FF,34,0)</f>
        <v>0</v>
      </c>
      <c r="AJ8" s="126">
        <f>VLOOKUP($A8,'[4]New ISB'!$B:$FF,35,0)</f>
        <v>0</v>
      </c>
      <c r="AK8" s="126">
        <f>VLOOKUP($A8,'[4]New ISB'!$B:$FF,36,0)</f>
        <v>28984.32</v>
      </c>
      <c r="AL8" s="126">
        <f>VLOOKUP($A8,'[4]New ISB'!$B:$FF,37,0)</f>
        <v>0</v>
      </c>
      <c r="AM8" s="126">
        <f>VLOOKUP($A8,'[4]New ISB'!$B:$FF,38,0)</f>
        <v>0</v>
      </c>
      <c r="AN8" s="126">
        <f>VLOOKUP($A8,'[4]New ISB'!$B:$FF,39,0)</f>
        <v>0</v>
      </c>
      <c r="AO8" s="126">
        <f>VLOOKUP($A8,'[4]New ISB'!$B:$FF,40,0)</f>
        <v>0</v>
      </c>
      <c r="AP8" s="126">
        <f>VLOOKUP($A8,'[4]New ISB'!$B:$FF,41,0)</f>
        <v>0</v>
      </c>
      <c r="AQ8" s="126">
        <f>VLOOKUP($A8,'[4]New ISB'!$B:$FF,42,0)</f>
        <v>0</v>
      </c>
      <c r="AR8" s="126">
        <f>VLOOKUP($A8,'[4]New ISB'!$B:$FF,43,0)</f>
        <v>0</v>
      </c>
      <c r="AS8" s="126">
        <f>VLOOKUP($A8,'[4]New ISB'!$B:$FF,44,0)</f>
        <v>0</v>
      </c>
      <c r="AT8" s="126">
        <f t="shared" si="19"/>
        <v>621244.93067999999</v>
      </c>
      <c r="AU8" s="126">
        <f t="shared" si="20"/>
        <v>122604.23181146171</v>
      </c>
      <c r="AV8" s="126">
        <f t="shared" si="21"/>
        <v>167385.41</v>
      </c>
      <c r="AW8" s="126">
        <f>VLOOKUP($A8,'[4]New ISB'!$B:$FF,48,0)</f>
        <v>56060.601660214918</v>
      </c>
      <c r="AX8" s="126">
        <f t="shared" si="22"/>
        <v>911234.57249146176</v>
      </c>
      <c r="AY8" s="126">
        <f>VLOOKUP($A8,'[4]New ISB'!$B:$CC,50,0)</f>
        <v>882250.25249146181</v>
      </c>
      <c r="AZ8" s="126">
        <f>VLOOKUP($A8,'[4]New ISB'!$B:$CC,51,0)</f>
        <v>4610</v>
      </c>
      <c r="BA8" s="126">
        <f>VLOOKUP($A8,'[4]New ISB'!$B:$CC,52,0)</f>
        <v>797530</v>
      </c>
      <c r="BB8" s="126">
        <f>VLOOKUP($A8,'[4]New ISB'!$B:$CC,53,0)</f>
        <v>0</v>
      </c>
      <c r="BC8" s="126">
        <f>VLOOKUP($A8,'[4]New ISB'!$B:$CC,54,0)</f>
        <v>0</v>
      </c>
      <c r="BD8" s="126">
        <f>VLOOKUP($A8,'[4]New ISB'!$B:$CC,55,0)</f>
        <v>911234.57249146176</v>
      </c>
      <c r="BE8" s="126">
        <f>VLOOKUP($A8,'[4]New ISB'!$B:$CC,56,0)</f>
        <v>911234.57249146176</v>
      </c>
      <c r="BF8" s="126">
        <f>VLOOKUP($A8,'[4]New ISB'!$B:$CC,57,0)</f>
        <v>0</v>
      </c>
      <c r="BG8" s="126">
        <f>VLOOKUP($A8,'[4]New ISB'!$B:$CC,58,0)</f>
        <v>826514.32</v>
      </c>
      <c r="BH8" s="126">
        <f>VLOOKUP($A8,'[4]New ISB'!$B:$CC,59,0)</f>
        <v>659128.91</v>
      </c>
      <c r="BI8" s="126">
        <f>VLOOKUP($A8,'[4]New ISB'!$B:$CC,60,0)</f>
        <v>743849.16249146184</v>
      </c>
      <c r="BJ8" s="126">
        <f>VLOOKUP($A8,'[4]New ISB'!$B:$CC,61,0)</f>
        <v>4299.7061415691433</v>
      </c>
      <c r="BK8" s="126">
        <f>VLOOKUP($A8,'[4]New ISB'!$B:$CC,62,0)</f>
        <v>4303.8673846590909</v>
      </c>
      <c r="BL8" s="159">
        <f>VLOOKUP($A8,'[4]New ISB'!$B:$CC,63,0)</f>
        <v>-9.668613639863085E-4</v>
      </c>
      <c r="BM8" s="126">
        <f>VLOOKUP($A8,'[4]New ISB'!$B:$CC,64,0)</f>
        <v>9.668613639863085E-4</v>
      </c>
      <c r="BN8" s="126">
        <f>VLOOKUP($A8,'[4]New ISB'!$B:$CC,65,0)</f>
        <v>719.89505456094776</v>
      </c>
      <c r="BO8" s="126">
        <f>VLOOKUP($A8,'[4]New ISB'!$B:$CC,66,0)</f>
        <v>911954.46754602273</v>
      </c>
      <c r="BP8" s="126">
        <f>VLOOKUP($A8,'[4]New ISB'!$B:$CC,67,0)</f>
        <v>5103.8736852371258</v>
      </c>
      <c r="BQ8" s="127" t="str">
        <f>VLOOKUP($A8,'[4]New ISB'!$B:$CC,68,0)</f>
        <v>Y</v>
      </c>
      <c r="BR8" s="126">
        <f>VLOOKUP($A8,'[4]New ISB'!$B:$CC,69,0)</f>
        <v>5271.4131072024438</v>
      </c>
      <c r="BS8" s="159">
        <f>VLOOKUP($A8,'[4]New ISB'!$B:$CC,70,0)</f>
        <v>6.2635534888488831E-3</v>
      </c>
      <c r="BT8" s="126">
        <f>VLOOKUP($A8,'[4]New ISB'!$B:$CC,71,0)</f>
        <v>-4185.831902556185</v>
      </c>
      <c r="BU8" s="126">
        <f>VLOOKUP($A8,'[4]New ISB'!$B:$CC,72,0)</f>
        <v>907768.63564346649</v>
      </c>
      <c r="BV8" s="126">
        <f>VLOOKUP($A8,'[4]New ISB'!$B:$CC,73,0)</f>
        <v>0</v>
      </c>
      <c r="BW8" s="126">
        <f>VLOOKUP($A8,'[4]New ISB'!$B:$CC,74,0)</f>
        <v>907768.63564346649</v>
      </c>
      <c r="BY8" s="126">
        <f>VLOOKUP($A8,'[4]New ISB'!$B:$CC,75,0)</f>
        <v>28984.32</v>
      </c>
      <c r="BZ8" s="126">
        <f>VLOOKUP($A8,'[4]New ISB'!$B:$CC,76,0)</f>
        <v>878784.31564346654</v>
      </c>
      <c r="CA8" s="126">
        <f>VLOOKUP(A8,'[4]New ISB'!$B:$F,5,0)</f>
        <v>173</v>
      </c>
      <c r="CB8" s="129">
        <f>VLOOKUP($A8,'[4]Adjusted Factors'!$E:$W,18,0)</f>
        <v>0</v>
      </c>
      <c r="CC8" s="129">
        <f>VLOOKUP($A8,'[4]Adjusted Factors'!$E:$W,19,0)</f>
        <v>0</v>
      </c>
      <c r="CE8" s="126"/>
      <c r="CI8" s="124" t="s">
        <v>89</v>
      </c>
      <c r="CJ8" s="124">
        <v>3384</v>
      </c>
      <c r="CK8" s="144"/>
      <c r="CL8" s="145"/>
      <c r="CM8" s="124">
        <f ca="1">VLOOKUP($A8,'[5]Adjusted Factors'!$E:$BH,28,0)</f>
        <v>25.999999999999918</v>
      </c>
      <c r="CN8" s="124">
        <f ca="1">VLOOKUP($A8,'[5]Adjusted Factors'!$E:$BH,29,0)</f>
        <v>25.999999999999918</v>
      </c>
      <c r="CO8" s="124">
        <f ca="1">VLOOKUP($A8,'[5]Adjusted Factors'!$E:$BH,30,0)</f>
        <v>0</v>
      </c>
      <c r="CP8" s="124">
        <f ca="1">VLOOKUP($A8,'[5]Adjusted Factors'!$E:$BH,31,0)</f>
        <v>0</v>
      </c>
      <c r="CQ8" s="124">
        <f ca="1">VLOOKUP($A8,'[5]Adjusted Factors'!$E:$BH,32,0)</f>
        <v>162.94186046511626</v>
      </c>
      <c r="CR8" s="124">
        <f ca="1">VLOOKUP($A8,'[5]Adjusted Factors'!$E:$BH,33,0)</f>
        <v>1.0058139534883717</v>
      </c>
      <c r="CS8" s="124">
        <f ca="1">VLOOKUP($A8,'[5]Adjusted Factors'!$E:$BH,34,0)</f>
        <v>7.0406976744186132</v>
      </c>
      <c r="CT8" s="124">
        <f ca="1">VLOOKUP($A8,'[5]Adjusted Factors'!$E:$BH,35,0)</f>
        <v>2.0116279069767464</v>
      </c>
      <c r="CU8" s="124">
        <f ca="1">VLOOKUP($A8,'[5]Adjusted Factors'!$E:$BH,36,0)</f>
        <v>0</v>
      </c>
      <c r="CV8" s="124">
        <f ca="1">VLOOKUP($A8,'[5]Adjusted Factors'!$E:$BH,37,0)</f>
        <v>0</v>
      </c>
      <c r="CW8" s="124">
        <f ca="1">VLOOKUP($A8,'[5]Adjusted Factors'!$E:$BH,38,0)</f>
        <v>0</v>
      </c>
      <c r="CX8" s="124">
        <f ca="1">VLOOKUP($A8,'[5]Adjusted Factors'!$E:$BH,39,0)</f>
        <v>0</v>
      </c>
      <c r="CY8" s="124">
        <f ca="1">VLOOKUP($A8,'[5]Adjusted Factors'!$E:$BH,40,0)</f>
        <v>0</v>
      </c>
      <c r="CZ8" s="124">
        <f ca="1">VLOOKUP($A8,'[5]Adjusted Factors'!$E:$BH,41,0)</f>
        <v>0</v>
      </c>
      <c r="DA8" s="124">
        <f ca="1">VLOOKUP($A8,'[5]Adjusted Factors'!$E:$BH,42,0)</f>
        <v>0</v>
      </c>
      <c r="DB8" s="124">
        <f ca="1">VLOOKUP($A8,'[5]Adjusted Factors'!$E:$BH,43,0)</f>
        <v>0</v>
      </c>
      <c r="DC8" s="124">
        <f ca="1">VLOOKUP($A8,'[5]Adjusted Factors'!$E:$BH,44,0)</f>
        <v>0</v>
      </c>
      <c r="DD8" s="124">
        <f ca="1">VLOOKUP($A8,'[5]Adjusted Factors'!$E:$BH,45,0)</f>
        <v>0</v>
      </c>
      <c r="DE8" s="124">
        <f ca="1">VLOOKUP($A8,'[5]Adjusted Factors'!$E:$BH,46,0)</f>
        <v>59.108333333333391</v>
      </c>
      <c r="DF8" s="124">
        <f ca="1">VLOOKUP($A8,'[5]Adjusted Factors'!$E:$BH,47,0)</f>
        <v>0</v>
      </c>
      <c r="DG8" s="124">
        <f ca="1">VLOOKUP($A8,'[5]Adjusted Factors'!$E:$BH,48,0)</f>
        <v>40.160714285714285</v>
      </c>
      <c r="DH8" s="124">
        <f ca="1">VLOOKUP($A8,'[5]Adjusted Factors'!$E:$BH,49,0)</f>
        <v>0</v>
      </c>
      <c r="DI8" s="124">
        <f ca="1">VLOOKUP($A8,'[5]Adjusted Factors'!$E:$BH,50,0)</f>
        <v>0</v>
      </c>
      <c r="DJ8" s="124">
        <f ca="1">VLOOKUP($A8,'[5]Adjusted Factors'!$E:$BH,51,0)</f>
        <v>0</v>
      </c>
      <c r="DK8" s="124">
        <f ca="1">VLOOKUP($A8,'[5]Adjusted Factors'!$E:$BH,52,0)</f>
        <v>0</v>
      </c>
      <c r="DL8" s="124">
        <f ca="1">VLOOKUP($A8,'[5]Adjusted Factors'!$E:$BH,53,0)</f>
        <v>0</v>
      </c>
      <c r="DM8" s="124">
        <f ca="1">VLOOKUP($A8,'[5]Adjusted Factors'!$E:$BH,54,0)</f>
        <v>0</v>
      </c>
      <c r="DN8" s="124">
        <f ca="1">VLOOKUP($A8,'[5]Adjusted Factors'!$E:$BH,55,0)</f>
        <v>0</v>
      </c>
      <c r="DO8" s="124">
        <f ca="1">VLOOKUP($A8,'[5]Adjusted Factors'!$E:$BH,55,0)</f>
        <v>0</v>
      </c>
    </row>
    <row r="9" spans="1:119" x14ac:dyDescent="0.2">
      <c r="A9" s="124">
        <v>132787</v>
      </c>
      <c r="B9" s="124">
        <v>8262007</v>
      </c>
      <c r="C9" s="124" t="s">
        <v>152</v>
      </c>
      <c r="D9" s="126">
        <f>VLOOKUP(A9,'[4]New ISB'!$B$6:$G$195,4,0)</f>
        <v>389</v>
      </c>
      <c r="E9" s="126">
        <f>VLOOKUP(A9,'[4]New ISB'!$B$6:$G$195,5,0)</f>
        <v>389</v>
      </c>
      <c r="F9" s="126">
        <f>VLOOKUP(A9,'[4]New ISB'!$B$6:$G$195,6,0)</f>
        <v>0</v>
      </c>
      <c r="G9" s="126">
        <f>VLOOKUP(A9,'[4]New ISB'!$B:$H,7,0)</f>
        <v>1396903.34124</v>
      </c>
      <c r="H9" s="126">
        <f>VLOOKUP(A9,'[4]New ISB'!$B:$J,8,0)</f>
        <v>0</v>
      </c>
      <c r="I9" s="126">
        <f>VLOOKUP(A9,'[4]New ISB'!$B:$J,9,0)</f>
        <v>0</v>
      </c>
      <c r="J9" s="126">
        <f>VLOOKUP($A9,'[4]New ISB'!$B:$FF,10,0)</f>
        <v>23211.140000000083</v>
      </c>
      <c r="K9" s="126">
        <f>VLOOKUP($A9,'[4]New ISB'!$B:$FF,11,0)</f>
        <v>0</v>
      </c>
      <c r="L9" s="126">
        <f>VLOOKUP($A9,'[4]New ISB'!$B:$FF,12,0)</f>
        <v>38842.860000000146</v>
      </c>
      <c r="M9" s="126">
        <f>VLOOKUP($A9,'[4]New ISB'!$B:$FF,13,0)</f>
        <v>0</v>
      </c>
      <c r="N9" s="126">
        <f>VLOOKUP($A9,'[4]New ISB'!$B:$FF,14,0)</f>
        <v>1210.0000000000005</v>
      </c>
      <c r="O9" s="126">
        <f>VLOOKUP($A9,'[4]New ISB'!$B:$FF,15,0)</f>
        <v>1467.4000000000005</v>
      </c>
      <c r="P9" s="126">
        <f>VLOOKUP($A9,'[4]New ISB'!$B:$FF,16,0)</f>
        <v>2291.2500000000009</v>
      </c>
      <c r="Q9" s="126">
        <f>VLOOKUP($A9,'[4]New ISB'!$B:$FF,17,0)</f>
        <v>499.44000000000023</v>
      </c>
      <c r="R9" s="126">
        <f>VLOOKUP($A9,'[4]New ISB'!$B:$FF,18,0)</f>
        <v>530.33000000000027</v>
      </c>
      <c r="S9" s="126">
        <f>VLOOKUP($A9,'[4]New ISB'!$B:$FF,19,0)</f>
        <v>0</v>
      </c>
      <c r="T9" s="126">
        <f>VLOOKUP($A9,'[4]New ISB'!$B:$FF,20,0)</f>
        <v>0</v>
      </c>
      <c r="U9" s="126">
        <f>VLOOKUP($A9,'[4]New ISB'!$B:$FF,21,0)</f>
        <v>0</v>
      </c>
      <c r="V9" s="126">
        <f>VLOOKUP($A9,'[4]New ISB'!$B:$FF,22,0)</f>
        <v>0</v>
      </c>
      <c r="W9" s="126">
        <f>VLOOKUP($A9,'[4]New ISB'!$B:$FF,23,0)</f>
        <v>0</v>
      </c>
      <c r="X9" s="126">
        <f>VLOOKUP($A9,'[4]New ISB'!$B:$FF,24,0)</f>
        <v>0</v>
      </c>
      <c r="Y9" s="126">
        <f>VLOOKUP($A9,'[4]New ISB'!$B:$FF,25,0)</f>
        <v>0</v>
      </c>
      <c r="Z9" s="126">
        <f>VLOOKUP($A9,'[4]New ISB'!$B:$FF,26,0)</f>
        <v>55299.806573816153</v>
      </c>
      <c r="AA9" s="126">
        <f>VLOOKUP($A9,'[4]New ISB'!$B:$FF,27,0)</f>
        <v>0</v>
      </c>
      <c r="AB9" s="126"/>
      <c r="AC9" s="126">
        <f>VLOOKUP($A9,'[4]New ISB'!$B:$FF,28,0)</f>
        <v>117880.48923375431</v>
      </c>
      <c r="AD9" s="126">
        <f>VLOOKUP($A9,'[4]New ISB'!$B:$FF,29,0)</f>
        <v>0</v>
      </c>
      <c r="AE9" s="126">
        <f>VLOOKUP($A9,'[4]New ISB'!$B:$FF,30,0)</f>
        <v>14492.582800000015</v>
      </c>
      <c r="AF9" s="126">
        <f>VLOOKUP($A9,'[4]New ISB'!$B:$FF,31,0)</f>
        <v>0</v>
      </c>
      <c r="AG9" s="126">
        <f>VLOOKUP($A9,'[4]New ISB'!$B:$FF,32,0)</f>
        <v>138401.09</v>
      </c>
      <c r="AH9" s="126">
        <f>VLOOKUP($A9,'[4]New ISB'!$B:$FF,33,0)</f>
        <v>0</v>
      </c>
      <c r="AI9" s="126">
        <f>VLOOKUP($A9,'[4]New ISB'!$B:$FF,34,0)</f>
        <v>0</v>
      </c>
      <c r="AJ9" s="126">
        <f>VLOOKUP($A9,'[4]New ISB'!$B:$FF,35,0)</f>
        <v>0</v>
      </c>
      <c r="AK9" s="126">
        <f>VLOOKUP($A9,'[4]New ISB'!$B:$FF,36,0)</f>
        <v>63078.400000000001</v>
      </c>
      <c r="AL9" s="126">
        <f>VLOOKUP($A9,'[4]New ISB'!$B:$FF,37,0)</f>
        <v>0</v>
      </c>
      <c r="AM9" s="126">
        <f>VLOOKUP($A9,'[4]New ISB'!$B:$FF,38,0)</f>
        <v>0</v>
      </c>
      <c r="AN9" s="126">
        <f>VLOOKUP($A9,'[4]New ISB'!$B:$FF,39,0)</f>
        <v>0</v>
      </c>
      <c r="AO9" s="126">
        <f>VLOOKUP($A9,'[4]New ISB'!$B:$FF,40,0)</f>
        <v>0</v>
      </c>
      <c r="AP9" s="126">
        <f>VLOOKUP($A9,'[4]New ISB'!$B:$FF,41,0)</f>
        <v>0</v>
      </c>
      <c r="AQ9" s="126">
        <f>VLOOKUP($A9,'[4]New ISB'!$B:$FF,42,0)</f>
        <v>0</v>
      </c>
      <c r="AR9" s="126">
        <f>VLOOKUP($A9,'[4]New ISB'!$B:$FF,43,0)</f>
        <v>0</v>
      </c>
      <c r="AS9" s="126">
        <f>VLOOKUP($A9,'[4]New ISB'!$B:$FF,44,0)</f>
        <v>0</v>
      </c>
      <c r="AT9" s="126">
        <f t="shared" si="19"/>
        <v>1396903.34124</v>
      </c>
      <c r="AU9" s="126">
        <f t="shared" si="20"/>
        <v>255725.29860757073</v>
      </c>
      <c r="AV9" s="126">
        <f t="shared" si="21"/>
        <v>201479.49</v>
      </c>
      <c r="AW9" s="126">
        <f>VLOOKUP($A9,'[4]New ISB'!$B:$FF,48,0)</f>
        <v>126390.05258946458</v>
      </c>
      <c r="AX9" s="126">
        <f t="shared" si="22"/>
        <v>1854108.1298475708</v>
      </c>
      <c r="AY9" s="126">
        <f>VLOOKUP($A9,'[4]New ISB'!$B:$CC,50,0)</f>
        <v>1791029.7298475709</v>
      </c>
      <c r="AZ9" s="126">
        <f>VLOOKUP($A9,'[4]New ISB'!$B:$CC,51,0)</f>
        <v>4610</v>
      </c>
      <c r="BA9" s="126">
        <f>VLOOKUP($A9,'[4]New ISB'!$B:$CC,52,0)</f>
        <v>1793290</v>
      </c>
      <c r="BB9" s="126">
        <f>VLOOKUP($A9,'[4]New ISB'!$B:$CC,53,0)</f>
        <v>2260.2701524291188</v>
      </c>
      <c r="BC9" s="126">
        <f>VLOOKUP($A9,'[4]New ISB'!$B:$CC,54,0)</f>
        <v>0</v>
      </c>
      <c r="BD9" s="126">
        <f>VLOOKUP($A9,'[4]New ISB'!$B:$CC,55,0)</f>
        <v>1856368.4</v>
      </c>
      <c r="BE9" s="126">
        <f>VLOOKUP($A9,'[4]New ISB'!$B:$CC,56,0)</f>
        <v>1856368.3999999997</v>
      </c>
      <c r="BF9" s="126">
        <f>VLOOKUP($A9,'[4]New ISB'!$B:$CC,57,0)</f>
        <v>0</v>
      </c>
      <c r="BG9" s="126">
        <f>VLOOKUP($A9,'[4]New ISB'!$B:$CC,58,0)</f>
        <v>1856368.4</v>
      </c>
      <c r="BH9" s="126">
        <f>VLOOKUP($A9,'[4]New ISB'!$B:$CC,59,0)</f>
        <v>1654888.91</v>
      </c>
      <c r="BI9" s="126">
        <f>VLOOKUP($A9,'[4]New ISB'!$B:$CC,60,0)</f>
        <v>1654888.91</v>
      </c>
      <c r="BJ9" s="126">
        <f>VLOOKUP($A9,'[4]New ISB'!$B:$CC,61,0)</f>
        <v>4254.2131362467862</v>
      </c>
      <c r="BK9" s="126">
        <f>VLOOKUP($A9,'[4]New ISB'!$B:$CC,62,0)</f>
        <v>4211.6468363636359</v>
      </c>
      <c r="BL9" s="159">
        <f>VLOOKUP($A9,'[4]New ISB'!$B:$CC,63,0)</f>
        <v>1.010680656213387E-2</v>
      </c>
      <c r="BM9" s="126">
        <f>VLOOKUP($A9,'[4]New ISB'!$B:$CC,64,0)</f>
        <v>0</v>
      </c>
      <c r="BN9" s="126">
        <f>VLOOKUP($A9,'[4]New ISB'!$B:$CC,65,0)</f>
        <v>0</v>
      </c>
      <c r="BO9" s="126">
        <f>VLOOKUP($A9,'[4]New ISB'!$B:$CC,66,0)</f>
        <v>1856368.4</v>
      </c>
      <c r="BP9" s="126">
        <f>VLOOKUP($A9,'[4]New ISB'!$B:$CC,67,0)</f>
        <v>4610</v>
      </c>
      <c r="BQ9" s="127" t="str">
        <f>VLOOKUP($A9,'[4]New ISB'!$B:$CC,68,0)</f>
        <v>Y</v>
      </c>
      <c r="BR9" s="126">
        <f>VLOOKUP($A9,'[4]New ISB'!$B:$CC,69,0)</f>
        <v>4772.1552699228787</v>
      </c>
      <c r="BS9" s="159">
        <f>VLOOKUP($A9,'[4]New ISB'!$B:$CC,70,0)</f>
        <v>1.6954861933424326E-2</v>
      </c>
      <c r="BT9" s="126">
        <f>VLOOKUP($A9,'[4]New ISB'!$B:$CC,71,0)</f>
        <v>-9412.0728907188204</v>
      </c>
      <c r="BU9" s="126">
        <f>VLOOKUP($A9,'[4]New ISB'!$B:$CC,72,0)</f>
        <v>1846956.327109281</v>
      </c>
      <c r="BV9" s="126">
        <f>VLOOKUP($A9,'[4]New ISB'!$B:$CC,73,0)</f>
        <v>0</v>
      </c>
      <c r="BW9" s="126">
        <f>VLOOKUP($A9,'[4]New ISB'!$B:$CC,74,0)</f>
        <v>1846956.327109281</v>
      </c>
      <c r="BY9" s="126">
        <f>VLOOKUP($A9,'[4]New ISB'!$B:$CC,75,0)</f>
        <v>63078.400000000001</v>
      </c>
      <c r="BZ9" s="126">
        <f>VLOOKUP($A9,'[4]New ISB'!$B:$CC,76,0)</f>
        <v>1783877.9271092811</v>
      </c>
      <c r="CA9" s="126">
        <f>VLOOKUP(A9,'[4]New ISB'!$B:$F,5,0)</f>
        <v>389</v>
      </c>
      <c r="CB9" s="129">
        <f>VLOOKUP($A9,'[4]Adjusted Factors'!$E:$W,18,0)</f>
        <v>0</v>
      </c>
      <c r="CC9" s="129">
        <f>VLOOKUP($A9,'[4]Adjusted Factors'!$E:$W,19,0)</f>
        <v>0</v>
      </c>
      <c r="CE9" s="126"/>
      <c r="CI9" s="124" t="s">
        <v>91</v>
      </c>
      <c r="CJ9" s="124">
        <v>2309</v>
      </c>
      <c r="CK9" s="144"/>
      <c r="CL9" s="145"/>
      <c r="CM9" s="124">
        <f ca="1">VLOOKUP($A9,'[5]Adjusted Factors'!$E:$BH,28,0)</f>
        <v>46.000000000000171</v>
      </c>
      <c r="CN9" s="124">
        <f ca="1">VLOOKUP($A9,'[5]Adjusted Factors'!$E:$BH,29,0)</f>
        <v>46.000000000000171</v>
      </c>
      <c r="CO9" s="124">
        <f ca="1">VLOOKUP($A9,'[5]Adjusted Factors'!$E:$BH,30,0)</f>
        <v>0</v>
      </c>
      <c r="CP9" s="124">
        <f ca="1">VLOOKUP($A9,'[5]Adjusted Factors'!$E:$BH,31,0)</f>
        <v>0</v>
      </c>
      <c r="CQ9" s="124">
        <f ca="1">VLOOKUP($A9,'[5]Adjusted Factors'!$E:$BH,32,0)</f>
        <v>372.00000000000011</v>
      </c>
      <c r="CR9" s="124">
        <f ca="1">VLOOKUP($A9,'[5]Adjusted Factors'!$E:$BH,33,0)</f>
        <v>5.0000000000000018</v>
      </c>
      <c r="CS9" s="124">
        <f ca="1">VLOOKUP($A9,'[5]Adjusted Factors'!$E:$BH,34,0)</f>
        <v>5.0000000000000018</v>
      </c>
      <c r="CT9" s="124">
        <f ca="1">VLOOKUP($A9,'[5]Adjusted Factors'!$E:$BH,35,0)</f>
        <v>5.0000000000000018</v>
      </c>
      <c r="CU9" s="124">
        <f ca="1">VLOOKUP($A9,'[5]Adjusted Factors'!$E:$BH,36,0)</f>
        <v>1.0000000000000004</v>
      </c>
      <c r="CV9" s="124">
        <f ca="1">VLOOKUP($A9,'[5]Adjusted Factors'!$E:$BH,37,0)</f>
        <v>1.0000000000000004</v>
      </c>
      <c r="CW9" s="124">
        <f ca="1">VLOOKUP($A9,'[5]Adjusted Factors'!$E:$BH,38,0)</f>
        <v>0</v>
      </c>
      <c r="CX9" s="124">
        <f ca="1">VLOOKUP($A9,'[5]Adjusted Factors'!$E:$BH,39,0)</f>
        <v>0</v>
      </c>
      <c r="CY9" s="124">
        <f ca="1">VLOOKUP($A9,'[5]Adjusted Factors'!$E:$BH,40,0)</f>
        <v>0</v>
      </c>
      <c r="CZ9" s="124">
        <f ca="1">VLOOKUP($A9,'[5]Adjusted Factors'!$E:$BH,41,0)</f>
        <v>0</v>
      </c>
      <c r="DA9" s="124">
        <f ca="1">VLOOKUP($A9,'[5]Adjusted Factors'!$E:$BH,42,0)</f>
        <v>0</v>
      </c>
      <c r="DB9" s="124">
        <f ca="1">VLOOKUP($A9,'[5]Adjusted Factors'!$E:$BH,43,0)</f>
        <v>0</v>
      </c>
      <c r="DC9" s="124">
        <f ca="1">VLOOKUP($A9,'[5]Adjusted Factors'!$E:$BH,44,0)</f>
        <v>0</v>
      </c>
      <c r="DD9" s="124">
        <f ca="1">VLOOKUP($A9,'[5]Adjusted Factors'!$E:$BH,45,0)</f>
        <v>0</v>
      </c>
      <c r="DE9" s="124">
        <f ca="1">VLOOKUP($A9,'[5]Adjusted Factors'!$E:$BH,46,0)</f>
        <v>91.01949860724234</v>
      </c>
      <c r="DF9" s="124">
        <f ca="1">VLOOKUP($A9,'[5]Adjusted Factors'!$E:$BH,47,0)</f>
        <v>0</v>
      </c>
      <c r="DG9" s="124">
        <f ca="1">VLOOKUP($A9,'[5]Adjusted Factors'!$E:$BH,48,0)</f>
        <v>97.839935288592017</v>
      </c>
      <c r="DH9" s="124">
        <f ca="1">VLOOKUP($A9,'[5]Adjusted Factors'!$E:$BH,49,0)</f>
        <v>0</v>
      </c>
      <c r="DI9" s="124">
        <f ca="1">VLOOKUP($A9,'[5]Adjusted Factors'!$E:$BH,50,0)</f>
        <v>0</v>
      </c>
      <c r="DJ9" s="124">
        <f ca="1">VLOOKUP($A9,'[5]Adjusted Factors'!$E:$BH,51,0)</f>
        <v>0</v>
      </c>
      <c r="DK9" s="124">
        <f ca="1">VLOOKUP($A9,'[5]Adjusted Factors'!$E:$BH,52,0)</f>
        <v>0</v>
      </c>
      <c r="DL9" s="124">
        <f ca="1">VLOOKUP($A9,'[5]Adjusted Factors'!$E:$BH,53,0)</f>
        <v>0</v>
      </c>
      <c r="DM9" s="124">
        <f ca="1">VLOOKUP($A9,'[5]Adjusted Factors'!$E:$BH,54,0)</f>
        <v>0</v>
      </c>
      <c r="DN9" s="124">
        <f ca="1">VLOOKUP($A9,'[5]Adjusted Factors'!$E:$BH,55,0)</f>
        <v>14.660000000000014</v>
      </c>
      <c r="DO9" s="124">
        <f ca="1">VLOOKUP($A9,'[5]Adjusted Factors'!$E:$BH,55,0)</f>
        <v>14.660000000000014</v>
      </c>
    </row>
    <row r="10" spans="1:119" x14ac:dyDescent="0.2">
      <c r="A10" s="124">
        <v>110213</v>
      </c>
      <c r="B10" s="124">
        <v>8262015</v>
      </c>
      <c r="C10" s="124" t="s">
        <v>103</v>
      </c>
      <c r="D10" s="126">
        <f>VLOOKUP(A10,'[4]New ISB'!$B$6:$G$195,4,0)</f>
        <v>32</v>
      </c>
      <c r="E10" s="126">
        <f>VLOOKUP(A10,'[4]New ISB'!$B$6:$G$195,5,0)</f>
        <v>32</v>
      </c>
      <c r="F10" s="126">
        <f>VLOOKUP(A10,'[4]New ISB'!$B$6:$G$195,6,0)</f>
        <v>0</v>
      </c>
      <c r="G10" s="126">
        <f>VLOOKUP(A10,'[4]New ISB'!$B:$H,7,0)</f>
        <v>114912.35712</v>
      </c>
      <c r="H10" s="126">
        <f>VLOOKUP(A10,'[4]New ISB'!$B:$J,8,0)</f>
        <v>0</v>
      </c>
      <c r="I10" s="126">
        <f>VLOOKUP(A10,'[4]New ISB'!$B:$J,9,0)</f>
        <v>0</v>
      </c>
      <c r="J10" s="126">
        <f>VLOOKUP($A10,'[4]New ISB'!$B:$FF,10,0)</f>
        <v>2018.36</v>
      </c>
      <c r="K10" s="126">
        <f>VLOOKUP($A10,'[4]New ISB'!$B:$FF,11,0)</f>
        <v>0</v>
      </c>
      <c r="L10" s="126">
        <f>VLOOKUP($A10,'[4]New ISB'!$B:$FF,12,0)</f>
        <v>3377.64</v>
      </c>
      <c r="M10" s="126">
        <f>VLOOKUP($A10,'[4]New ISB'!$B:$FF,13,0)</f>
        <v>0</v>
      </c>
      <c r="N10" s="126">
        <f>VLOOKUP($A10,'[4]New ISB'!$B:$FF,14,0)</f>
        <v>0</v>
      </c>
      <c r="O10" s="126">
        <f>VLOOKUP($A10,'[4]New ISB'!$B:$FF,15,0)</f>
        <v>0</v>
      </c>
      <c r="P10" s="126">
        <f>VLOOKUP($A10,'[4]New ISB'!$B:$FF,16,0)</f>
        <v>0</v>
      </c>
      <c r="Q10" s="126">
        <f>VLOOKUP($A10,'[4]New ISB'!$B:$FF,17,0)</f>
        <v>0</v>
      </c>
      <c r="R10" s="126">
        <f>VLOOKUP($A10,'[4]New ISB'!$B:$FF,18,0)</f>
        <v>0</v>
      </c>
      <c r="S10" s="126">
        <f>VLOOKUP($A10,'[4]New ISB'!$B:$FF,19,0)</f>
        <v>0</v>
      </c>
      <c r="T10" s="126">
        <f>VLOOKUP($A10,'[4]New ISB'!$B:$FF,20,0)</f>
        <v>0</v>
      </c>
      <c r="U10" s="126">
        <f>VLOOKUP($A10,'[4]New ISB'!$B:$FF,21,0)</f>
        <v>0</v>
      </c>
      <c r="V10" s="126">
        <f>VLOOKUP($A10,'[4]New ISB'!$B:$FF,22,0)</f>
        <v>0</v>
      </c>
      <c r="W10" s="126">
        <f>VLOOKUP($A10,'[4]New ISB'!$B:$FF,23,0)</f>
        <v>0</v>
      </c>
      <c r="X10" s="126">
        <f>VLOOKUP($A10,'[4]New ISB'!$B:$FF,24,0)</f>
        <v>0</v>
      </c>
      <c r="Y10" s="126">
        <f>VLOOKUP($A10,'[4]New ISB'!$B:$FF,25,0)</f>
        <v>0</v>
      </c>
      <c r="Z10" s="126">
        <f>VLOOKUP($A10,'[4]New ISB'!$B:$FF,26,0)</f>
        <v>0</v>
      </c>
      <c r="AA10" s="126">
        <f>VLOOKUP($A10,'[4]New ISB'!$B:$FF,27,0)</f>
        <v>0</v>
      </c>
      <c r="AB10" s="126"/>
      <c r="AC10" s="126">
        <f>VLOOKUP($A10,'[4]New ISB'!$B:$FF,28,0)</f>
        <v>8381.4260869565242</v>
      </c>
      <c r="AD10" s="126">
        <f>VLOOKUP($A10,'[4]New ISB'!$B:$FF,29,0)</f>
        <v>0</v>
      </c>
      <c r="AE10" s="126">
        <f>VLOOKUP($A10,'[4]New ISB'!$B:$FF,30,0)</f>
        <v>0</v>
      </c>
      <c r="AF10" s="126">
        <f>VLOOKUP($A10,'[4]New ISB'!$B:$FF,31,0)</f>
        <v>0</v>
      </c>
      <c r="AG10" s="126">
        <f>VLOOKUP($A10,'[4]New ISB'!$B:$FF,32,0)</f>
        <v>138401.09</v>
      </c>
      <c r="AH10" s="126">
        <f>VLOOKUP($A10,'[4]New ISB'!$B:$FF,33,0)</f>
        <v>56594.87198750001</v>
      </c>
      <c r="AI10" s="126">
        <f>VLOOKUP($A10,'[4]New ISB'!$B:$FF,34,0)</f>
        <v>0</v>
      </c>
      <c r="AJ10" s="126">
        <f>VLOOKUP($A10,'[4]New ISB'!$B:$FF,35,0)</f>
        <v>0</v>
      </c>
      <c r="AK10" s="126">
        <f>VLOOKUP($A10,'[4]New ISB'!$B:$FF,36,0)</f>
        <v>0</v>
      </c>
      <c r="AL10" s="126">
        <f>VLOOKUP($A10,'[4]New ISB'!$B:$FF,37,0)</f>
        <v>0</v>
      </c>
      <c r="AM10" s="126">
        <f>VLOOKUP($A10,'[4]New ISB'!$B:$FF,38,0)</f>
        <v>0</v>
      </c>
      <c r="AN10" s="126">
        <f>VLOOKUP($A10,'[4]New ISB'!$B:$FF,39,0)</f>
        <v>0</v>
      </c>
      <c r="AO10" s="126">
        <f>VLOOKUP($A10,'[4]New ISB'!$B:$FF,40,0)</f>
        <v>0</v>
      </c>
      <c r="AP10" s="126">
        <f>VLOOKUP($A10,'[4]New ISB'!$B:$FF,41,0)</f>
        <v>0</v>
      </c>
      <c r="AQ10" s="126">
        <f>VLOOKUP($A10,'[4]New ISB'!$B:$FF,42,0)</f>
        <v>0</v>
      </c>
      <c r="AR10" s="126">
        <f>VLOOKUP($A10,'[4]New ISB'!$B:$FF,43,0)</f>
        <v>0</v>
      </c>
      <c r="AS10" s="126">
        <f>VLOOKUP($A10,'[4]New ISB'!$B:$FF,44,0)</f>
        <v>0</v>
      </c>
      <c r="AT10" s="126">
        <f t="shared" si="19"/>
        <v>114912.35712</v>
      </c>
      <c r="AU10" s="126">
        <f t="shared" si="20"/>
        <v>13777.426086956524</v>
      </c>
      <c r="AV10" s="126">
        <f t="shared" si="21"/>
        <v>194995.96198750002</v>
      </c>
      <c r="AW10" s="126">
        <f>VLOOKUP($A10,'[4]New ISB'!$B:$FF,48,0)</f>
        <v>9614.9645456695653</v>
      </c>
      <c r="AX10" s="126">
        <f t="shared" si="22"/>
        <v>323685.74519445654</v>
      </c>
      <c r="AY10" s="126">
        <f>VLOOKUP($A10,'[4]New ISB'!$B:$CC,50,0)</f>
        <v>323685.74519445654</v>
      </c>
      <c r="AZ10" s="126">
        <f>VLOOKUP($A10,'[4]New ISB'!$B:$CC,51,0)</f>
        <v>4610</v>
      </c>
      <c r="BA10" s="126">
        <f>VLOOKUP($A10,'[4]New ISB'!$B:$CC,52,0)</f>
        <v>147520</v>
      </c>
      <c r="BB10" s="126">
        <f>VLOOKUP($A10,'[4]New ISB'!$B:$CC,53,0)</f>
        <v>0</v>
      </c>
      <c r="BC10" s="126">
        <f>VLOOKUP($A10,'[4]New ISB'!$B:$CC,54,0)</f>
        <v>0</v>
      </c>
      <c r="BD10" s="126">
        <f>VLOOKUP($A10,'[4]New ISB'!$B:$CC,55,0)</f>
        <v>323685.74519445654</v>
      </c>
      <c r="BE10" s="126">
        <f>VLOOKUP($A10,'[4]New ISB'!$B:$CC,56,0)</f>
        <v>323685.74519445654</v>
      </c>
      <c r="BF10" s="126">
        <f>VLOOKUP($A10,'[4]New ISB'!$B:$CC,57,0)</f>
        <v>0</v>
      </c>
      <c r="BG10" s="126">
        <f>VLOOKUP($A10,'[4]New ISB'!$B:$CC,58,0)</f>
        <v>147520</v>
      </c>
      <c r="BH10" s="126">
        <f>VLOOKUP($A10,'[4]New ISB'!$B:$CC,59,0)</f>
        <v>-47475.961987500021</v>
      </c>
      <c r="BI10" s="126">
        <f>VLOOKUP($A10,'[4]New ISB'!$B:$CC,60,0)</f>
        <v>128689.78320695652</v>
      </c>
      <c r="BJ10" s="126">
        <f>VLOOKUP($A10,'[4]New ISB'!$B:$CC,61,0)</f>
        <v>4021.5557252173912</v>
      </c>
      <c r="BK10" s="126">
        <f>VLOOKUP($A10,'[4]New ISB'!$B:$CC,62,0)</f>
        <v>3638.3756225694442</v>
      </c>
      <c r="BL10" s="159">
        <f>VLOOKUP($A10,'[4]New ISB'!$B:$CC,63,0)</f>
        <v>0.10531625714261542</v>
      </c>
      <c r="BM10" s="126">
        <f>VLOOKUP($A10,'[4]New ISB'!$B:$CC,64,0)</f>
        <v>0</v>
      </c>
      <c r="BN10" s="126">
        <f>VLOOKUP($A10,'[4]New ISB'!$B:$CC,65,0)</f>
        <v>0</v>
      </c>
      <c r="BO10" s="126">
        <f>VLOOKUP($A10,'[4]New ISB'!$B:$CC,66,0)</f>
        <v>323685.74519445654</v>
      </c>
      <c r="BP10" s="126">
        <f>VLOOKUP($A10,'[4]New ISB'!$B:$CC,67,0)</f>
        <v>10115.179537326767</v>
      </c>
      <c r="BQ10" s="127" t="str">
        <f>VLOOKUP($A10,'[4]New ISB'!$B:$CC,68,0)</f>
        <v>Y</v>
      </c>
      <c r="BR10" s="126">
        <f>VLOOKUP($A10,'[4]New ISB'!$B:$CC,69,0)</f>
        <v>10115.179537326767</v>
      </c>
      <c r="BS10" s="159">
        <f>VLOOKUP($A10,'[4]New ISB'!$B:$CC,70,0)</f>
        <v>0.11709084452264595</v>
      </c>
      <c r="BT10" s="126">
        <f>VLOOKUP($A10,'[4]New ISB'!$B:$CC,71,0)</f>
        <v>-774.25792417224227</v>
      </c>
      <c r="BU10" s="126">
        <f>VLOOKUP($A10,'[4]New ISB'!$B:$CC,72,0)</f>
        <v>322911.48727028427</v>
      </c>
      <c r="BV10" s="126">
        <f>VLOOKUP($A10,'[4]New ISB'!$B:$CC,73,0)</f>
        <v>0</v>
      </c>
      <c r="BW10" s="126">
        <f>VLOOKUP($A10,'[4]New ISB'!$B:$CC,74,0)</f>
        <v>322911.48727028427</v>
      </c>
      <c r="BY10" s="126">
        <f>VLOOKUP($A10,'[4]New ISB'!$B:$CC,75,0)</f>
        <v>0</v>
      </c>
      <c r="BZ10" s="126">
        <f>VLOOKUP($A10,'[4]New ISB'!$B:$CC,76,0)</f>
        <v>322911.48727028427</v>
      </c>
      <c r="CA10" s="126">
        <f>VLOOKUP(A10,'[4]New ISB'!$B:$F,5,0)</f>
        <v>32</v>
      </c>
      <c r="CB10" s="129">
        <f>VLOOKUP($A10,'[4]Adjusted Factors'!$E:$W,18,0)</f>
        <v>0</v>
      </c>
      <c r="CC10" s="129">
        <f>VLOOKUP($A10,'[4]Adjusted Factors'!$E:$W,19,0)</f>
        <v>0</v>
      </c>
      <c r="CE10" s="126"/>
      <c r="CI10" s="124" t="s">
        <v>93</v>
      </c>
      <c r="CJ10" s="124">
        <v>3391</v>
      </c>
      <c r="CK10" s="144"/>
      <c r="CL10" s="145"/>
      <c r="CM10" s="124">
        <f ca="1">VLOOKUP($A10,'[5]Adjusted Factors'!$E:$BH,28,0)</f>
        <v>4</v>
      </c>
      <c r="CN10" s="124">
        <f ca="1">VLOOKUP($A10,'[5]Adjusted Factors'!$E:$BH,29,0)</f>
        <v>4</v>
      </c>
      <c r="CO10" s="124">
        <f ca="1">VLOOKUP($A10,'[5]Adjusted Factors'!$E:$BH,30,0)</f>
        <v>0</v>
      </c>
      <c r="CP10" s="124">
        <f ca="1">VLOOKUP($A10,'[5]Adjusted Factors'!$E:$BH,31,0)</f>
        <v>0</v>
      </c>
      <c r="CQ10" s="124">
        <f ca="1">VLOOKUP($A10,'[5]Adjusted Factors'!$E:$BH,32,0)</f>
        <v>32</v>
      </c>
      <c r="CR10" s="124">
        <f ca="1">VLOOKUP($A10,'[5]Adjusted Factors'!$E:$BH,33,0)</f>
        <v>0</v>
      </c>
      <c r="CS10" s="124">
        <f ca="1">VLOOKUP($A10,'[5]Adjusted Factors'!$E:$BH,34,0)</f>
        <v>0</v>
      </c>
      <c r="CT10" s="124">
        <f ca="1">VLOOKUP($A10,'[5]Adjusted Factors'!$E:$BH,35,0)</f>
        <v>0</v>
      </c>
      <c r="CU10" s="124">
        <f ca="1">VLOOKUP($A10,'[5]Adjusted Factors'!$E:$BH,36,0)</f>
        <v>0</v>
      </c>
      <c r="CV10" s="124">
        <f ca="1">VLOOKUP($A10,'[5]Adjusted Factors'!$E:$BH,37,0)</f>
        <v>0</v>
      </c>
      <c r="CW10" s="124">
        <f ca="1">VLOOKUP($A10,'[5]Adjusted Factors'!$E:$BH,38,0)</f>
        <v>0</v>
      </c>
      <c r="CX10" s="124">
        <f ca="1">VLOOKUP($A10,'[5]Adjusted Factors'!$E:$BH,39,0)</f>
        <v>0</v>
      </c>
      <c r="CY10" s="124">
        <f ca="1">VLOOKUP($A10,'[5]Adjusted Factors'!$E:$BH,40,0)</f>
        <v>0</v>
      </c>
      <c r="CZ10" s="124">
        <f ca="1">VLOOKUP($A10,'[5]Adjusted Factors'!$E:$BH,41,0)</f>
        <v>0</v>
      </c>
      <c r="DA10" s="124">
        <f ca="1">VLOOKUP($A10,'[5]Adjusted Factors'!$E:$BH,42,0)</f>
        <v>0</v>
      </c>
      <c r="DB10" s="124">
        <f ca="1">VLOOKUP($A10,'[5]Adjusted Factors'!$E:$BH,43,0)</f>
        <v>0</v>
      </c>
      <c r="DC10" s="124">
        <f ca="1">VLOOKUP($A10,'[5]Adjusted Factors'!$E:$BH,44,0)</f>
        <v>0</v>
      </c>
      <c r="DD10" s="124">
        <f ca="1">VLOOKUP($A10,'[5]Adjusted Factors'!$E:$BH,45,0)</f>
        <v>0</v>
      </c>
      <c r="DE10" s="124">
        <f ca="1">VLOOKUP($A10,'[5]Adjusted Factors'!$E:$BH,46,0)</f>
        <v>0</v>
      </c>
      <c r="DF10" s="124">
        <f ca="1">VLOOKUP($A10,'[5]Adjusted Factors'!$E:$BH,47,0)</f>
        <v>0</v>
      </c>
      <c r="DG10" s="124">
        <f ca="1">VLOOKUP($A10,'[5]Adjusted Factors'!$E:$BH,48,0)</f>
        <v>6.9565217391304373</v>
      </c>
      <c r="DH10" s="124">
        <f ca="1">VLOOKUP($A10,'[5]Adjusted Factors'!$E:$BH,49,0)</f>
        <v>0</v>
      </c>
      <c r="DI10" s="124">
        <f ca="1">VLOOKUP($A10,'[5]Adjusted Factors'!$E:$BH,50,0)</f>
        <v>0</v>
      </c>
      <c r="DJ10" s="124">
        <f ca="1">VLOOKUP($A10,'[5]Adjusted Factors'!$E:$BH,51,0)</f>
        <v>0</v>
      </c>
      <c r="DK10" s="124">
        <f ca="1">VLOOKUP($A10,'[5]Adjusted Factors'!$E:$BH,52,0)</f>
        <v>0</v>
      </c>
      <c r="DL10" s="124">
        <f ca="1">VLOOKUP($A10,'[5]Adjusted Factors'!$E:$BH,53,0)</f>
        <v>0</v>
      </c>
      <c r="DM10" s="124">
        <f ca="1">VLOOKUP($A10,'[5]Adjusted Factors'!$E:$BH,54,0)</f>
        <v>0</v>
      </c>
      <c r="DN10" s="124">
        <f ca="1">VLOOKUP($A10,'[5]Adjusted Factors'!$E:$BH,55,0)</f>
        <v>0</v>
      </c>
      <c r="DO10" s="124">
        <f ca="1">VLOOKUP($A10,'[5]Adjusted Factors'!$E:$BH,55,0)</f>
        <v>0</v>
      </c>
    </row>
    <row r="11" spans="1:119" x14ac:dyDescent="0.2">
      <c r="A11" s="124">
        <v>134072</v>
      </c>
      <c r="B11" s="124">
        <v>8262017</v>
      </c>
      <c r="C11" s="124" t="s">
        <v>97</v>
      </c>
      <c r="D11" s="126">
        <f>VLOOKUP(A11,'[4]New ISB'!$B$6:$G$195,4,0)</f>
        <v>409</v>
      </c>
      <c r="E11" s="126">
        <f>VLOOKUP(A11,'[4]New ISB'!$B$6:$G$195,5,0)</f>
        <v>409</v>
      </c>
      <c r="F11" s="126">
        <f>VLOOKUP(A11,'[4]New ISB'!$B$6:$G$195,6,0)</f>
        <v>0</v>
      </c>
      <c r="G11" s="126">
        <f>VLOOKUP(A11,'[4]New ISB'!$B:$H,7,0)</f>
        <v>1468723.5644400001</v>
      </c>
      <c r="H11" s="126">
        <f>VLOOKUP(A11,'[4]New ISB'!$B:$J,8,0)</f>
        <v>0</v>
      </c>
      <c r="I11" s="126">
        <f>VLOOKUP(A11,'[4]New ISB'!$B:$J,9,0)</f>
        <v>0</v>
      </c>
      <c r="J11" s="126">
        <f>VLOOKUP($A11,'[4]New ISB'!$B:$FF,10,0)</f>
        <v>44403.920000000006</v>
      </c>
      <c r="K11" s="126">
        <f>VLOOKUP($A11,'[4]New ISB'!$B:$FF,11,0)</f>
        <v>0</v>
      </c>
      <c r="L11" s="126">
        <f>VLOOKUP($A11,'[4]New ISB'!$B:$FF,12,0)</f>
        <v>74308.080000000016</v>
      </c>
      <c r="M11" s="126">
        <f>VLOOKUP($A11,'[4]New ISB'!$B:$FF,13,0)</f>
        <v>0</v>
      </c>
      <c r="N11" s="126">
        <f>VLOOKUP($A11,'[4]New ISB'!$B:$FF,14,0)</f>
        <v>2668.5245098039227</v>
      </c>
      <c r="O11" s="126">
        <f>VLOOKUP($A11,'[4]New ISB'!$B:$FF,15,0)</f>
        <v>2353.5945098039215</v>
      </c>
      <c r="P11" s="126">
        <f>VLOOKUP($A11,'[4]New ISB'!$B:$FF,16,0)</f>
        <v>918.74632352941262</v>
      </c>
      <c r="Q11" s="126">
        <f>VLOOKUP($A11,'[4]New ISB'!$B:$FF,17,0)</f>
        <v>1001.3282352941185</v>
      </c>
      <c r="R11" s="126">
        <f>VLOOKUP($A11,'[4]New ISB'!$B:$FF,18,0)</f>
        <v>0</v>
      </c>
      <c r="S11" s="126">
        <f>VLOOKUP($A11,'[4]New ISB'!$B:$FF,19,0)</f>
        <v>0</v>
      </c>
      <c r="T11" s="126">
        <f>VLOOKUP($A11,'[4]New ISB'!$B:$FF,20,0)</f>
        <v>0</v>
      </c>
      <c r="U11" s="126">
        <f>VLOOKUP($A11,'[4]New ISB'!$B:$FF,21,0)</f>
        <v>0</v>
      </c>
      <c r="V11" s="126">
        <f>VLOOKUP($A11,'[4]New ISB'!$B:$FF,22,0)</f>
        <v>0</v>
      </c>
      <c r="W11" s="126">
        <f>VLOOKUP($A11,'[4]New ISB'!$B:$FF,23,0)</f>
        <v>0</v>
      </c>
      <c r="X11" s="126">
        <f>VLOOKUP($A11,'[4]New ISB'!$B:$FF,24,0)</f>
        <v>0</v>
      </c>
      <c r="Y11" s="126">
        <f>VLOOKUP($A11,'[4]New ISB'!$B:$FF,25,0)</f>
        <v>0</v>
      </c>
      <c r="Z11" s="126">
        <f>VLOOKUP($A11,'[4]New ISB'!$B:$FF,26,0)</f>
        <v>39845.662390670484</v>
      </c>
      <c r="AA11" s="126">
        <f>VLOOKUP($A11,'[4]New ISB'!$B:$FF,27,0)</f>
        <v>0</v>
      </c>
      <c r="AB11" s="126"/>
      <c r="AC11" s="126">
        <f>VLOOKUP($A11,'[4]New ISB'!$B:$FF,28,0)</f>
        <v>140542.87468023255</v>
      </c>
      <c r="AD11" s="126">
        <f>VLOOKUP($A11,'[4]New ISB'!$B:$FF,29,0)</f>
        <v>0</v>
      </c>
      <c r="AE11" s="126">
        <f>VLOOKUP($A11,'[4]New ISB'!$B:$FF,30,0)</f>
        <v>454.74679999999415</v>
      </c>
      <c r="AF11" s="126">
        <f>VLOOKUP($A11,'[4]New ISB'!$B:$FF,31,0)</f>
        <v>0</v>
      </c>
      <c r="AG11" s="126">
        <f>VLOOKUP($A11,'[4]New ISB'!$B:$FF,32,0)</f>
        <v>138401.09</v>
      </c>
      <c r="AH11" s="126">
        <f>VLOOKUP($A11,'[4]New ISB'!$B:$FF,33,0)</f>
        <v>0</v>
      </c>
      <c r="AI11" s="126">
        <f>VLOOKUP($A11,'[4]New ISB'!$B:$FF,34,0)</f>
        <v>0</v>
      </c>
      <c r="AJ11" s="126">
        <f>VLOOKUP($A11,'[4]New ISB'!$B:$FF,35,0)</f>
        <v>0</v>
      </c>
      <c r="AK11" s="126">
        <f>VLOOKUP($A11,'[4]New ISB'!$B:$FF,36,0)</f>
        <v>71864.320000000007</v>
      </c>
      <c r="AL11" s="126">
        <f>VLOOKUP($A11,'[4]New ISB'!$B:$FF,37,0)</f>
        <v>0</v>
      </c>
      <c r="AM11" s="126">
        <f>VLOOKUP($A11,'[4]New ISB'!$B:$FF,38,0)</f>
        <v>0</v>
      </c>
      <c r="AN11" s="126">
        <f>VLOOKUP($A11,'[4]New ISB'!$B:$FF,39,0)</f>
        <v>0</v>
      </c>
      <c r="AO11" s="126">
        <f>VLOOKUP($A11,'[4]New ISB'!$B:$FF,40,0)</f>
        <v>0</v>
      </c>
      <c r="AP11" s="126">
        <f>VLOOKUP($A11,'[4]New ISB'!$B:$FF,41,0)</f>
        <v>0</v>
      </c>
      <c r="AQ11" s="126">
        <f>VLOOKUP($A11,'[4]New ISB'!$B:$FF,42,0)</f>
        <v>0</v>
      </c>
      <c r="AR11" s="126">
        <f>VLOOKUP($A11,'[4]New ISB'!$B:$FF,43,0)</f>
        <v>0</v>
      </c>
      <c r="AS11" s="126">
        <f>VLOOKUP($A11,'[4]New ISB'!$B:$FF,44,0)</f>
        <v>0</v>
      </c>
      <c r="AT11" s="126">
        <f t="shared" si="19"/>
        <v>1468723.5644400001</v>
      </c>
      <c r="AU11" s="126">
        <f t="shared" si="20"/>
        <v>306497.47744933446</v>
      </c>
      <c r="AV11" s="126">
        <f t="shared" si="21"/>
        <v>210265.41</v>
      </c>
      <c r="AW11" s="126">
        <f>VLOOKUP($A11,'[4]New ISB'!$B:$FF,48,0)</f>
        <v>151670.48078760342</v>
      </c>
      <c r="AX11" s="126">
        <f t="shared" si="22"/>
        <v>1985486.4518893345</v>
      </c>
      <c r="AY11" s="126">
        <f>VLOOKUP($A11,'[4]New ISB'!$B:$CC,50,0)</f>
        <v>1913622.1318893344</v>
      </c>
      <c r="AZ11" s="126">
        <f>VLOOKUP($A11,'[4]New ISB'!$B:$CC,51,0)</f>
        <v>4610</v>
      </c>
      <c r="BA11" s="126">
        <f>VLOOKUP($A11,'[4]New ISB'!$B:$CC,52,0)</f>
        <v>1885490</v>
      </c>
      <c r="BB11" s="126">
        <f>VLOOKUP($A11,'[4]New ISB'!$B:$CC,53,0)</f>
        <v>0</v>
      </c>
      <c r="BC11" s="126">
        <f>VLOOKUP($A11,'[4]New ISB'!$B:$CC,54,0)</f>
        <v>0</v>
      </c>
      <c r="BD11" s="126">
        <f>VLOOKUP($A11,'[4]New ISB'!$B:$CC,55,0)</f>
        <v>1985486.4518893345</v>
      </c>
      <c r="BE11" s="126">
        <f>VLOOKUP($A11,'[4]New ISB'!$B:$CC,56,0)</f>
        <v>1985486.4518893345</v>
      </c>
      <c r="BF11" s="126">
        <f>VLOOKUP($A11,'[4]New ISB'!$B:$CC,57,0)</f>
        <v>0</v>
      </c>
      <c r="BG11" s="126">
        <f>VLOOKUP($A11,'[4]New ISB'!$B:$CC,58,0)</f>
        <v>1957354.32</v>
      </c>
      <c r="BH11" s="126">
        <f>VLOOKUP($A11,'[4]New ISB'!$B:$CC,59,0)</f>
        <v>1747088.91</v>
      </c>
      <c r="BI11" s="126">
        <f>VLOOKUP($A11,'[4]New ISB'!$B:$CC,60,0)</f>
        <v>1775221.0418893343</v>
      </c>
      <c r="BJ11" s="126">
        <f>VLOOKUP($A11,'[4]New ISB'!$B:$CC,61,0)</f>
        <v>4340.393745450695</v>
      </c>
      <c r="BK11" s="126">
        <f>VLOOKUP($A11,'[4]New ISB'!$B:$CC,62,0)</f>
        <v>4293.0732315662644</v>
      </c>
      <c r="BL11" s="159">
        <f>VLOOKUP($A11,'[4]New ISB'!$B:$CC,63,0)</f>
        <v>1.102252659854263E-2</v>
      </c>
      <c r="BM11" s="126">
        <f>VLOOKUP($A11,'[4]New ISB'!$B:$CC,64,0)</f>
        <v>0</v>
      </c>
      <c r="BN11" s="126">
        <f>VLOOKUP($A11,'[4]New ISB'!$B:$CC,65,0)</f>
        <v>0</v>
      </c>
      <c r="BO11" s="126">
        <f>VLOOKUP($A11,'[4]New ISB'!$B:$CC,66,0)</f>
        <v>1985486.4518893345</v>
      </c>
      <c r="BP11" s="126">
        <f>VLOOKUP($A11,'[4]New ISB'!$B:$CC,67,0)</f>
        <v>4678.7827185558299</v>
      </c>
      <c r="BQ11" s="127" t="str">
        <f>VLOOKUP($A11,'[4]New ISB'!$B:$CC,68,0)</f>
        <v>Y</v>
      </c>
      <c r="BR11" s="126">
        <f>VLOOKUP($A11,'[4]New ISB'!$B:$CC,69,0)</f>
        <v>4854.4901024189103</v>
      </c>
      <c r="BS11" s="159">
        <f>VLOOKUP($A11,'[4]New ISB'!$B:$CC,70,0)</f>
        <v>1.6465825292782954E-2</v>
      </c>
      <c r="BT11" s="126">
        <f>VLOOKUP($A11,'[4]New ISB'!$B:$CC,71,0)</f>
        <v>-9895.9840933264713</v>
      </c>
      <c r="BU11" s="126">
        <f>VLOOKUP($A11,'[4]New ISB'!$B:$CC,72,0)</f>
        <v>1975590.4677960081</v>
      </c>
      <c r="BV11" s="126">
        <f>VLOOKUP($A11,'[4]New ISB'!$B:$CC,73,0)</f>
        <v>0</v>
      </c>
      <c r="BW11" s="126">
        <f>VLOOKUP($A11,'[4]New ISB'!$B:$CC,74,0)</f>
        <v>1975590.4677960081</v>
      </c>
      <c r="BY11" s="126">
        <f>VLOOKUP($A11,'[4]New ISB'!$B:$CC,75,0)</f>
        <v>71864.320000000007</v>
      </c>
      <c r="BZ11" s="126">
        <f>VLOOKUP($A11,'[4]New ISB'!$B:$CC,76,0)</f>
        <v>1903726.147796008</v>
      </c>
      <c r="CA11" s="126">
        <f>VLOOKUP(A11,'[4]New ISB'!$B:$F,5,0)</f>
        <v>409</v>
      </c>
      <c r="CB11" s="129">
        <f>VLOOKUP($A11,'[4]Adjusted Factors'!$E:$W,18,0)</f>
        <v>0</v>
      </c>
      <c r="CC11" s="129">
        <f>VLOOKUP($A11,'[4]Adjusted Factors'!$E:$W,19,0)</f>
        <v>0</v>
      </c>
      <c r="CE11" s="126"/>
      <c r="CI11" s="124" t="s">
        <v>95</v>
      </c>
      <c r="CJ11" s="124">
        <v>2005</v>
      </c>
      <c r="CK11" s="144"/>
      <c r="CL11" s="145"/>
      <c r="CM11" s="124">
        <f ca="1">VLOOKUP($A11,'[5]Adjusted Factors'!$E:$BH,28,0)</f>
        <v>88.000000000000014</v>
      </c>
      <c r="CN11" s="124">
        <f ca="1">VLOOKUP($A11,'[5]Adjusted Factors'!$E:$BH,29,0)</f>
        <v>88.000000000000014</v>
      </c>
      <c r="CO11" s="124">
        <f ca="1">VLOOKUP($A11,'[5]Adjusted Factors'!$E:$BH,30,0)</f>
        <v>0</v>
      </c>
      <c r="CP11" s="124">
        <f ca="1">VLOOKUP($A11,'[5]Adjusted Factors'!$E:$BH,31,0)</f>
        <v>0</v>
      </c>
      <c r="CQ11" s="124">
        <f ca="1">VLOOKUP($A11,'[5]Adjusted Factors'!$E:$BH,32,0)</f>
        <v>385.94362745098033</v>
      </c>
      <c r="CR11" s="124">
        <f ca="1">VLOOKUP($A11,'[5]Adjusted Factors'!$E:$BH,33,0)</f>
        <v>11.026960784313729</v>
      </c>
      <c r="CS11" s="124">
        <f ca="1">VLOOKUP($A11,'[5]Adjusted Factors'!$E:$BH,34,0)</f>
        <v>8.0196078431372548</v>
      </c>
      <c r="CT11" s="124">
        <f ca="1">VLOOKUP($A11,'[5]Adjusted Factors'!$E:$BH,35,0)</f>
        <v>2.0049019607843155</v>
      </c>
      <c r="CU11" s="124">
        <f ca="1">VLOOKUP($A11,'[5]Adjusted Factors'!$E:$BH,36,0)</f>
        <v>2.0049019607843155</v>
      </c>
      <c r="CV11" s="124">
        <f ca="1">VLOOKUP($A11,'[5]Adjusted Factors'!$E:$BH,37,0)</f>
        <v>0</v>
      </c>
      <c r="CW11" s="124">
        <f ca="1">VLOOKUP($A11,'[5]Adjusted Factors'!$E:$BH,38,0)</f>
        <v>0</v>
      </c>
      <c r="CX11" s="124">
        <f ca="1">VLOOKUP($A11,'[5]Adjusted Factors'!$E:$BH,39,0)</f>
        <v>0</v>
      </c>
      <c r="CY11" s="124">
        <f ca="1">VLOOKUP($A11,'[5]Adjusted Factors'!$E:$BH,40,0)</f>
        <v>0</v>
      </c>
      <c r="CZ11" s="124">
        <f ca="1">VLOOKUP($A11,'[5]Adjusted Factors'!$E:$BH,41,0)</f>
        <v>0</v>
      </c>
      <c r="DA11" s="124">
        <f ca="1">VLOOKUP($A11,'[5]Adjusted Factors'!$E:$BH,42,0)</f>
        <v>0</v>
      </c>
      <c r="DB11" s="124">
        <f ca="1">VLOOKUP($A11,'[5]Adjusted Factors'!$E:$BH,43,0)</f>
        <v>0</v>
      </c>
      <c r="DC11" s="124">
        <f ca="1">VLOOKUP($A11,'[5]Adjusted Factors'!$E:$BH,44,0)</f>
        <v>0</v>
      </c>
      <c r="DD11" s="124">
        <f ca="1">VLOOKUP($A11,'[5]Adjusted Factors'!$E:$BH,45,0)</f>
        <v>0</v>
      </c>
      <c r="DE11" s="124">
        <f ca="1">VLOOKUP($A11,'[5]Adjusted Factors'!$E:$BH,46,0)</f>
        <v>65.583090379008638</v>
      </c>
      <c r="DF11" s="124">
        <f ca="1">VLOOKUP($A11,'[5]Adjusted Factors'!$E:$BH,47,0)</f>
        <v>0</v>
      </c>
      <c r="DG11" s="124">
        <f ca="1">VLOOKUP($A11,'[5]Adjusted Factors'!$E:$BH,48,0)</f>
        <v>116.64954780361757</v>
      </c>
      <c r="DH11" s="124">
        <f ca="1">VLOOKUP($A11,'[5]Adjusted Factors'!$E:$BH,49,0)</f>
        <v>0</v>
      </c>
      <c r="DI11" s="124">
        <f ca="1">VLOOKUP($A11,'[5]Adjusted Factors'!$E:$BH,50,0)</f>
        <v>0</v>
      </c>
      <c r="DJ11" s="124">
        <f ca="1">VLOOKUP($A11,'[5]Adjusted Factors'!$E:$BH,51,0)</f>
        <v>0</v>
      </c>
      <c r="DK11" s="124">
        <f ca="1">VLOOKUP($A11,'[5]Adjusted Factors'!$E:$BH,52,0)</f>
        <v>0</v>
      </c>
      <c r="DL11" s="124">
        <f ca="1">VLOOKUP($A11,'[5]Adjusted Factors'!$E:$BH,53,0)</f>
        <v>0</v>
      </c>
      <c r="DM11" s="124">
        <f ca="1">VLOOKUP($A11,'[5]Adjusted Factors'!$E:$BH,54,0)</f>
        <v>0</v>
      </c>
      <c r="DN11" s="124">
        <f ca="1">VLOOKUP($A11,'[5]Adjusted Factors'!$E:$BH,55,0)</f>
        <v>0.45999999999999408</v>
      </c>
      <c r="DO11" s="124">
        <f ca="1">VLOOKUP($A11,'[5]Adjusted Factors'!$E:$BH,55,0)</f>
        <v>0.45999999999999408</v>
      </c>
    </row>
    <row r="12" spans="1:119" x14ac:dyDescent="0.2">
      <c r="A12" s="124">
        <v>110230</v>
      </c>
      <c r="B12" s="124">
        <v>8262042</v>
      </c>
      <c r="C12" s="124" t="s">
        <v>138</v>
      </c>
      <c r="D12" s="126">
        <f>VLOOKUP(A12,'[4]New ISB'!$B$6:$G$195,4,0)</f>
        <v>290.75</v>
      </c>
      <c r="E12" s="126">
        <f>VLOOKUP(A12,'[4]New ISB'!$B$6:$G$195,5,0)</f>
        <v>290.75</v>
      </c>
      <c r="F12" s="126">
        <f>VLOOKUP(A12,'[4]New ISB'!$B$6:$G$195,6,0)</f>
        <v>0</v>
      </c>
      <c r="G12" s="126">
        <f>VLOOKUP(A12,'[4]New ISB'!$B:$H,7,0)</f>
        <v>1044086.49477</v>
      </c>
      <c r="H12" s="126">
        <f>VLOOKUP(A12,'[4]New ISB'!$B:$J,8,0)</f>
        <v>0</v>
      </c>
      <c r="I12" s="126">
        <f>VLOOKUP(A12,'[4]New ISB'!$B:$J,9,0)</f>
        <v>0</v>
      </c>
      <c r="J12" s="126">
        <f>VLOOKUP($A12,'[4]New ISB'!$B:$FF,10,0)</f>
        <v>28613.563253546126</v>
      </c>
      <c r="K12" s="126">
        <f>VLOOKUP($A12,'[4]New ISB'!$B:$FF,11,0)</f>
        <v>0</v>
      </c>
      <c r="L12" s="126">
        <f>VLOOKUP($A12,'[4]New ISB'!$B:$FF,12,0)</f>
        <v>51366.029228723317</v>
      </c>
      <c r="M12" s="126">
        <f>VLOOKUP($A12,'[4]New ISB'!$B:$FF,13,0)</f>
        <v>0</v>
      </c>
      <c r="N12" s="126">
        <f>VLOOKUP($A12,'[4]New ISB'!$B:$FF,14,0)</f>
        <v>0</v>
      </c>
      <c r="O12" s="126">
        <f>VLOOKUP($A12,'[4]New ISB'!$B:$FF,15,0)</f>
        <v>302.58620567375874</v>
      </c>
      <c r="P12" s="126">
        <f>VLOOKUP($A12,'[4]New ISB'!$B:$FF,16,0)</f>
        <v>472.46874999999977</v>
      </c>
      <c r="Q12" s="126">
        <f>VLOOKUP($A12,'[4]New ISB'!$B:$FF,17,0)</f>
        <v>0</v>
      </c>
      <c r="R12" s="126">
        <f>VLOOKUP($A12,'[4]New ISB'!$B:$FF,18,0)</f>
        <v>0</v>
      </c>
      <c r="S12" s="126">
        <f>VLOOKUP($A12,'[4]New ISB'!$B:$FF,19,0)</f>
        <v>0</v>
      </c>
      <c r="T12" s="126">
        <f>VLOOKUP($A12,'[4]New ISB'!$B:$FF,20,0)</f>
        <v>0</v>
      </c>
      <c r="U12" s="126">
        <f>VLOOKUP($A12,'[4]New ISB'!$B:$FF,21,0)</f>
        <v>0</v>
      </c>
      <c r="V12" s="126">
        <f>VLOOKUP($A12,'[4]New ISB'!$B:$FF,22,0)</f>
        <v>0</v>
      </c>
      <c r="W12" s="126">
        <f>VLOOKUP($A12,'[4]New ISB'!$B:$FF,23,0)</f>
        <v>0</v>
      </c>
      <c r="X12" s="126">
        <f>VLOOKUP($A12,'[4]New ISB'!$B:$FF,24,0)</f>
        <v>0</v>
      </c>
      <c r="Y12" s="126">
        <f>VLOOKUP($A12,'[4]New ISB'!$B:$FF,25,0)</f>
        <v>0</v>
      </c>
      <c r="Z12" s="126">
        <f>VLOOKUP($A12,'[4]New ISB'!$B:$FF,26,0)</f>
        <v>7772.5150799999992</v>
      </c>
      <c r="AA12" s="126">
        <f>VLOOKUP($A12,'[4]New ISB'!$B:$FF,27,0)</f>
        <v>0</v>
      </c>
      <c r="AB12" s="126"/>
      <c r="AC12" s="126">
        <f>VLOOKUP($A12,'[4]New ISB'!$B:$FF,28,0)</f>
        <v>92883.104850906675</v>
      </c>
      <c r="AD12" s="126">
        <f>VLOOKUP($A12,'[4]New ISB'!$B:$FF,29,0)</f>
        <v>0</v>
      </c>
      <c r="AE12" s="126">
        <f>VLOOKUP($A12,'[4]New ISB'!$B:$FF,30,0)</f>
        <v>1100.7943468084979</v>
      </c>
      <c r="AF12" s="126">
        <f>VLOOKUP($A12,'[4]New ISB'!$B:$FF,31,0)</f>
        <v>0</v>
      </c>
      <c r="AG12" s="126">
        <f>VLOOKUP($A12,'[4]New ISB'!$B:$FF,32,0)</f>
        <v>138401.09</v>
      </c>
      <c r="AH12" s="126">
        <f>VLOOKUP($A12,'[4]New ISB'!$B:$FF,33,0)</f>
        <v>0</v>
      </c>
      <c r="AI12" s="126">
        <f>VLOOKUP($A12,'[4]New ISB'!$B:$FF,34,0)</f>
        <v>0</v>
      </c>
      <c r="AJ12" s="126">
        <f>VLOOKUP($A12,'[4]New ISB'!$B:$FF,35,0)</f>
        <v>0</v>
      </c>
      <c r="AK12" s="126">
        <f>VLOOKUP($A12,'[4]New ISB'!$B:$FF,36,0)</f>
        <v>25149.599999999999</v>
      </c>
      <c r="AL12" s="126">
        <f>VLOOKUP($A12,'[4]New ISB'!$B:$FF,37,0)</f>
        <v>0</v>
      </c>
      <c r="AM12" s="126">
        <f>VLOOKUP($A12,'[4]New ISB'!$B:$FF,38,0)</f>
        <v>0</v>
      </c>
      <c r="AN12" s="126">
        <f>VLOOKUP($A12,'[4]New ISB'!$B:$FF,39,0)</f>
        <v>0</v>
      </c>
      <c r="AO12" s="126">
        <f>VLOOKUP($A12,'[4]New ISB'!$B:$FF,40,0)</f>
        <v>0</v>
      </c>
      <c r="AP12" s="126">
        <f>VLOOKUP($A12,'[4]New ISB'!$B:$FF,41,0)</f>
        <v>0</v>
      </c>
      <c r="AQ12" s="126">
        <f>VLOOKUP($A12,'[4]New ISB'!$B:$FF,42,0)</f>
        <v>0</v>
      </c>
      <c r="AR12" s="126">
        <f>VLOOKUP($A12,'[4]New ISB'!$B:$FF,43,0)</f>
        <v>0</v>
      </c>
      <c r="AS12" s="126">
        <f>VLOOKUP($A12,'[4]New ISB'!$B:$FF,44,0)</f>
        <v>0</v>
      </c>
      <c r="AT12" s="126">
        <f t="shared" si="19"/>
        <v>1044086.49477</v>
      </c>
      <c r="AU12" s="126">
        <f t="shared" si="20"/>
        <v>182511.06171565838</v>
      </c>
      <c r="AV12" s="126">
        <f t="shared" si="21"/>
        <v>163550.69</v>
      </c>
      <c r="AW12" s="126">
        <f>VLOOKUP($A12,'[4]New ISB'!$B:$FF,48,0)</f>
        <v>101763.21229723321</v>
      </c>
      <c r="AX12" s="126">
        <f t="shared" si="22"/>
        <v>1390148.2464856582</v>
      </c>
      <c r="AY12" s="126">
        <f>VLOOKUP($A12,'[4]New ISB'!$B:$CC,50,0)</f>
        <v>1364998.6464856581</v>
      </c>
      <c r="AZ12" s="126">
        <f>VLOOKUP($A12,'[4]New ISB'!$B:$CC,51,0)</f>
        <v>4610</v>
      </c>
      <c r="BA12" s="126">
        <f>VLOOKUP($A12,'[4]New ISB'!$B:$CC,52,0)</f>
        <v>1340357.5</v>
      </c>
      <c r="BB12" s="126">
        <f>VLOOKUP($A12,'[4]New ISB'!$B:$CC,53,0)</f>
        <v>0</v>
      </c>
      <c r="BC12" s="126">
        <f>VLOOKUP($A12,'[4]New ISB'!$B:$CC,54,0)</f>
        <v>0</v>
      </c>
      <c r="BD12" s="126">
        <f>VLOOKUP($A12,'[4]New ISB'!$B:$CC,55,0)</f>
        <v>1390148.2464856582</v>
      </c>
      <c r="BE12" s="126">
        <f>VLOOKUP($A12,'[4]New ISB'!$B:$CC,56,0)</f>
        <v>1390148.2464856585</v>
      </c>
      <c r="BF12" s="126">
        <f>VLOOKUP($A12,'[4]New ISB'!$B:$CC,57,0)</f>
        <v>0</v>
      </c>
      <c r="BG12" s="126">
        <f>VLOOKUP($A12,'[4]New ISB'!$B:$CC,58,0)</f>
        <v>1365507.1</v>
      </c>
      <c r="BH12" s="126">
        <f>VLOOKUP($A12,'[4]New ISB'!$B:$CC,59,0)</f>
        <v>1201956.4099999999</v>
      </c>
      <c r="BI12" s="126">
        <f>VLOOKUP($A12,'[4]New ISB'!$B:$CC,60,0)</f>
        <v>1226597.556485658</v>
      </c>
      <c r="BJ12" s="126">
        <f>VLOOKUP($A12,'[4]New ISB'!$B:$CC,61,0)</f>
        <v>4218.7362217907412</v>
      </c>
      <c r="BK12" s="126">
        <f>VLOOKUP($A12,'[4]New ISB'!$B:$CC,62,0)</f>
        <v>4182.7114442307693</v>
      </c>
      <c r="BL12" s="159">
        <f>VLOOKUP($A12,'[4]New ISB'!$B:$CC,63,0)</f>
        <v>8.6127809771962636E-3</v>
      </c>
      <c r="BM12" s="126">
        <f>VLOOKUP($A12,'[4]New ISB'!$B:$CC,64,0)</f>
        <v>0</v>
      </c>
      <c r="BN12" s="126">
        <f>VLOOKUP($A12,'[4]New ISB'!$B:$CC,65,0)</f>
        <v>0</v>
      </c>
      <c r="BO12" s="126">
        <f>VLOOKUP($A12,'[4]New ISB'!$B:$CC,66,0)</f>
        <v>1390148.2464856582</v>
      </c>
      <c r="BP12" s="126">
        <f>VLOOKUP($A12,'[4]New ISB'!$B:$CC,67,0)</f>
        <v>4694.7502888586696</v>
      </c>
      <c r="BQ12" s="127" t="str">
        <f>VLOOKUP($A12,'[4]New ISB'!$B:$CC,68,0)</f>
        <v>Y</v>
      </c>
      <c r="BR12" s="126">
        <f>VLOOKUP($A12,'[4]New ISB'!$B:$CC,69,0)</f>
        <v>4781.2493430289187</v>
      </c>
      <c r="BS12" s="159">
        <f>VLOOKUP($A12,'[4]New ISB'!$B:$CC,70,0)</f>
        <v>1.7660416434017279E-2</v>
      </c>
      <c r="BT12" s="126">
        <f>VLOOKUP($A12,'[4]New ISB'!$B:$CC,71,0)</f>
        <v>-7034.8591079087328</v>
      </c>
      <c r="BU12" s="126">
        <f>VLOOKUP($A12,'[4]New ISB'!$B:$CC,72,0)</f>
        <v>1383113.3873777494</v>
      </c>
      <c r="BV12" s="126">
        <f>VLOOKUP($A12,'[4]New ISB'!$B:$CC,73,0)</f>
        <v>0</v>
      </c>
      <c r="BW12" s="126">
        <f>VLOOKUP($A12,'[4]New ISB'!$B:$CC,74,0)</f>
        <v>1383113.3873777494</v>
      </c>
      <c r="BY12" s="126">
        <f>VLOOKUP($A12,'[4]New ISB'!$B:$CC,75,0)</f>
        <v>25149.599999999999</v>
      </c>
      <c r="BZ12" s="126">
        <f>VLOOKUP($A12,'[4]New ISB'!$B:$CC,76,0)</f>
        <v>1357963.7873777493</v>
      </c>
      <c r="CA12" s="126">
        <f>VLOOKUP(A12,'[4]New ISB'!$B:$F,5,0)</f>
        <v>290.75</v>
      </c>
      <c r="CB12" s="129">
        <f>VLOOKUP($A12,'[4]Adjusted Factors'!$E:$W,18,0)</f>
        <v>0</v>
      </c>
      <c r="CC12" s="129">
        <f>VLOOKUP($A12,'[4]Adjusted Factors'!$E:$W,19,0)</f>
        <v>0</v>
      </c>
      <c r="CE12" s="126"/>
      <c r="CI12" s="124" t="s">
        <v>97</v>
      </c>
      <c r="CJ12" s="124">
        <v>2017</v>
      </c>
      <c r="CK12" s="144"/>
      <c r="CL12" s="145"/>
      <c r="CM12" s="124">
        <f ca="1">VLOOKUP($A12,'[5]Adjusted Factors'!$E:$BH,28,0)</f>
        <v>56.706560283687999</v>
      </c>
      <c r="CN12" s="124">
        <f ca="1">VLOOKUP($A12,'[5]Adjusted Factors'!$E:$BH,29,0)</f>
        <v>60.830673758865146</v>
      </c>
      <c r="CO12" s="124">
        <f ca="1">VLOOKUP($A12,'[5]Adjusted Factors'!$E:$BH,30,0)</f>
        <v>0</v>
      </c>
      <c r="CP12" s="124">
        <f ca="1">VLOOKUP($A12,'[5]Adjusted Factors'!$E:$BH,31,0)</f>
        <v>0</v>
      </c>
      <c r="CQ12" s="124">
        <f ca="1">VLOOKUP($A12,'[5]Adjusted Factors'!$E:$BH,32,0)</f>
        <v>288.68794326241147</v>
      </c>
      <c r="CR12" s="124">
        <f ca="1">VLOOKUP($A12,'[5]Adjusted Factors'!$E:$BH,33,0)</f>
        <v>0</v>
      </c>
      <c r="CS12" s="124">
        <f ca="1">VLOOKUP($A12,'[5]Adjusted Factors'!$E:$BH,34,0)</f>
        <v>1.0310283687943258</v>
      </c>
      <c r="CT12" s="124">
        <f ca="1">VLOOKUP($A12,'[5]Adjusted Factors'!$E:$BH,35,0)</f>
        <v>1.0310283687943258</v>
      </c>
      <c r="CU12" s="124">
        <f ca="1">VLOOKUP($A12,'[5]Adjusted Factors'!$E:$BH,36,0)</f>
        <v>0</v>
      </c>
      <c r="CV12" s="124">
        <f ca="1">VLOOKUP($A12,'[5]Adjusted Factors'!$E:$BH,37,0)</f>
        <v>0</v>
      </c>
      <c r="CW12" s="124">
        <f ca="1">VLOOKUP($A12,'[5]Adjusted Factors'!$E:$BH,38,0)</f>
        <v>0</v>
      </c>
      <c r="CX12" s="124">
        <f ca="1">VLOOKUP($A12,'[5]Adjusted Factors'!$E:$BH,39,0)</f>
        <v>0</v>
      </c>
      <c r="CY12" s="124">
        <f ca="1">VLOOKUP($A12,'[5]Adjusted Factors'!$E:$BH,40,0)</f>
        <v>0</v>
      </c>
      <c r="CZ12" s="124">
        <f ca="1">VLOOKUP($A12,'[5]Adjusted Factors'!$E:$BH,41,0)</f>
        <v>0</v>
      </c>
      <c r="DA12" s="124">
        <f ca="1">VLOOKUP($A12,'[5]Adjusted Factors'!$E:$BH,42,0)</f>
        <v>0</v>
      </c>
      <c r="DB12" s="124">
        <f ca="1">VLOOKUP($A12,'[5]Adjusted Factors'!$E:$BH,43,0)</f>
        <v>0</v>
      </c>
      <c r="DC12" s="124">
        <f ca="1">VLOOKUP($A12,'[5]Adjusted Factors'!$E:$BH,44,0)</f>
        <v>0</v>
      </c>
      <c r="DD12" s="124">
        <f ca="1">VLOOKUP($A12,'[5]Adjusted Factors'!$E:$BH,45,0)</f>
        <v>0</v>
      </c>
      <c r="DE12" s="124">
        <f ca="1">VLOOKUP($A12,'[5]Adjusted Factors'!$E:$BH,46,0)</f>
        <v>12.792999999999999</v>
      </c>
      <c r="DF12" s="124">
        <f ca="1">VLOOKUP($A12,'[5]Adjusted Factors'!$E:$BH,47,0)</f>
        <v>0</v>
      </c>
      <c r="DG12" s="124">
        <f ca="1">VLOOKUP($A12,'[5]Adjusted Factors'!$E:$BH,48,0)</f>
        <v>77.092290904863489</v>
      </c>
      <c r="DH12" s="124">
        <f ca="1">VLOOKUP($A12,'[5]Adjusted Factors'!$E:$BH,49,0)</f>
        <v>0</v>
      </c>
      <c r="DI12" s="124">
        <f ca="1">VLOOKUP($A12,'[5]Adjusted Factors'!$E:$BH,50,0)</f>
        <v>0</v>
      </c>
      <c r="DJ12" s="124">
        <f ca="1">VLOOKUP($A12,'[5]Adjusted Factors'!$E:$BH,51,0)</f>
        <v>0</v>
      </c>
      <c r="DK12" s="124">
        <f ca="1">VLOOKUP($A12,'[5]Adjusted Factors'!$E:$BH,52,0)</f>
        <v>0</v>
      </c>
      <c r="DL12" s="124">
        <f ca="1">VLOOKUP($A12,'[5]Adjusted Factors'!$E:$BH,53,0)</f>
        <v>0</v>
      </c>
      <c r="DM12" s="124">
        <f ca="1">VLOOKUP($A12,'[5]Adjusted Factors'!$E:$BH,54,0)</f>
        <v>0</v>
      </c>
      <c r="DN12" s="124">
        <f ca="1">VLOOKUP($A12,'[5]Adjusted Factors'!$E:$BH,55,0)</f>
        <v>1.1135106382978595</v>
      </c>
      <c r="DO12" s="124">
        <f ca="1">VLOOKUP($A12,'[5]Adjusted Factors'!$E:$BH,55,0)</f>
        <v>1.1135106382978595</v>
      </c>
    </row>
    <row r="13" spans="1:119" x14ac:dyDescent="0.2">
      <c r="A13" s="124">
        <v>110231</v>
      </c>
      <c r="B13" s="124">
        <v>8262043</v>
      </c>
      <c r="C13" s="124" t="s">
        <v>139</v>
      </c>
      <c r="D13" s="126">
        <f>VLOOKUP(A13,'[4]New ISB'!$B$6:$G$195,4,0)</f>
        <v>167</v>
      </c>
      <c r="E13" s="126">
        <f>VLOOKUP(A13,'[4]New ISB'!$B$6:$G$195,5,0)</f>
        <v>167</v>
      </c>
      <c r="F13" s="126">
        <f>VLOOKUP(A13,'[4]New ISB'!$B$6:$G$195,6,0)</f>
        <v>0</v>
      </c>
      <c r="G13" s="126">
        <f>VLOOKUP(A13,'[4]New ISB'!$B:$H,7,0)</f>
        <v>599698.86372000002</v>
      </c>
      <c r="H13" s="126">
        <f>VLOOKUP(A13,'[4]New ISB'!$B:$J,8,0)</f>
        <v>0</v>
      </c>
      <c r="I13" s="126">
        <f>VLOOKUP(A13,'[4]New ISB'!$B:$J,9,0)</f>
        <v>0</v>
      </c>
      <c r="J13" s="126">
        <f>VLOOKUP($A13,'[4]New ISB'!$B:$FF,10,0)</f>
        <v>3532.1300000000028</v>
      </c>
      <c r="K13" s="126">
        <f>VLOOKUP($A13,'[4]New ISB'!$B:$FF,11,0)</f>
        <v>0</v>
      </c>
      <c r="L13" s="126">
        <f>VLOOKUP($A13,'[4]New ISB'!$B:$FF,12,0)</f>
        <v>5910.8700000000053</v>
      </c>
      <c r="M13" s="126">
        <f>VLOOKUP($A13,'[4]New ISB'!$B:$FF,13,0)</f>
        <v>0</v>
      </c>
      <c r="N13" s="126">
        <f>VLOOKUP($A13,'[4]New ISB'!$B:$FF,14,0)</f>
        <v>1694.0000000000016</v>
      </c>
      <c r="O13" s="126">
        <f>VLOOKUP($A13,'[4]New ISB'!$B:$FF,15,0)</f>
        <v>4402.1999999999989</v>
      </c>
      <c r="P13" s="126">
        <f>VLOOKUP($A13,'[4]New ISB'!$B:$FF,16,0)</f>
        <v>916.49999999999875</v>
      </c>
      <c r="Q13" s="126">
        <f>VLOOKUP($A13,'[4]New ISB'!$B:$FF,17,0)</f>
        <v>0</v>
      </c>
      <c r="R13" s="126">
        <f>VLOOKUP($A13,'[4]New ISB'!$B:$FF,18,0)</f>
        <v>0</v>
      </c>
      <c r="S13" s="126">
        <f>VLOOKUP($A13,'[4]New ISB'!$B:$FF,19,0)</f>
        <v>0</v>
      </c>
      <c r="T13" s="126">
        <f>VLOOKUP($A13,'[4]New ISB'!$B:$FF,20,0)</f>
        <v>0</v>
      </c>
      <c r="U13" s="126">
        <f>VLOOKUP($A13,'[4]New ISB'!$B:$FF,21,0)</f>
        <v>0</v>
      </c>
      <c r="V13" s="126">
        <f>VLOOKUP($A13,'[4]New ISB'!$B:$FF,22,0)</f>
        <v>0</v>
      </c>
      <c r="W13" s="126">
        <f>VLOOKUP($A13,'[4]New ISB'!$B:$FF,23,0)</f>
        <v>0</v>
      </c>
      <c r="X13" s="126">
        <f>VLOOKUP($A13,'[4]New ISB'!$B:$FF,24,0)</f>
        <v>0</v>
      </c>
      <c r="Y13" s="126">
        <f>VLOOKUP($A13,'[4]New ISB'!$B:$FF,25,0)</f>
        <v>0</v>
      </c>
      <c r="Z13" s="126">
        <f>VLOOKUP($A13,'[4]New ISB'!$B:$FF,26,0)</f>
        <v>3498.7075862069014</v>
      </c>
      <c r="AA13" s="126">
        <f>VLOOKUP($A13,'[4]New ISB'!$B:$FF,27,0)</f>
        <v>0</v>
      </c>
      <c r="AB13" s="126"/>
      <c r="AC13" s="126">
        <f>VLOOKUP($A13,'[4]New ISB'!$B:$FF,28,0)</f>
        <v>55087.717762237742</v>
      </c>
      <c r="AD13" s="126">
        <f>VLOOKUP($A13,'[4]New ISB'!$B:$FF,29,0)</f>
        <v>0</v>
      </c>
      <c r="AE13" s="126">
        <f>VLOOKUP($A13,'[4]New ISB'!$B:$FF,30,0)</f>
        <v>0</v>
      </c>
      <c r="AF13" s="126">
        <f>VLOOKUP($A13,'[4]New ISB'!$B:$FF,31,0)</f>
        <v>0</v>
      </c>
      <c r="AG13" s="126">
        <f>VLOOKUP($A13,'[4]New ISB'!$B:$FF,32,0)</f>
        <v>138401.09</v>
      </c>
      <c r="AH13" s="126">
        <f>VLOOKUP($A13,'[4]New ISB'!$B:$FF,33,0)</f>
        <v>0</v>
      </c>
      <c r="AI13" s="126">
        <f>VLOOKUP($A13,'[4]New ISB'!$B:$FF,34,0)</f>
        <v>0</v>
      </c>
      <c r="AJ13" s="126">
        <f>VLOOKUP($A13,'[4]New ISB'!$B:$FF,35,0)</f>
        <v>0</v>
      </c>
      <c r="AK13" s="126">
        <f>VLOOKUP($A13,'[4]New ISB'!$B:$FF,36,0)</f>
        <v>25966.712500000001</v>
      </c>
      <c r="AL13" s="126">
        <f>VLOOKUP($A13,'[4]New ISB'!$B:$FF,37,0)</f>
        <v>0</v>
      </c>
      <c r="AM13" s="126">
        <f>VLOOKUP($A13,'[4]New ISB'!$B:$FF,38,0)</f>
        <v>0</v>
      </c>
      <c r="AN13" s="126">
        <f>VLOOKUP($A13,'[4]New ISB'!$B:$FF,39,0)</f>
        <v>0</v>
      </c>
      <c r="AO13" s="126">
        <f>VLOOKUP($A13,'[4]New ISB'!$B:$FF,40,0)</f>
        <v>0</v>
      </c>
      <c r="AP13" s="126">
        <f>VLOOKUP($A13,'[4]New ISB'!$B:$FF,41,0)</f>
        <v>0</v>
      </c>
      <c r="AQ13" s="126">
        <f>VLOOKUP($A13,'[4]New ISB'!$B:$FF,42,0)</f>
        <v>0</v>
      </c>
      <c r="AR13" s="126">
        <f>VLOOKUP($A13,'[4]New ISB'!$B:$FF,43,0)</f>
        <v>0</v>
      </c>
      <c r="AS13" s="126">
        <f>VLOOKUP($A13,'[4]New ISB'!$B:$FF,44,0)</f>
        <v>0</v>
      </c>
      <c r="AT13" s="126">
        <f t="shared" si="19"/>
        <v>599698.86372000002</v>
      </c>
      <c r="AU13" s="126">
        <f t="shared" si="20"/>
        <v>75042.12534844465</v>
      </c>
      <c r="AV13" s="126">
        <f t="shared" si="21"/>
        <v>164367.80249999999</v>
      </c>
      <c r="AW13" s="126">
        <f>VLOOKUP($A13,'[4]New ISB'!$B:$FF,48,0)</f>
        <v>54923.496897051737</v>
      </c>
      <c r="AX13" s="126">
        <f t="shared" si="22"/>
        <v>839108.79156844469</v>
      </c>
      <c r="AY13" s="126">
        <f>VLOOKUP($A13,'[4]New ISB'!$B:$CC,50,0)</f>
        <v>813142.07906844467</v>
      </c>
      <c r="AZ13" s="126">
        <f>VLOOKUP($A13,'[4]New ISB'!$B:$CC,51,0)</f>
        <v>4610</v>
      </c>
      <c r="BA13" s="126">
        <f>VLOOKUP($A13,'[4]New ISB'!$B:$CC,52,0)</f>
        <v>769870</v>
      </c>
      <c r="BB13" s="126">
        <f>VLOOKUP($A13,'[4]New ISB'!$B:$CC,53,0)</f>
        <v>0</v>
      </c>
      <c r="BC13" s="126">
        <f>VLOOKUP($A13,'[4]New ISB'!$B:$CC,54,0)</f>
        <v>0</v>
      </c>
      <c r="BD13" s="126">
        <f>VLOOKUP($A13,'[4]New ISB'!$B:$CC,55,0)</f>
        <v>839108.79156844469</v>
      </c>
      <c r="BE13" s="126">
        <f>VLOOKUP($A13,'[4]New ISB'!$B:$CC,56,0)</f>
        <v>839108.79156844458</v>
      </c>
      <c r="BF13" s="126">
        <f>VLOOKUP($A13,'[4]New ISB'!$B:$CC,57,0)</f>
        <v>0</v>
      </c>
      <c r="BG13" s="126">
        <f>VLOOKUP($A13,'[4]New ISB'!$B:$CC,58,0)</f>
        <v>795836.71250000002</v>
      </c>
      <c r="BH13" s="126">
        <f>VLOOKUP($A13,'[4]New ISB'!$B:$CC,59,0)</f>
        <v>631468.91</v>
      </c>
      <c r="BI13" s="126">
        <f>VLOOKUP($A13,'[4]New ISB'!$B:$CC,60,0)</f>
        <v>674740.9890684447</v>
      </c>
      <c r="BJ13" s="126">
        <f>VLOOKUP($A13,'[4]New ISB'!$B:$CC,61,0)</f>
        <v>4040.3652040026627</v>
      </c>
      <c r="BK13" s="126">
        <f>VLOOKUP($A13,'[4]New ISB'!$B:$CC,62,0)</f>
        <v>4026.3302315151518</v>
      </c>
      <c r="BL13" s="159">
        <f>VLOOKUP($A13,'[4]New ISB'!$B:$CC,63,0)</f>
        <v>3.4857976570464764E-3</v>
      </c>
      <c r="BM13" s="126">
        <f>VLOOKUP($A13,'[4]New ISB'!$B:$CC,64,0)</f>
        <v>0</v>
      </c>
      <c r="BN13" s="126">
        <f>VLOOKUP($A13,'[4]New ISB'!$B:$CC,65,0)</f>
        <v>0</v>
      </c>
      <c r="BO13" s="126">
        <f>VLOOKUP($A13,'[4]New ISB'!$B:$CC,66,0)</f>
        <v>839108.79156844469</v>
      </c>
      <c r="BP13" s="126">
        <f>VLOOKUP($A13,'[4]New ISB'!$B:$CC,67,0)</f>
        <v>4869.1142459188304</v>
      </c>
      <c r="BQ13" s="127" t="str">
        <f>VLOOKUP($A13,'[4]New ISB'!$B:$CC,68,0)</f>
        <v>Y</v>
      </c>
      <c r="BR13" s="126">
        <f>VLOOKUP($A13,'[4]New ISB'!$B:$CC,69,0)</f>
        <v>5024.6035423260164</v>
      </c>
      <c r="BS13" s="159">
        <f>VLOOKUP($A13,'[4]New ISB'!$B:$CC,70,0)</f>
        <v>1.1531146410365567E-2</v>
      </c>
      <c r="BT13" s="126">
        <f>VLOOKUP($A13,'[4]New ISB'!$B:$CC,71,0)</f>
        <v>-4040.6585417738893</v>
      </c>
      <c r="BU13" s="126">
        <f>VLOOKUP($A13,'[4]New ISB'!$B:$CC,72,0)</f>
        <v>835068.13302667078</v>
      </c>
      <c r="BV13" s="126">
        <f>VLOOKUP($A13,'[4]New ISB'!$B:$CC,73,0)</f>
        <v>0</v>
      </c>
      <c r="BW13" s="126">
        <f>VLOOKUP($A13,'[4]New ISB'!$B:$CC,74,0)</f>
        <v>835068.13302667078</v>
      </c>
      <c r="BY13" s="126">
        <f>VLOOKUP($A13,'[4]New ISB'!$B:$CC,75,0)</f>
        <v>25966.712500000001</v>
      </c>
      <c r="BZ13" s="126">
        <f>VLOOKUP($A13,'[4]New ISB'!$B:$CC,76,0)</f>
        <v>809101.42052667076</v>
      </c>
      <c r="CA13" s="126">
        <f>VLOOKUP(A13,'[4]New ISB'!$B:$F,5,0)</f>
        <v>167</v>
      </c>
      <c r="CB13" s="129">
        <f>VLOOKUP($A13,'[4]Adjusted Factors'!$E:$W,18,0)</f>
        <v>0</v>
      </c>
      <c r="CC13" s="129">
        <f>VLOOKUP($A13,'[4]Adjusted Factors'!$E:$W,19,0)</f>
        <v>0</v>
      </c>
      <c r="CE13" s="126"/>
      <c r="CI13" s="124" t="s">
        <v>99</v>
      </c>
      <c r="CJ13" s="124">
        <v>2121</v>
      </c>
      <c r="CK13" s="144"/>
      <c r="CL13" s="145"/>
      <c r="CM13" s="124">
        <f ca="1">VLOOKUP($A13,'[5]Adjusted Factors'!$E:$BH,28,0)</f>
        <v>7.0000000000000062</v>
      </c>
      <c r="CN13" s="124">
        <f ca="1">VLOOKUP($A13,'[5]Adjusted Factors'!$E:$BH,29,0)</f>
        <v>7.0000000000000062</v>
      </c>
      <c r="CO13" s="124">
        <f ca="1">VLOOKUP($A13,'[5]Adjusted Factors'!$E:$BH,30,0)</f>
        <v>0</v>
      </c>
      <c r="CP13" s="124">
        <f ca="1">VLOOKUP($A13,'[5]Adjusted Factors'!$E:$BH,31,0)</f>
        <v>0</v>
      </c>
      <c r="CQ13" s="124">
        <f ca="1">VLOOKUP($A13,'[5]Adjusted Factors'!$E:$BH,32,0)</f>
        <v>143.00000000000006</v>
      </c>
      <c r="CR13" s="124">
        <f ca="1">VLOOKUP($A13,'[5]Adjusted Factors'!$E:$BH,33,0)</f>
        <v>7.0000000000000062</v>
      </c>
      <c r="CS13" s="124">
        <f ca="1">VLOOKUP($A13,'[5]Adjusted Factors'!$E:$BH,34,0)</f>
        <v>14.999999999999995</v>
      </c>
      <c r="CT13" s="124">
        <f ca="1">VLOOKUP($A13,'[5]Adjusted Factors'!$E:$BH,35,0)</f>
        <v>1.9999999999999973</v>
      </c>
      <c r="CU13" s="124">
        <f ca="1">VLOOKUP($A13,'[5]Adjusted Factors'!$E:$BH,36,0)</f>
        <v>0</v>
      </c>
      <c r="CV13" s="124">
        <f ca="1">VLOOKUP($A13,'[5]Adjusted Factors'!$E:$BH,37,0)</f>
        <v>0</v>
      </c>
      <c r="CW13" s="124">
        <f ca="1">VLOOKUP($A13,'[5]Adjusted Factors'!$E:$BH,38,0)</f>
        <v>0</v>
      </c>
      <c r="CX13" s="124">
        <f ca="1">VLOOKUP($A13,'[5]Adjusted Factors'!$E:$BH,39,0)</f>
        <v>0</v>
      </c>
      <c r="CY13" s="124">
        <f ca="1">VLOOKUP($A13,'[5]Adjusted Factors'!$E:$BH,40,0)</f>
        <v>0</v>
      </c>
      <c r="CZ13" s="124">
        <f ca="1">VLOOKUP($A13,'[5]Adjusted Factors'!$E:$BH,41,0)</f>
        <v>0</v>
      </c>
      <c r="DA13" s="124">
        <f ca="1">VLOOKUP($A13,'[5]Adjusted Factors'!$E:$BH,42,0)</f>
        <v>0</v>
      </c>
      <c r="DB13" s="124">
        <f ca="1">VLOOKUP($A13,'[5]Adjusted Factors'!$E:$BH,43,0)</f>
        <v>0</v>
      </c>
      <c r="DC13" s="124">
        <f ca="1">VLOOKUP($A13,'[5]Adjusted Factors'!$E:$BH,44,0)</f>
        <v>0</v>
      </c>
      <c r="DD13" s="124">
        <f ca="1">VLOOKUP($A13,'[5]Adjusted Factors'!$E:$BH,45,0)</f>
        <v>0</v>
      </c>
      <c r="DE13" s="124">
        <f ca="1">VLOOKUP($A13,'[5]Adjusted Factors'!$E:$BH,46,0)</f>
        <v>5.7586206896551806</v>
      </c>
      <c r="DF13" s="124">
        <f ca="1">VLOOKUP($A13,'[5]Adjusted Factors'!$E:$BH,47,0)</f>
        <v>0</v>
      </c>
      <c r="DG13" s="124">
        <f ca="1">VLOOKUP($A13,'[5]Adjusted Factors'!$E:$BH,48,0)</f>
        <v>45.72239881330789</v>
      </c>
      <c r="DH13" s="124">
        <f ca="1">VLOOKUP($A13,'[5]Adjusted Factors'!$E:$BH,49,0)</f>
        <v>0</v>
      </c>
      <c r="DI13" s="124">
        <f ca="1">VLOOKUP($A13,'[5]Adjusted Factors'!$E:$BH,50,0)</f>
        <v>0</v>
      </c>
      <c r="DJ13" s="124">
        <f ca="1">VLOOKUP($A13,'[5]Adjusted Factors'!$E:$BH,51,0)</f>
        <v>0</v>
      </c>
      <c r="DK13" s="124">
        <f ca="1">VLOOKUP($A13,'[5]Adjusted Factors'!$E:$BH,52,0)</f>
        <v>0</v>
      </c>
      <c r="DL13" s="124">
        <f ca="1">VLOOKUP($A13,'[5]Adjusted Factors'!$E:$BH,53,0)</f>
        <v>0</v>
      </c>
      <c r="DM13" s="124">
        <f ca="1">VLOOKUP($A13,'[5]Adjusted Factors'!$E:$BH,54,0)</f>
        <v>0</v>
      </c>
      <c r="DN13" s="124">
        <f ca="1">VLOOKUP($A13,'[5]Adjusted Factors'!$E:$BH,55,0)</f>
        <v>0</v>
      </c>
      <c r="DO13" s="124">
        <f ca="1">VLOOKUP($A13,'[5]Adjusted Factors'!$E:$BH,55,0)</f>
        <v>0</v>
      </c>
    </row>
    <row r="14" spans="1:119" x14ac:dyDescent="0.2">
      <c r="A14" s="124">
        <v>110240</v>
      </c>
      <c r="B14" s="124">
        <v>8262062</v>
      </c>
      <c r="C14" s="124" t="s">
        <v>166</v>
      </c>
      <c r="D14" s="126">
        <f>VLOOKUP(A14,'[4]New ISB'!$B$6:$G$195,4,0)</f>
        <v>155</v>
      </c>
      <c r="E14" s="126">
        <f>VLOOKUP(A14,'[4]New ISB'!$B$6:$G$195,5,0)</f>
        <v>155</v>
      </c>
      <c r="F14" s="126">
        <f>VLOOKUP(A14,'[4]New ISB'!$B$6:$G$195,6,0)</f>
        <v>0</v>
      </c>
      <c r="G14" s="126">
        <f>VLOOKUP(A14,'[4]New ISB'!$B:$H,7,0)</f>
        <v>556606.72979999997</v>
      </c>
      <c r="H14" s="126">
        <f>VLOOKUP(A14,'[4]New ISB'!$B:$J,8,0)</f>
        <v>0</v>
      </c>
      <c r="I14" s="126">
        <f>VLOOKUP(A14,'[4]New ISB'!$B:$J,9,0)</f>
        <v>0</v>
      </c>
      <c r="J14" s="126">
        <f>VLOOKUP($A14,'[4]New ISB'!$B:$FF,10,0)</f>
        <v>25229.499999999975</v>
      </c>
      <c r="K14" s="126">
        <f>VLOOKUP($A14,'[4]New ISB'!$B:$FF,11,0)</f>
        <v>0</v>
      </c>
      <c r="L14" s="126">
        <f>VLOOKUP($A14,'[4]New ISB'!$B:$FF,12,0)</f>
        <v>42220.499999999956</v>
      </c>
      <c r="M14" s="126">
        <f>VLOOKUP($A14,'[4]New ISB'!$B:$FF,13,0)</f>
        <v>0</v>
      </c>
      <c r="N14" s="126">
        <f>VLOOKUP($A14,'[4]New ISB'!$B:$FF,14,0)</f>
        <v>3388.0000000000005</v>
      </c>
      <c r="O14" s="126">
        <f>VLOOKUP($A14,'[4]New ISB'!$B:$FF,15,0)</f>
        <v>13500.079999999996</v>
      </c>
      <c r="P14" s="126">
        <f>VLOOKUP($A14,'[4]New ISB'!$B:$FF,16,0)</f>
        <v>4582.5000000000027</v>
      </c>
      <c r="Q14" s="126">
        <f>VLOOKUP($A14,'[4]New ISB'!$B:$FF,17,0)</f>
        <v>1498.3199999999983</v>
      </c>
      <c r="R14" s="126">
        <f>VLOOKUP($A14,'[4]New ISB'!$B:$FF,18,0)</f>
        <v>530.33000000000027</v>
      </c>
      <c r="S14" s="126">
        <f>VLOOKUP($A14,'[4]New ISB'!$B:$FF,19,0)</f>
        <v>0</v>
      </c>
      <c r="T14" s="126">
        <f>VLOOKUP($A14,'[4]New ISB'!$B:$FF,20,0)</f>
        <v>0</v>
      </c>
      <c r="U14" s="126">
        <f>VLOOKUP($A14,'[4]New ISB'!$B:$FF,21,0)</f>
        <v>0</v>
      </c>
      <c r="V14" s="126">
        <f>VLOOKUP($A14,'[4]New ISB'!$B:$FF,22,0)</f>
        <v>0</v>
      </c>
      <c r="W14" s="126">
        <f>VLOOKUP($A14,'[4]New ISB'!$B:$FF,23,0)</f>
        <v>0</v>
      </c>
      <c r="X14" s="126">
        <f>VLOOKUP($A14,'[4]New ISB'!$B:$FF,24,0)</f>
        <v>0</v>
      </c>
      <c r="Y14" s="126">
        <f>VLOOKUP($A14,'[4]New ISB'!$B:$FF,25,0)</f>
        <v>0</v>
      </c>
      <c r="Z14" s="126">
        <f>VLOOKUP($A14,'[4]New ISB'!$B:$FF,26,0)</f>
        <v>49968.71020408161</v>
      </c>
      <c r="AA14" s="126">
        <f>VLOOKUP($A14,'[4]New ISB'!$B:$FF,27,0)</f>
        <v>0</v>
      </c>
      <c r="AB14" s="126"/>
      <c r="AC14" s="126">
        <f>VLOOKUP($A14,'[4]New ISB'!$B:$FF,28,0)</f>
        <v>80345.349418604659</v>
      </c>
      <c r="AD14" s="126">
        <f>VLOOKUP($A14,'[4]New ISB'!$B:$FF,29,0)</f>
        <v>0</v>
      </c>
      <c r="AE14" s="126">
        <f>VLOOKUP($A14,'[4]New ISB'!$B:$FF,30,0)</f>
        <v>0</v>
      </c>
      <c r="AF14" s="126">
        <f>VLOOKUP($A14,'[4]New ISB'!$B:$FF,31,0)</f>
        <v>0</v>
      </c>
      <c r="AG14" s="126">
        <f>VLOOKUP($A14,'[4]New ISB'!$B:$FF,32,0)</f>
        <v>138401.09</v>
      </c>
      <c r="AH14" s="126">
        <f>VLOOKUP($A14,'[4]New ISB'!$B:$FF,33,0)</f>
        <v>0</v>
      </c>
      <c r="AI14" s="126">
        <f>VLOOKUP($A14,'[4]New ISB'!$B:$FF,34,0)</f>
        <v>0</v>
      </c>
      <c r="AJ14" s="126">
        <f>VLOOKUP($A14,'[4]New ISB'!$B:$FF,35,0)</f>
        <v>0</v>
      </c>
      <c r="AK14" s="126">
        <f>VLOOKUP($A14,'[4]New ISB'!$B:$FF,36,0)</f>
        <v>32696.32</v>
      </c>
      <c r="AL14" s="126">
        <f>VLOOKUP($A14,'[4]New ISB'!$B:$FF,37,0)</f>
        <v>0</v>
      </c>
      <c r="AM14" s="126">
        <f>VLOOKUP($A14,'[4]New ISB'!$B:$FF,38,0)</f>
        <v>0</v>
      </c>
      <c r="AN14" s="126">
        <f>VLOOKUP($A14,'[4]New ISB'!$B:$FF,39,0)</f>
        <v>0</v>
      </c>
      <c r="AO14" s="126">
        <f>VLOOKUP($A14,'[4]New ISB'!$B:$FF,40,0)</f>
        <v>0</v>
      </c>
      <c r="AP14" s="126">
        <f>VLOOKUP($A14,'[4]New ISB'!$B:$FF,41,0)</f>
        <v>0</v>
      </c>
      <c r="AQ14" s="126">
        <f>VLOOKUP($A14,'[4]New ISB'!$B:$FF,42,0)</f>
        <v>0</v>
      </c>
      <c r="AR14" s="126">
        <f>VLOOKUP($A14,'[4]New ISB'!$B:$FF,43,0)</f>
        <v>0</v>
      </c>
      <c r="AS14" s="126">
        <f>VLOOKUP($A14,'[4]New ISB'!$B:$FF,44,0)</f>
        <v>0</v>
      </c>
      <c r="AT14" s="126">
        <f t="shared" si="19"/>
        <v>556606.72979999997</v>
      </c>
      <c r="AU14" s="126">
        <f t="shared" si="20"/>
        <v>221263.28962268619</v>
      </c>
      <c r="AV14" s="126">
        <f t="shared" si="21"/>
        <v>171097.41</v>
      </c>
      <c r="AW14" s="126">
        <f>VLOOKUP($A14,'[4]New ISB'!$B:$FF,48,0)</f>
        <v>84091.236918744165</v>
      </c>
      <c r="AX14" s="126">
        <f t="shared" si="22"/>
        <v>948967.42942268623</v>
      </c>
      <c r="AY14" s="126">
        <f>VLOOKUP($A14,'[4]New ISB'!$B:$CC,50,0)</f>
        <v>916271.10942268628</v>
      </c>
      <c r="AZ14" s="126">
        <f>VLOOKUP($A14,'[4]New ISB'!$B:$CC,51,0)</f>
        <v>4610</v>
      </c>
      <c r="BA14" s="126">
        <f>VLOOKUP($A14,'[4]New ISB'!$B:$CC,52,0)</f>
        <v>714550</v>
      </c>
      <c r="BB14" s="126">
        <f>VLOOKUP($A14,'[4]New ISB'!$B:$CC,53,0)</f>
        <v>0</v>
      </c>
      <c r="BC14" s="126">
        <f>VLOOKUP($A14,'[4]New ISB'!$B:$CC,54,0)</f>
        <v>0</v>
      </c>
      <c r="BD14" s="126">
        <f>VLOOKUP($A14,'[4]New ISB'!$B:$CC,55,0)</f>
        <v>948967.42942268623</v>
      </c>
      <c r="BE14" s="126">
        <f>VLOOKUP($A14,'[4]New ISB'!$B:$CC,56,0)</f>
        <v>948967.42942268611</v>
      </c>
      <c r="BF14" s="126">
        <f>VLOOKUP($A14,'[4]New ISB'!$B:$CC,57,0)</f>
        <v>0</v>
      </c>
      <c r="BG14" s="126">
        <f>VLOOKUP($A14,'[4]New ISB'!$B:$CC,58,0)</f>
        <v>747246.32</v>
      </c>
      <c r="BH14" s="126">
        <f>VLOOKUP($A14,'[4]New ISB'!$B:$CC,59,0)</f>
        <v>576148.91</v>
      </c>
      <c r="BI14" s="126">
        <f>VLOOKUP($A14,'[4]New ISB'!$B:$CC,60,0)</f>
        <v>777870.01942268631</v>
      </c>
      <c r="BJ14" s="126">
        <f>VLOOKUP($A14,'[4]New ISB'!$B:$CC,61,0)</f>
        <v>5018.5162543399119</v>
      </c>
      <c r="BK14" s="126">
        <f>VLOOKUP($A14,'[4]New ISB'!$B:$CC,62,0)</f>
        <v>4894.1034298507466</v>
      </c>
      <c r="BL14" s="159">
        <f>VLOOKUP($A14,'[4]New ISB'!$B:$CC,63,0)</f>
        <v>2.5420963466021299E-2</v>
      </c>
      <c r="BM14" s="126">
        <f>VLOOKUP($A14,'[4]New ISB'!$B:$CC,64,0)</f>
        <v>0</v>
      </c>
      <c r="BN14" s="126">
        <f>VLOOKUP($A14,'[4]New ISB'!$B:$CC,65,0)</f>
        <v>0</v>
      </c>
      <c r="BO14" s="126">
        <f>VLOOKUP($A14,'[4]New ISB'!$B:$CC,66,0)</f>
        <v>948967.42942268623</v>
      </c>
      <c r="BP14" s="126">
        <f>VLOOKUP($A14,'[4]New ISB'!$B:$CC,67,0)</f>
        <v>5911.4265124044277</v>
      </c>
      <c r="BQ14" s="127" t="str">
        <f>VLOOKUP($A14,'[4]New ISB'!$B:$CC,68,0)</f>
        <v>Y</v>
      </c>
      <c r="BR14" s="126">
        <f>VLOOKUP($A14,'[4]New ISB'!$B:$CC,69,0)</f>
        <v>6122.3705124044272</v>
      </c>
      <c r="BS14" s="159">
        <f>VLOOKUP($A14,'[4]New ISB'!$B:$CC,70,0)</f>
        <v>-6.7283342033340743E-3</v>
      </c>
      <c r="BT14" s="126">
        <f>VLOOKUP($A14,'[4]New ISB'!$B:$CC,71,0)</f>
        <v>-3750.3118202092983</v>
      </c>
      <c r="BU14" s="126">
        <f>VLOOKUP($A14,'[4]New ISB'!$B:$CC,72,0)</f>
        <v>945217.11760247697</v>
      </c>
      <c r="BV14" s="126">
        <f>VLOOKUP($A14,'[4]New ISB'!$B:$CC,73,0)</f>
        <v>0</v>
      </c>
      <c r="BW14" s="126">
        <f>VLOOKUP($A14,'[4]New ISB'!$B:$CC,74,0)</f>
        <v>945217.11760247697</v>
      </c>
      <c r="BY14" s="126">
        <f>VLOOKUP($A14,'[4]New ISB'!$B:$CC,75,0)</f>
        <v>32696.32</v>
      </c>
      <c r="BZ14" s="126">
        <f>VLOOKUP($A14,'[4]New ISB'!$B:$CC,76,0)</f>
        <v>912520.79760247702</v>
      </c>
      <c r="CA14" s="126">
        <f>VLOOKUP(A14,'[4]New ISB'!$B:$F,5,0)</f>
        <v>155</v>
      </c>
      <c r="CB14" s="129">
        <f>VLOOKUP($A14,'[4]Adjusted Factors'!$E:$W,18,0)</f>
        <v>0</v>
      </c>
      <c r="CC14" s="129">
        <f>VLOOKUP($A14,'[4]Adjusted Factors'!$E:$W,19,0)</f>
        <v>0</v>
      </c>
      <c r="CE14" s="126"/>
      <c r="CI14" s="124" t="s">
        <v>101</v>
      </c>
      <c r="CJ14" s="124">
        <v>2336</v>
      </c>
      <c r="CK14" s="144"/>
      <c r="CL14" s="145"/>
      <c r="CM14" s="124">
        <f ca="1">VLOOKUP($A14,'[5]Adjusted Factors'!$E:$BH,28,0)</f>
        <v>49.99999999999995</v>
      </c>
      <c r="CN14" s="124">
        <f ca="1">VLOOKUP($A14,'[5]Adjusted Factors'!$E:$BH,29,0)</f>
        <v>49.99999999999995</v>
      </c>
      <c r="CO14" s="124">
        <f ca="1">VLOOKUP($A14,'[5]Adjusted Factors'!$E:$BH,30,0)</f>
        <v>0</v>
      </c>
      <c r="CP14" s="124">
        <f ca="1">VLOOKUP($A14,'[5]Adjusted Factors'!$E:$BH,31,0)</f>
        <v>0</v>
      </c>
      <c r="CQ14" s="124">
        <f ca="1">VLOOKUP($A14,'[5]Adjusted Factors'!$E:$BH,32,0)</f>
        <v>80.999999999999943</v>
      </c>
      <c r="CR14" s="124">
        <f ca="1">VLOOKUP($A14,'[5]Adjusted Factors'!$E:$BH,33,0)</f>
        <v>14.000000000000002</v>
      </c>
      <c r="CS14" s="124">
        <f ca="1">VLOOKUP($A14,'[5]Adjusted Factors'!$E:$BH,34,0)</f>
        <v>45.999999999999986</v>
      </c>
      <c r="CT14" s="124">
        <f ca="1">VLOOKUP($A14,'[5]Adjusted Factors'!$E:$BH,35,0)</f>
        <v>10.000000000000005</v>
      </c>
      <c r="CU14" s="124">
        <f ca="1">VLOOKUP($A14,'[5]Adjusted Factors'!$E:$BH,36,0)</f>
        <v>2.9999999999999969</v>
      </c>
      <c r="CV14" s="124">
        <f ca="1">VLOOKUP($A14,'[5]Adjusted Factors'!$E:$BH,37,0)</f>
        <v>1.0000000000000004</v>
      </c>
      <c r="CW14" s="124">
        <f ca="1">VLOOKUP($A14,'[5]Adjusted Factors'!$E:$BH,38,0)</f>
        <v>0</v>
      </c>
      <c r="CX14" s="124">
        <f ca="1">VLOOKUP($A14,'[5]Adjusted Factors'!$E:$BH,39,0)</f>
        <v>0</v>
      </c>
      <c r="CY14" s="124">
        <f ca="1">VLOOKUP($A14,'[5]Adjusted Factors'!$E:$BH,40,0)</f>
        <v>0</v>
      </c>
      <c r="CZ14" s="124">
        <f ca="1">VLOOKUP($A14,'[5]Adjusted Factors'!$E:$BH,41,0)</f>
        <v>0</v>
      </c>
      <c r="DA14" s="124">
        <f ca="1">VLOOKUP($A14,'[5]Adjusted Factors'!$E:$BH,42,0)</f>
        <v>0</v>
      </c>
      <c r="DB14" s="124">
        <f ca="1">VLOOKUP($A14,'[5]Adjusted Factors'!$E:$BH,43,0)</f>
        <v>0</v>
      </c>
      <c r="DC14" s="124">
        <f ca="1">VLOOKUP($A14,'[5]Adjusted Factors'!$E:$BH,44,0)</f>
        <v>0</v>
      </c>
      <c r="DD14" s="124">
        <f ca="1">VLOOKUP($A14,'[5]Adjusted Factors'!$E:$BH,45,0)</f>
        <v>0</v>
      </c>
      <c r="DE14" s="124">
        <f ca="1">VLOOKUP($A14,'[5]Adjusted Factors'!$E:$BH,46,0)</f>
        <v>82.244897959183646</v>
      </c>
      <c r="DF14" s="124">
        <f ca="1">VLOOKUP($A14,'[5]Adjusted Factors'!$E:$BH,47,0)</f>
        <v>0</v>
      </c>
      <c r="DG14" s="124">
        <f ca="1">VLOOKUP($A14,'[5]Adjusted Factors'!$E:$BH,48,0)</f>
        <v>66.686046511627922</v>
      </c>
      <c r="DH14" s="124">
        <f ca="1">VLOOKUP($A14,'[5]Adjusted Factors'!$E:$BH,49,0)</f>
        <v>0</v>
      </c>
      <c r="DI14" s="124">
        <f ca="1">VLOOKUP($A14,'[5]Adjusted Factors'!$E:$BH,50,0)</f>
        <v>0</v>
      </c>
      <c r="DJ14" s="124">
        <f ca="1">VLOOKUP($A14,'[5]Adjusted Factors'!$E:$BH,51,0)</f>
        <v>0</v>
      </c>
      <c r="DK14" s="124">
        <f ca="1">VLOOKUP($A14,'[5]Adjusted Factors'!$E:$BH,52,0)</f>
        <v>0</v>
      </c>
      <c r="DL14" s="124">
        <f ca="1">VLOOKUP($A14,'[5]Adjusted Factors'!$E:$BH,53,0)</f>
        <v>0</v>
      </c>
      <c r="DM14" s="124">
        <f ca="1">VLOOKUP($A14,'[5]Adjusted Factors'!$E:$BH,54,0)</f>
        <v>0</v>
      </c>
      <c r="DN14" s="124">
        <f ca="1">VLOOKUP($A14,'[5]Adjusted Factors'!$E:$BH,55,0)</f>
        <v>0</v>
      </c>
      <c r="DO14" s="124">
        <f ca="1">VLOOKUP($A14,'[5]Adjusted Factors'!$E:$BH,55,0)</f>
        <v>0</v>
      </c>
    </row>
    <row r="15" spans="1:119" x14ac:dyDescent="0.2">
      <c r="A15" s="124">
        <v>110242</v>
      </c>
      <c r="B15" s="124">
        <v>8262067</v>
      </c>
      <c r="C15" s="124" t="s">
        <v>151</v>
      </c>
      <c r="D15" s="126">
        <f>VLOOKUP(A15,'[4]New ISB'!$B$6:$G$195,4,0)</f>
        <v>152</v>
      </c>
      <c r="E15" s="126">
        <f>VLOOKUP(A15,'[4]New ISB'!$B$6:$G$195,5,0)</f>
        <v>152</v>
      </c>
      <c r="F15" s="126">
        <f>VLOOKUP(A15,'[4]New ISB'!$B$6:$G$195,6,0)</f>
        <v>0</v>
      </c>
      <c r="G15" s="126">
        <f>VLOOKUP(A15,'[4]New ISB'!$B:$H,7,0)</f>
        <v>545833.69631999999</v>
      </c>
      <c r="H15" s="126">
        <f>VLOOKUP(A15,'[4]New ISB'!$B:$J,8,0)</f>
        <v>0</v>
      </c>
      <c r="I15" s="126">
        <f>VLOOKUP(A15,'[4]New ISB'!$B:$J,9,0)</f>
        <v>0</v>
      </c>
      <c r="J15" s="126">
        <f>VLOOKUP($A15,'[4]New ISB'!$B:$FF,10,0)</f>
        <v>11605.569999999982</v>
      </c>
      <c r="K15" s="126">
        <f>VLOOKUP($A15,'[4]New ISB'!$B:$FF,11,0)</f>
        <v>0</v>
      </c>
      <c r="L15" s="126">
        <f>VLOOKUP($A15,'[4]New ISB'!$B:$FF,12,0)</f>
        <v>19421.429999999968</v>
      </c>
      <c r="M15" s="126">
        <f>VLOOKUP($A15,'[4]New ISB'!$B:$FF,13,0)</f>
        <v>0</v>
      </c>
      <c r="N15" s="126">
        <f>VLOOKUP($A15,'[4]New ISB'!$B:$FF,14,0)</f>
        <v>0</v>
      </c>
      <c r="O15" s="126">
        <f>VLOOKUP($A15,'[4]New ISB'!$B:$FF,15,0)</f>
        <v>0</v>
      </c>
      <c r="P15" s="126">
        <f>VLOOKUP($A15,'[4]New ISB'!$B:$FF,16,0)</f>
        <v>0</v>
      </c>
      <c r="Q15" s="126">
        <f>VLOOKUP($A15,'[4]New ISB'!$B:$FF,17,0)</f>
        <v>0</v>
      </c>
      <c r="R15" s="126">
        <f>VLOOKUP($A15,'[4]New ISB'!$B:$FF,18,0)</f>
        <v>0</v>
      </c>
      <c r="S15" s="126">
        <f>VLOOKUP($A15,'[4]New ISB'!$B:$FF,19,0)</f>
        <v>1400.4799999999993</v>
      </c>
      <c r="T15" s="126">
        <f>VLOOKUP($A15,'[4]New ISB'!$B:$FF,20,0)</f>
        <v>0</v>
      </c>
      <c r="U15" s="126">
        <f>VLOOKUP($A15,'[4]New ISB'!$B:$FF,21,0)</f>
        <v>0</v>
      </c>
      <c r="V15" s="126">
        <f>VLOOKUP($A15,'[4]New ISB'!$B:$FF,22,0)</f>
        <v>0</v>
      </c>
      <c r="W15" s="126">
        <f>VLOOKUP($A15,'[4]New ISB'!$B:$FF,23,0)</f>
        <v>0</v>
      </c>
      <c r="X15" s="126">
        <f>VLOOKUP($A15,'[4]New ISB'!$B:$FF,24,0)</f>
        <v>0</v>
      </c>
      <c r="Y15" s="126">
        <f>VLOOKUP($A15,'[4]New ISB'!$B:$FF,25,0)</f>
        <v>0</v>
      </c>
      <c r="Z15" s="126">
        <f>VLOOKUP($A15,'[4]New ISB'!$B:$FF,26,0)</f>
        <v>689.17253731343283</v>
      </c>
      <c r="AA15" s="126">
        <f>VLOOKUP($A15,'[4]New ISB'!$B:$FF,27,0)</f>
        <v>0</v>
      </c>
      <c r="AB15" s="126"/>
      <c r="AC15" s="126">
        <f>VLOOKUP($A15,'[4]New ISB'!$B:$FF,28,0)</f>
        <v>44386.342184873953</v>
      </c>
      <c r="AD15" s="126">
        <f>VLOOKUP($A15,'[4]New ISB'!$B:$FF,29,0)</f>
        <v>0</v>
      </c>
      <c r="AE15" s="126">
        <f>VLOOKUP($A15,'[4]New ISB'!$B:$FF,30,0)</f>
        <v>3835.6904000000027</v>
      </c>
      <c r="AF15" s="126">
        <f>VLOOKUP($A15,'[4]New ISB'!$B:$FF,31,0)</f>
        <v>0</v>
      </c>
      <c r="AG15" s="126">
        <f>VLOOKUP($A15,'[4]New ISB'!$B:$FF,32,0)</f>
        <v>138401.09</v>
      </c>
      <c r="AH15" s="126">
        <f>VLOOKUP($A15,'[4]New ISB'!$B:$FF,33,0)</f>
        <v>0</v>
      </c>
      <c r="AI15" s="126">
        <f>VLOOKUP($A15,'[4]New ISB'!$B:$FF,34,0)</f>
        <v>0</v>
      </c>
      <c r="AJ15" s="126">
        <f>VLOOKUP($A15,'[4]New ISB'!$B:$FF,35,0)</f>
        <v>0</v>
      </c>
      <c r="AK15" s="126">
        <f>VLOOKUP($A15,'[4]New ISB'!$B:$FF,36,0)</f>
        <v>15365.4575</v>
      </c>
      <c r="AL15" s="126">
        <f>VLOOKUP($A15,'[4]New ISB'!$B:$FF,37,0)</f>
        <v>0</v>
      </c>
      <c r="AM15" s="126">
        <f>VLOOKUP($A15,'[4]New ISB'!$B:$FF,38,0)</f>
        <v>0</v>
      </c>
      <c r="AN15" s="126">
        <f>VLOOKUP($A15,'[4]New ISB'!$B:$FF,39,0)</f>
        <v>0</v>
      </c>
      <c r="AO15" s="126">
        <f>VLOOKUP($A15,'[4]New ISB'!$B:$FF,40,0)</f>
        <v>0</v>
      </c>
      <c r="AP15" s="126">
        <f>VLOOKUP($A15,'[4]New ISB'!$B:$FF,41,0)</f>
        <v>0</v>
      </c>
      <c r="AQ15" s="126">
        <f>VLOOKUP($A15,'[4]New ISB'!$B:$FF,42,0)</f>
        <v>0</v>
      </c>
      <c r="AR15" s="126">
        <f>VLOOKUP($A15,'[4]New ISB'!$B:$FF,43,0)</f>
        <v>0</v>
      </c>
      <c r="AS15" s="126">
        <f>VLOOKUP($A15,'[4]New ISB'!$B:$FF,44,0)</f>
        <v>0</v>
      </c>
      <c r="AT15" s="126">
        <f t="shared" si="19"/>
        <v>545833.69631999999</v>
      </c>
      <c r="AU15" s="126">
        <f t="shared" si="20"/>
        <v>81338.685122187351</v>
      </c>
      <c r="AV15" s="126">
        <f t="shared" si="21"/>
        <v>153766.54749999999</v>
      </c>
      <c r="AW15" s="126">
        <f>VLOOKUP($A15,'[4]New ISB'!$B:$FF,48,0)</f>
        <v>49530.544679690749</v>
      </c>
      <c r="AX15" s="126">
        <f t="shared" si="22"/>
        <v>780938.92894218734</v>
      </c>
      <c r="AY15" s="126">
        <f>VLOOKUP($A15,'[4]New ISB'!$B:$CC,50,0)</f>
        <v>765573.47144218732</v>
      </c>
      <c r="AZ15" s="126">
        <f>VLOOKUP($A15,'[4]New ISB'!$B:$CC,51,0)</f>
        <v>4610</v>
      </c>
      <c r="BA15" s="126">
        <f>VLOOKUP($A15,'[4]New ISB'!$B:$CC,52,0)</f>
        <v>700720</v>
      </c>
      <c r="BB15" s="126">
        <f>VLOOKUP($A15,'[4]New ISB'!$B:$CC,53,0)</f>
        <v>0</v>
      </c>
      <c r="BC15" s="126">
        <f>VLOOKUP($A15,'[4]New ISB'!$B:$CC,54,0)</f>
        <v>0</v>
      </c>
      <c r="BD15" s="126">
        <f>VLOOKUP($A15,'[4]New ISB'!$B:$CC,55,0)</f>
        <v>780938.92894218734</v>
      </c>
      <c r="BE15" s="126">
        <f>VLOOKUP($A15,'[4]New ISB'!$B:$CC,56,0)</f>
        <v>780938.92894218722</v>
      </c>
      <c r="BF15" s="126">
        <f>VLOOKUP($A15,'[4]New ISB'!$B:$CC,57,0)</f>
        <v>0</v>
      </c>
      <c r="BG15" s="126">
        <f>VLOOKUP($A15,'[4]New ISB'!$B:$CC,58,0)</f>
        <v>716085.45750000002</v>
      </c>
      <c r="BH15" s="126">
        <f>VLOOKUP($A15,'[4]New ISB'!$B:$CC,59,0)</f>
        <v>562318.91</v>
      </c>
      <c r="BI15" s="126">
        <f>VLOOKUP($A15,'[4]New ISB'!$B:$CC,60,0)</f>
        <v>627172.38144218735</v>
      </c>
      <c r="BJ15" s="126">
        <f>VLOOKUP($A15,'[4]New ISB'!$B:$CC,61,0)</f>
        <v>4126.1340884354431</v>
      </c>
      <c r="BK15" s="126">
        <f>VLOOKUP($A15,'[4]New ISB'!$B:$CC,62,0)</f>
        <v>4135.9791830188678</v>
      </c>
      <c r="BL15" s="159">
        <f>VLOOKUP($A15,'[4]New ISB'!$B:$CC,63,0)</f>
        <v>-2.380353997874513E-3</v>
      </c>
      <c r="BM15" s="126">
        <f>VLOOKUP($A15,'[4]New ISB'!$B:$CC,64,0)</f>
        <v>2.380353997874513E-3</v>
      </c>
      <c r="BN15" s="126">
        <f>VLOOKUP($A15,'[4]New ISB'!$B:$CC,65,0)</f>
        <v>1496.4543766805582</v>
      </c>
      <c r="BO15" s="126">
        <f>VLOOKUP($A15,'[4]New ISB'!$B:$CC,66,0)</f>
        <v>782435.38331886788</v>
      </c>
      <c r="BP15" s="126">
        <f>VLOOKUP($A15,'[4]New ISB'!$B:$CC,67,0)</f>
        <v>5046.5126698609729</v>
      </c>
      <c r="BQ15" s="127" t="str">
        <f>VLOOKUP($A15,'[4]New ISB'!$B:$CC,68,0)</f>
        <v>Y</v>
      </c>
      <c r="BR15" s="126">
        <f>VLOOKUP($A15,'[4]New ISB'!$B:$CC,69,0)</f>
        <v>5147.6012060451831</v>
      </c>
      <c r="BS15" s="159">
        <f>VLOOKUP($A15,'[4]New ISB'!$B:$CC,70,0)</f>
        <v>1.0929901431714795E-2</v>
      </c>
      <c r="BT15" s="126">
        <f>VLOOKUP($A15,'[4]New ISB'!$B:$CC,71,0)</f>
        <v>0</v>
      </c>
      <c r="BU15" s="126">
        <f>VLOOKUP($A15,'[4]New ISB'!$B:$CC,72,0)</f>
        <v>782435.38331886788</v>
      </c>
      <c r="BV15" s="126">
        <f>VLOOKUP($A15,'[4]New ISB'!$B:$CC,73,0)</f>
        <v>0</v>
      </c>
      <c r="BW15" s="126">
        <f>VLOOKUP($A15,'[4]New ISB'!$B:$CC,74,0)</f>
        <v>782435.38331886788</v>
      </c>
      <c r="BY15" s="126">
        <f>VLOOKUP($A15,'[4]New ISB'!$B:$CC,75,0)</f>
        <v>15365.4575</v>
      </c>
      <c r="BZ15" s="126">
        <f>VLOOKUP($A15,'[4]New ISB'!$B:$CC,76,0)</f>
        <v>767069.92581886787</v>
      </c>
      <c r="CA15" s="126">
        <f>VLOOKUP(A15,'[4]New ISB'!$B:$F,5,0)</f>
        <v>152</v>
      </c>
      <c r="CB15" s="129">
        <f>VLOOKUP($A15,'[4]Adjusted Factors'!$E:$W,18,0)</f>
        <v>0</v>
      </c>
      <c r="CC15" s="129">
        <f>VLOOKUP($A15,'[4]Adjusted Factors'!$E:$W,19,0)</f>
        <v>0</v>
      </c>
      <c r="CE15" s="126"/>
      <c r="CI15" s="124" t="s">
        <v>103</v>
      </c>
      <c r="CJ15" s="124">
        <v>2015</v>
      </c>
      <c r="CK15" s="144"/>
      <c r="CL15" s="145"/>
      <c r="CM15" s="124">
        <f ca="1">VLOOKUP($A15,'[5]Adjusted Factors'!$E:$BH,28,0)</f>
        <v>22.999999999999964</v>
      </c>
      <c r="CN15" s="124">
        <f ca="1">VLOOKUP($A15,'[5]Adjusted Factors'!$E:$BH,29,0)</f>
        <v>22.999999999999964</v>
      </c>
      <c r="CO15" s="124">
        <f ca="1">VLOOKUP($A15,'[5]Adjusted Factors'!$E:$BH,30,0)</f>
        <v>0</v>
      </c>
      <c r="CP15" s="124">
        <f ca="1">VLOOKUP($A15,'[5]Adjusted Factors'!$E:$BH,31,0)</f>
        <v>0</v>
      </c>
      <c r="CQ15" s="124">
        <f ca="1">VLOOKUP($A15,'[5]Adjusted Factors'!$E:$BH,32,0)</f>
        <v>150</v>
      </c>
      <c r="CR15" s="124">
        <f ca="1">VLOOKUP($A15,'[5]Adjusted Factors'!$E:$BH,33,0)</f>
        <v>0</v>
      </c>
      <c r="CS15" s="124">
        <f ca="1">VLOOKUP($A15,'[5]Adjusted Factors'!$E:$BH,34,0)</f>
        <v>0</v>
      </c>
      <c r="CT15" s="124">
        <f ca="1">VLOOKUP($A15,'[5]Adjusted Factors'!$E:$BH,35,0)</f>
        <v>0</v>
      </c>
      <c r="CU15" s="124">
        <f ca="1">VLOOKUP($A15,'[5]Adjusted Factors'!$E:$BH,36,0)</f>
        <v>0</v>
      </c>
      <c r="CV15" s="124">
        <f ca="1">VLOOKUP($A15,'[5]Adjusted Factors'!$E:$BH,37,0)</f>
        <v>0</v>
      </c>
      <c r="CW15" s="124">
        <f ca="1">VLOOKUP($A15,'[5]Adjusted Factors'!$E:$BH,38,0)</f>
        <v>1.9999999999999991</v>
      </c>
      <c r="CX15" s="124">
        <f ca="1">VLOOKUP($A15,'[5]Adjusted Factors'!$E:$BH,39,0)</f>
        <v>0</v>
      </c>
      <c r="CY15" s="124">
        <f ca="1">VLOOKUP($A15,'[5]Adjusted Factors'!$E:$BH,40,0)</f>
        <v>0</v>
      </c>
      <c r="CZ15" s="124">
        <f ca="1">VLOOKUP($A15,'[5]Adjusted Factors'!$E:$BH,41,0)</f>
        <v>0</v>
      </c>
      <c r="DA15" s="124">
        <f ca="1">VLOOKUP($A15,'[5]Adjusted Factors'!$E:$BH,42,0)</f>
        <v>0</v>
      </c>
      <c r="DB15" s="124">
        <f ca="1">VLOOKUP($A15,'[5]Adjusted Factors'!$E:$BH,43,0)</f>
        <v>0</v>
      </c>
      <c r="DC15" s="124">
        <f ca="1">VLOOKUP($A15,'[5]Adjusted Factors'!$E:$BH,44,0)</f>
        <v>0</v>
      </c>
      <c r="DD15" s="124">
        <f ca="1">VLOOKUP($A15,'[5]Adjusted Factors'!$E:$BH,45,0)</f>
        <v>0</v>
      </c>
      <c r="DE15" s="124">
        <f ca="1">VLOOKUP($A15,'[5]Adjusted Factors'!$E:$BH,46,0)</f>
        <v>1.1343283582089554</v>
      </c>
      <c r="DF15" s="124">
        <f ca="1">VLOOKUP($A15,'[5]Adjusted Factors'!$E:$BH,47,0)</f>
        <v>0</v>
      </c>
      <c r="DG15" s="124">
        <f ca="1">VLOOKUP($A15,'[5]Adjusted Factors'!$E:$BH,48,0)</f>
        <v>36.840336134453786</v>
      </c>
      <c r="DH15" s="124">
        <f ca="1">VLOOKUP($A15,'[5]Adjusted Factors'!$E:$BH,49,0)</f>
        <v>0</v>
      </c>
      <c r="DI15" s="124">
        <f ca="1">VLOOKUP($A15,'[5]Adjusted Factors'!$E:$BH,50,0)</f>
        <v>0</v>
      </c>
      <c r="DJ15" s="124">
        <f ca="1">VLOOKUP($A15,'[5]Adjusted Factors'!$E:$BH,51,0)</f>
        <v>0</v>
      </c>
      <c r="DK15" s="124">
        <f ca="1">VLOOKUP($A15,'[5]Adjusted Factors'!$E:$BH,52,0)</f>
        <v>0</v>
      </c>
      <c r="DL15" s="124">
        <f ca="1">VLOOKUP($A15,'[5]Adjusted Factors'!$E:$BH,53,0)</f>
        <v>0</v>
      </c>
      <c r="DM15" s="124">
        <f ca="1">VLOOKUP($A15,'[5]Adjusted Factors'!$E:$BH,54,0)</f>
        <v>0</v>
      </c>
      <c r="DN15" s="124">
        <f ca="1">VLOOKUP($A15,'[5]Adjusted Factors'!$E:$BH,55,0)</f>
        <v>3.8800000000000026</v>
      </c>
      <c r="DO15" s="124">
        <f ca="1">VLOOKUP($A15,'[5]Adjusted Factors'!$E:$BH,55,0)</f>
        <v>3.8800000000000026</v>
      </c>
    </row>
    <row r="16" spans="1:119" x14ac:dyDescent="0.2">
      <c r="A16" s="124">
        <v>110252</v>
      </c>
      <c r="B16" s="124">
        <v>8262112</v>
      </c>
      <c r="C16" s="124" t="s">
        <v>177</v>
      </c>
      <c r="D16" s="126">
        <f>VLOOKUP(A16,'[4]New ISB'!$B$6:$G$195,4,0)</f>
        <v>157</v>
      </c>
      <c r="E16" s="126">
        <f>VLOOKUP(A16,'[4]New ISB'!$B$6:$G$195,5,0)</f>
        <v>157</v>
      </c>
      <c r="F16" s="126">
        <f>VLOOKUP(A16,'[4]New ISB'!$B$6:$G$195,6,0)</f>
        <v>0</v>
      </c>
      <c r="G16" s="126">
        <f>VLOOKUP(A16,'[4]New ISB'!$B:$H,7,0)</f>
        <v>563788.75211999996</v>
      </c>
      <c r="H16" s="126">
        <f>VLOOKUP(A16,'[4]New ISB'!$B:$J,8,0)</f>
        <v>0</v>
      </c>
      <c r="I16" s="126">
        <f>VLOOKUP(A16,'[4]New ISB'!$B:$J,9,0)</f>
        <v>0</v>
      </c>
      <c r="J16" s="126">
        <f>VLOOKUP($A16,'[4]New ISB'!$B:$FF,10,0)</f>
        <v>17156.059999999987</v>
      </c>
      <c r="K16" s="126">
        <f>VLOOKUP($A16,'[4]New ISB'!$B:$FF,11,0)</f>
        <v>0</v>
      </c>
      <c r="L16" s="126">
        <f>VLOOKUP($A16,'[4]New ISB'!$B:$FF,12,0)</f>
        <v>28709.939999999981</v>
      </c>
      <c r="M16" s="126">
        <f>VLOOKUP($A16,'[4]New ISB'!$B:$FF,13,0)</f>
        <v>0</v>
      </c>
      <c r="N16" s="126">
        <f>VLOOKUP($A16,'[4]New ISB'!$B:$FF,14,0)</f>
        <v>242.00000000000011</v>
      </c>
      <c r="O16" s="126">
        <f>VLOOKUP($A16,'[4]New ISB'!$B:$FF,15,0)</f>
        <v>1760.8799999999981</v>
      </c>
      <c r="P16" s="126">
        <f>VLOOKUP($A16,'[4]New ISB'!$B:$FF,16,0)</f>
        <v>0</v>
      </c>
      <c r="Q16" s="126">
        <f>VLOOKUP($A16,'[4]New ISB'!$B:$FF,17,0)</f>
        <v>4494.9599999999991</v>
      </c>
      <c r="R16" s="126">
        <f>VLOOKUP($A16,'[4]New ISB'!$B:$FF,18,0)</f>
        <v>0</v>
      </c>
      <c r="S16" s="126">
        <f>VLOOKUP($A16,'[4]New ISB'!$B:$FF,19,0)</f>
        <v>0</v>
      </c>
      <c r="T16" s="126">
        <f>VLOOKUP($A16,'[4]New ISB'!$B:$FF,20,0)</f>
        <v>0</v>
      </c>
      <c r="U16" s="126">
        <f>VLOOKUP($A16,'[4]New ISB'!$B:$FF,21,0)</f>
        <v>0</v>
      </c>
      <c r="V16" s="126">
        <f>VLOOKUP($A16,'[4]New ISB'!$B:$FF,22,0)</f>
        <v>0</v>
      </c>
      <c r="W16" s="126">
        <f>VLOOKUP($A16,'[4]New ISB'!$B:$FF,23,0)</f>
        <v>0</v>
      </c>
      <c r="X16" s="126">
        <f>VLOOKUP($A16,'[4]New ISB'!$B:$FF,24,0)</f>
        <v>0</v>
      </c>
      <c r="Y16" s="126">
        <f>VLOOKUP($A16,'[4]New ISB'!$B:$FF,25,0)</f>
        <v>0</v>
      </c>
      <c r="Z16" s="126">
        <f>VLOOKUP($A16,'[4]New ISB'!$B:$FF,26,0)</f>
        <v>8499.8245544554447</v>
      </c>
      <c r="AA16" s="126">
        <f>VLOOKUP($A16,'[4]New ISB'!$B:$FF,27,0)</f>
        <v>0</v>
      </c>
      <c r="AB16" s="126"/>
      <c r="AC16" s="126">
        <f>VLOOKUP($A16,'[4]New ISB'!$B:$FF,28,0)</f>
        <v>24590.580300000012</v>
      </c>
      <c r="AD16" s="126">
        <f>VLOOKUP($A16,'[4]New ISB'!$B:$FF,29,0)</f>
        <v>0</v>
      </c>
      <c r="AE16" s="126">
        <f>VLOOKUP($A16,'[4]New ISB'!$B:$FF,30,0)</f>
        <v>0</v>
      </c>
      <c r="AF16" s="126">
        <f>VLOOKUP($A16,'[4]New ISB'!$B:$FF,31,0)</f>
        <v>0</v>
      </c>
      <c r="AG16" s="126">
        <f>VLOOKUP($A16,'[4]New ISB'!$B:$FF,32,0)</f>
        <v>138401.09</v>
      </c>
      <c r="AH16" s="126">
        <f>VLOOKUP($A16,'[4]New ISB'!$B:$FF,33,0)</f>
        <v>0</v>
      </c>
      <c r="AI16" s="126">
        <f>VLOOKUP($A16,'[4]New ISB'!$B:$FF,34,0)</f>
        <v>0</v>
      </c>
      <c r="AJ16" s="126">
        <f>VLOOKUP($A16,'[4]New ISB'!$B:$FF,35,0)</f>
        <v>0</v>
      </c>
      <c r="AK16" s="126">
        <f>VLOOKUP($A16,'[4]New ISB'!$B:$FF,36,0)</f>
        <v>34739.199999999997</v>
      </c>
      <c r="AL16" s="126">
        <f>VLOOKUP($A16,'[4]New ISB'!$B:$FF,37,0)</f>
        <v>0</v>
      </c>
      <c r="AM16" s="126">
        <f>VLOOKUP($A16,'[4]New ISB'!$B:$FF,38,0)</f>
        <v>0</v>
      </c>
      <c r="AN16" s="126">
        <f>VLOOKUP($A16,'[4]New ISB'!$B:$FF,39,0)</f>
        <v>0</v>
      </c>
      <c r="AO16" s="126">
        <f>VLOOKUP($A16,'[4]New ISB'!$B:$FF,40,0)</f>
        <v>0</v>
      </c>
      <c r="AP16" s="126">
        <f>VLOOKUP($A16,'[4]New ISB'!$B:$FF,41,0)</f>
        <v>0</v>
      </c>
      <c r="AQ16" s="126">
        <f>VLOOKUP($A16,'[4]New ISB'!$B:$FF,42,0)</f>
        <v>0</v>
      </c>
      <c r="AR16" s="126">
        <f>VLOOKUP($A16,'[4]New ISB'!$B:$FF,43,0)</f>
        <v>0</v>
      </c>
      <c r="AS16" s="126">
        <f>VLOOKUP($A16,'[4]New ISB'!$B:$FF,44,0)</f>
        <v>0</v>
      </c>
      <c r="AT16" s="126">
        <f t="shared" si="19"/>
        <v>563788.75211999996</v>
      </c>
      <c r="AU16" s="126">
        <f t="shared" si="20"/>
        <v>85454.244854455421</v>
      </c>
      <c r="AV16" s="126">
        <f t="shared" si="21"/>
        <v>173140.28999999998</v>
      </c>
      <c r="AW16" s="126">
        <f>VLOOKUP($A16,'[4]New ISB'!$B:$FF,48,0)</f>
        <v>46206.350825799993</v>
      </c>
      <c r="AX16" s="126">
        <f t="shared" si="22"/>
        <v>822383.28697445546</v>
      </c>
      <c r="AY16" s="126">
        <f>VLOOKUP($A16,'[4]New ISB'!$B:$CC,50,0)</f>
        <v>787644.08697445551</v>
      </c>
      <c r="AZ16" s="126">
        <f>VLOOKUP($A16,'[4]New ISB'!$B:$CC,51,0)</f>
        <v>4610</v>
      </c>
      <c r="BA16" s="126">
        <f>VLOOKUP($A16,'[4]New ISB'!$B:$CC,52,0)</f>
        <v>723770</v>
      </c>
      <c r="BB16" s="126">
        <f>VLOOKUP($A16,'[4]New ISB'!$B:$CC,53,0)</f>
        <v>0</v>
      </c>
      <c r="BC16" s="126">
        <f>VLOOKUP($A16,'[4]New ISB'!$B:$CC,54,0)</f>
        <v>0</v>
      </c>
      <c r="BD16" s="126">
        <f>VLOOKUP($A16,'[4]New ISB'!$B:$CC,55,0)</f>
        <v>822383.28697445546</v>
      </c>
      <c r="BE16" s="126">
        <f>VLOOKUP($A16,'[4]New ISB'!$B:$CC,56,0)</f>
        <v>822383.28697445523</v>
      </c>
      <c r="BF16" s="126">
        <f>VLOOKUP($A16,'[4]New ISB'!$B:$CC,57,0)</f>
        <v>0</v>
      </c>
      <c r="BG16" s="126">
        <f>VLOOKUP($A16,'[4]New ISB'!$B:$CC,58,0)</f>
        <v>758509.2</v>
      </c>
      <c r="BH16" s="126">
        <f>VLOOKUP($A16,'[4]New ISB'!$B:$CC,59,0)</f>
        <v>585368.91</v>
      </c>
      <c r="BI16" s="126">
        <f>VLOOKUP($A16,'[4]New ISB'!$B:$CC,60,0)</f>
        <v>649242.99697445554</v>
      </c>
      <c r="BJ16" s="126">
        <f>VLOOKUP($A16,'[4]New ISB'!$B:$CC,61,0)</f>
        <v>4135.3057132130925</v>
      </c>
      <c r="BK16" s="126">
        <f>VLOOKUP($A16,'[4]New ISB'!$B:$CC,62,0)</f>
        <v>4184.2377120000001</v>
      </c>
      <c r="BL16" s="159">
        <f>VLOOKUP($A16,'[4]New ISB'!$B:$CC,63,0)</f>
        <v>-1.1694363980940949E-2</v>
      </c>
      <c r="BM16" s="126">
        <f>VLOOKUP($A16,'[4]New ISB'!$B:$CC,64,0)</f>
        <v>1.1694363980940949E-2</v>
      </c>
      <c r="BN16" s="126">
        <f>VLOOKUP($A16,'[4]New ISB'!$B:$CC,65,0)</f>
        <v>7682.3238095444885</v>
      </c>
      <c r="BO16" s="126">
        <f>VLOOKUP($A16,'[4]New ISB'!$B:$CC,66,0)</f>
        <v>830065.6107839999</v>
      </c>
      <c r="BP16" s="126">
        <f>VLOOKUP($A16,'[4]New ISB'!$B:$CC,67,0)</f>
        <v>5065.7733170955407</v>
      </c>
      <c r="BQ16" s="127" t="str">
        <f>VLOOKUP($A16,'[4]New ISB'!$B:$CC,68,0)</f>
        <v>Y</v>
      </c>
      <c r="BR16" s="126">
        <f>VLOOKUP($A16,'[4]New ISB'!$B:$CC,69,0)</f>
        <v>5287.0421069044578</v>
      </c>
      <c r="BS16" s="159">
        <f>VLOOKUP($A16,'[4]New ISB'!$B:$CC,70,0)</f>
        <v>2.7065172275225979E-2</v>
      </c>
      <c r="BT16" s="126">
        <f>VLOOKUP($A16,'[4]New ISB'!$B:$CC,71,0)</f>
        <v>-3798.7029404700638</v>
      </c>
      <c r="BU16" s="126">
        <f>VLOOKUP($A16,'[4]New ISB'!$B:$CC,72,0)</f>
        <v>826266.90784352983</v>
      </c>
      <c r="BV16" s="126">
        <f>VLOOKUP($A16,'[4]New ISB'!$B:$CC,73,0)</f>
        <v>0</v>
      </c>
      <c r="BW16" s="126">
        <f>VLOOKUP($A16,'[4]New ISB'!$B:$CC,74,0)</f>
        <v>826266.90784352983</v>
      </c>
      <c r="BY16" s="126">
        <f>VLOOKUP($A16,'[4]New ISB'!$B:$CC,75,0)</f>
        <v>34739.199999999997</v>
      </c>
      <c r="BZ16" s="126">
        <f>VLOOKUP($A16,'[4]New ISB'!$B:$CC,76,0)</f>
        <v>791527.70784352988</v>
      </c>
      <c r="CA16" s="126">
        <f>VLOOKUP(A16,'[4]New ISB'!$B:$F,5,0)</f>
        <v>157</v>
      </c>
      <c r="CB16" s="129">
        <f>VLOOKUP($A16,'[4]Adjusted Factors'!$E:$W,18,0)</f>
        <v>0</v>
      </c>
      <c r="CC16" s="129">
        <f>VLOOKUP($A16,'[4]Adjusted Factors'!$E:$W,19,0)</f>
        <v>0</v>
      </c>
      <c r="CE16" s="126"/>
      <c r="CI16" s="124" t="s">
        <v>105</v>
      </c>
      <c r="CJ16" s="124">
        <v>2346</v>
      </c>
      <c r="CK16" s="144"/>
      <c r="CL16" s="145"/>
      <c r="CM16" s="124">
        <f ca="1">VLOOKUP($A16,'[5]Adjusted Factors'!$E:$BH,28,0)</f>
        <v>33.999999999999979</v>
      </c>
      <c r="CN16" s="124">
        <f ca="1">VLOOKUP($A16,'[5]Adjusted Factors'!$E:$BH,29,0)</f>
        <v>33.999999999999979</v>
      </c>
      <c r="CO16" s="124">
        <f ca="1">VLOOKUP($A16,'[5]Adjusted Factors'!$E:$BH,30,0)</f>
        <v>0</v>
      </c>
      <c r="CP16" s="124">
        <f ca="1">VLOOKUP($A16,'[5]Adjusted Factors'!$E:$BH,31,0)</f>
        <v>0</v>
      </c>
      <c r="CQ16" s="124">
        <f ca="1">VLOOKUP($A16,'[5]Adjusted Factors'!$E:$BH,32,0)</f>
        <v>140.99999999999994</v>
      </c>
      <c r="CR16" s="124">
        <f ca="1">VLOOKUP($A16,'[5]Adjusted Factors'!$E:$BH,33,0)</f>
        <v>1.0000000000000004</v>
      </c>
      <c r="CS16" s="124">
        <f ca="1">VLOOKUP($A16,'[5]Adjusted Factors'!$E:$BH,34,0)</f>
        <v>5.9999999999999929</v>
      </c>
      <c r="CT16" s="124">
        <f ca="1">VLOOKUP($A16,'[5]Adjusted Factors'!$E:$BH,35,0)</f>
        <v>0</v>
      </c>
      <c r="CU16" s="124">
        <f ca="1">VLOOKUP($A16,'[5]Adjusted Factors'!$E:$BH,36,0)</f>
        <v>8.9999999999999982</v>
      </c>
      <c r="CV16" s="124">
        <f ca="1">VLOOKUP($A16,'[5]Adjusted Factors'!$E:$BH,37,0)</f>
        <v>0</v>
      </c>
      <c r="CW16" s="124">
        <f ca="1">VLOOKUP($A16,'[5]Adjusted Factors'!$E:$BH,38,0)</f>
        <v>0</v>
      </c>
      <c r="CX16" s="124">
        <f ca="1">VLOOKUP($A16,'[5]Adjusted Factors'!$E:$BH,39,0)</f>
        <v>0</v>
      </c>
      <c r="CY16" s="124">
        <f ca="1">VLOOKUP($A16,'[5]Adjusted Factors'!$E:$BH,40,0)</f>
        <v>0</v>
      </c>
      <c r="CZ16" s="124">
        <f ca="1">VLOOKUP($A16,'[5]Adjusted Factors'!$E:$BH,41,0)</f>
        <v>0</v>
      </c>
      <c r="DA16" s="124">
        <f ca="1">VLOOKUP($A16,'[5]Adjusted Factors'!$E:$BH,42,0)</f>
        <v>0</v>
      </c>
      <c r="DB16" s="124">
        <f ca="1">VLOOKUP($A16,'[5]Adjusted Factors'!$E:$BH,43,0)</f>
        <v>0</v>
      </c>
      <c r="DC16" s="124">
        <f ca="1">VLOOKUP($A16,'[5]Adjusted Factors'!$E:$BH,44,0)</f>
        <v>0</v>
      </c>
      <c r="DD16" s="124">
        <f ca="1">VLOOKUP($A16,'[5]Adjusted Factors'!$E:$BH,45,0)</f>
        <v>0</v>
      </c>
      <c r="DE16" s="124">
        <f ca="1">VLOOKUP($A16,'[5]Adjusted Factors'!$E:$BH,46,0)</f>
        <v>13.990099009900989</v>
      </c>
      <c r="DF16" s="124">
        <f ca="1">VLOOKUP($A16,'[5]Adjusted Factors'!$E:$BH,47,0)</f>
        <v>0</v>
      </c>
      <c r="DG16" s="124">
        <f ca="1">VLOOKUP($A16,'[5]Adjusted Factors'!$E:$BH,48,0)</f>
        <v>20.410000000000011</v>
      </c>
      <c r="DH16" s="124">
        <f ca="1">VLOOKUP($A16,'[5]Adjusted Factors'!$E:$BH,49,0)</f>
        <v>0</v>
      </c>
      <c r="DI16" s="124">
        <f ca="1">VLOOKUP($A16,'[5]Adjusted Factors'!$E:$BH,50,0)</f>
        <v>0</v>
      </c>
      <c r="DJ16" s="124">
        <f ca="1">VLOOKUP($A16,'[5]Adjusted Factors'!$E:$BH,51,0)</f>
        <v>0</v>
      </c>
      <c r="DK16" s="124">
        <f ca="1">VLOOKUP($A16,'[5]Adjusted Factors'!$E:$BH,52,0)</f>
        <v>0</v>
      </c>
      <c r="DL16" s="124">
        <f ca="1">VLOOKUP($A16,'[5]Adjusted Factors'!$E:$BH,53,0)</f>
        <v>0</v>
      </c>
      <c r="DM16" s="124">
        <f ca="1">VLOOKUP($A16,'[5]Adjusted Factors'!$E:$BH,54,0)</f>
        <v>0</v>
      </c>
      <c r="DN16" s="124">
        <f ca="1">VLOOKUP($A16,'[5]Adjusted Factors'!$E:$BH,55,0)</f>
        <v>0</v>
      </c>
      <c r="DO16" s="124">
        <f ca="1">VLOOKUP($A16,'[5]Adjusted Factors'!$E:$BH,55,0)</f>
        <v>0</v>
      </c>
    </row>
    <row r="17" spans="1:119" x14ac:dyDescent="0.2">
      <c r="A17" s="124">
        <v>110256</v>
      </c>
      <c r="B17" s="124">
        <v>8262121</v>
      </c>
      <c r="C17" s="124" t="s">
        <v>99</v>
      </c>
      <c r="D17" s="126">
        <f>VLOOKUP(A17,'[4]New ISB'!$B$6:$G$195,4,0)</f>
        <v>406</v>
      </c>
      <c r="E17" s="126">
        <f>VLOOKUP(A17,'[4]New ISB'!$B$6:$G$195,5,0)</f>
        <v>406</v>
      </c>
      <c r="F17" s="126">
        <f>VLOOKUP(A17,'[4]New ISB'!$B$6:$G$195,6,0)</f>
        <v>0</v>
      </c>
      <c r="G17" s="126">
        <f>VLOOKUP(A17,'[4]New ISB'!$B:$H,7,0)</f>
        <v>1457950.5309600001</v>
      </c>
      <c r="H17" s="126">
        <f>VLOOKUP(A17,'[4]New ISB'!$B:$J,8,0)</f>
        <v>0</v>
      </c>
      <c r="I17" s="126">
        <f>VLOOKUP(A17,'[4]New ISB'!$B:$J,9,0)</f>
        <v>0</v>
      </c>
      <c r="J17" s="126">
        <f>VLOOKUP($A17,'[4]New ISB'!$B:$FF,10,0)</f>
        <v>65596.69999999991</v>
      </c>
      <c r="K17" s="126">
        <f>VLOOKUP($A17,'[4]New ISB'!$B:$FF,11,0)</f>
        <v>0</v>
      </c>
      <c r="L17" s="126">
        <f>VLOOKUP($A17,'[4]New ISB'!$B:$FF,12,0)</f>
        <v>109773.29999999986</v>
      </c>
      <c r="M17" s="126">
        <f>VLOOKUP($A17,'[4]New ISB'!$B:$FF,13,0)</f>
        <v>0</v>
      </c>
      <c r="N17" s="126">
        <f>VLOOKUP($A17,'[4]New ISB'!$B:$FF,14,0)</f>
        <v>6050.0000000000045</v>
      </c>
      <c r="O17" s="126">
        <f>VLOOKUP($A17,'[4]New ISB'!$B:$FF,15,0)</f>
        <v>12913.119999999975</v>
      </c>
      <c r="P17" s="126">
        <f>VLOOKUP($A17,'[4]New ISB'!$B:$FF,16,0)</f>
        <v>2749.4999999999982</v>
      </c>
      <c r="Q17" s="126">
        <f>VLOOKUP($A17,'[4]New ISB'!$B:$FF,17,0)</f>
        <v>11487.119999999997</v>
      </c>
      <c r="R17" s="126">
        <f>VLOOKUP($A17,'[4]New ISB'!$B:$FF,18,0)</f>
        <v>0</v>
      </c>
      <c r="S17" s="126">
        <f>VLOOKUP($A17,'[4]New ISB'!$B:$FF,19,0)</f>
        <v>0</v>
      </c>
      <c r="T17" s="126">
        <f>VLOOKUP($A17,'[4]New ISB'!$B:$FF,20,0)</f>
        <v>0</v>
      </c>
      <c r="U17" s="126">
        <f>VLOOKUP($A17,'[4]New ISB'!$B:$FF,21,0)</f>
        <v>0</v>
      </c>
      <c r="V17" s="126">
        <f>VLOOKUP($A17,'[4]New ISB'!$B:$FF,22,0)</f>
        <v>0</v>
      </c>
      <c r="W17" s="126">
        <f>VLOOKUP($A17,'[4]New ISB'!$B:$FF,23,0)</f>
        <v>0</v>
      </c>
      <c r="X17" s="126">
        <f>VLOOKUP($A17,'[4]New ISB'!$B:$FF,24,0)</f>
        <v>0</v>
      </c>
      <c r="Y17" s="126">
        <f>VLOOKUP($A17,'[4]New ISB'!$B:$FF,25,0)</f>
        <v>0</v>
      </c>
      <c r="Z17" s="126">
        <f>VLOOKUP($A17,'[4]New ISB'!$B:$FF,26,0)</f>
        <v>30756.778054862927</v>
      </c>
      <c r="AA17" s="126">
        <f>VLOOKUP($A17,'[4]New ISB'!$B:$FF,27,0)</f>
        <v>0</v>
      </c>
      <c r="AB17" s="126"/>
      <c r="AC17" s="126">
        <f>VLOOKUP($A17,'[4]New ISB'!$B:$FF,28,0)</f>
        <v>130957.68721884277</v>
      </c>
      <c r="AD17" s="126">
        <f>VLOOKUP($A17,'[4]New ISB'!$B:$FF,29,0)</f>
        <v>0</v>
      </c>
      <c r="AE17" s="126">
        <f>VLOOKUP($A17,'[4]New ISB'!$B:$FF,30,0)</f>
        <v>0</v>
      </c>
      <c r="AF17" s="126">
        <f>VLOOKUP($A17,'[4]New ISB'!$B:$FF,31,0)</f>
        <v>0</v>
      </c>
      <c r="AG17" s="126">
        <f>VLOOKUP($A17,'[4]New ISB'!$B:$FF,32,0)</f>
        <v>138401.09</v>
      </c>
      <c r="AH17" s="126">
        <f>VLOOKUP($A17,'[4]New ISB'!$B:$FF,33,0)</f>
        <v>0</v>
      </c>
      <c r="AI17" s="126">
        <f>VLOOKUP($A17,'[4]New ISB'!$B:$FF,34,0)</f>
        <v>0</v>
      </c>
      <c r="AJ17" s="126">
        <f>VLOOKUP($A17,'[4]New ISB'!$B:$FF,35,0)</f>
        <v>0</v>
      </c>
      <c r="AK17" s="126">
        <f>VLOOKUP($A17,'[4]New ISB'!$B:$FF,36,0)</f>
        <v>8773.1200000000008</v>
      </c>
      <c r="AL17" s="126">
        <f>VLOOKUP($A17,'[4]New ISB'!$B:$FF,37,0)</f>
        <v>0</v>
      </c>
      <c r="AM17" s="126">
        <f>VLOOKUP($A17,'[4]New ISB'!$B:$FF,38,0)</f>
        <v>0</v>
      </c>
      <c r="AN17" s="126">
        <f>VLOOKUP($A17,'[4]New ISB'!$B:$FF,39,0)</f>
        <v>0</v>
      </c>
      <c r="AO17" s="126">
        <f>VLOOKUP($A17,'[4]New ISB'!$B:$FF,40,0)</f>
        <v>0</v>
      </c>
      <c r="AP17" s="126">
        <f>VLOOKUP($A17,'[4]New ISB'!$B:$FF,41,0)</f>
        <v>0</v>
      </c>
      <c r="AQ17" s="126">
        <f>VLOOKUP($A17,'[4]New ISB'!$B:$FF,42,0)</f>
        <v>0</v>
      </c>
      <c r="AR17" s="126">
        <f>VLOOKUP($A17,'[4]New ISB'!$B:$FF,43,0)</f>
        <v>0</v>
      </c>
      <c r="AS17" s="126">
        <f>VLOOKUP($A17,'[4]New ISB'!$B:$FF,44,0)</f>
        <v>0</v>
      </c>
      <c r="AT17" s="126">
        <f t="shared" si="19"/>
        <v>1457950.5309600001</v>
      </c>
      <c r="AU17" s="126">
        <f t="shared" si="20"/>
        <v>370284.20527370542</v>
      </c>
      <c r="AV17" s="126">
        <f t="shared" si="21"/>
        <v>147174.21</v>
      </c>
      <c r="AW17" s="126">
        <f>VLOOKUP($A17,'[4]New ISB'!$B:$FF,48,0)</f>
        <v>169882.01723125606</v>
      </c>
      <c r="AX17" s="126">
        <f t="shared" si="22"/>
        <v>1975408.9462337056</v>
      </c>
      <c r="AY17" s="126">
        <f>VLOOKUP($A17,'[4]New ISB'!$B:$CC,50,0)</f>
        <v>1966635.8262337055</v>
      </c>
      <c r="AZ17" s="126">
        <f>VLOOKUP($A17,'[4]New ISB'!$B:$CC,51,0)</f>
        <v>4610</v>
      </c>
      <c r="BA17" s="126">
        <f>VLOOKUP($A17,'[4]New ISB'!$B:$CC,52,0)</f>
        <v>1871660</v>
      </c>
      <c r="BB17" s="126">
        <f>VLOOKUP($A17,'[4]New ISB'!$B:$CC,53,0)</f>
        <v>0</v>
      </c>
      <c r="BC17" s="126">
        <f>VLOOKUP($A17,'[4]New ISB'!$B:$CC,54,0)</f>
        <v>0</v>
      </c>
      <c r="BD17" s="126">
        <f>VLOOKUP($A17,'[4]New ISB'!$B:$CC,55,0)</f>
        <v>1975408.9462337056</v>
      </c>
      <c r="BE17" s="126">
        <f>VLOOKUP($A17,'[4]New ISB'!$B:$CC,56,0)</f>
        <v>1975408.9462337056</v>
      </c>
      <c r="BF17" s="126">
        <f>VLOOKUP($A17,'[4]New ISB'!$B:$CC,57,0)</f>
        <v>0</v>
      </c>
      <c r="BG17" s="126">
        <f>VLOOKUP($A17,'[4]New ISB'!$B:$CC,58,0)</f>
        <v>1880433.12</v>
      </c>
      <c r="BH17" s="126">
        <f>VLOOKUP($A17,'[4]New ISB'!$B:$CC,59,0)</f>
        <v>1733258.91</v>
      </c>
      <c r="BI17" s="126">
        <f>VLOOKUP($A17,'[4]New ISB'!$B:$CC,60,0)</f>
        <v>1828234.7362337054</v>
      </c>
      <c r="BJ17" s="126">
        <f>VLOOKUP($A17,'[4]New ISB'!$B:$CC,61,0)</f>
        <v>4503.0412222505056</v>
      </c>
      <c r="BK17" s="126">
        <f>VLOOKUP($A17,'[4]New ISB'!$B:$CC,62,0)</f>
        <v>4414.4469463768119</v>
      </c>
      <c r="BL17" s="159">
        <f>VLOOKUP($A17,'[4]New ISB'!$B:$CC,63,0)</f>
        <v>2.0069167655624019E-2</v>
      </c>
      <c r="BM17" s="126">
        <f>VLOOKUP($A17,'[4]New ISB'!$B:$CC,64,0)</f>
        <v>0</v>
      </c>
      <c r="BN17" s="126">
        <f>VLOOKUP($A17,'[4]New ISB'!$B:$CC,65,0)</f>
        <v>0</v>
      </c>
      <c r="BO17" s="126">
        <f>VLOOKUP($A17,'[4]New ISB'!$B:$CC,66,0)</f>
        <v>1975408.9462337056</v>
      </c>
      <c r="BP17" s="126">
        <f>VLOOKUP($A17,'[4]New ISB'!$B:$CC,67,0)</f>
        <v>4843.9306064869597</v>
      </c>
      <c r="BQ17" s="127" t="str">
        <f>VLOOKUP($A17,'[4]New ISB'!$B:$CC,68,0)</f>
        <v>Y</v>
      </c>
      <c r="BR17" s="126">
        <f>VLOOKUP($A17,'[4]New ISB'!$B:$CC,69,0)</f>
        <v>4865.5392764376984</v>
      </c>
      <c r="BS17" s="159">
        <f>VLOOKUP($A17,'[4]New ISB'!$B:$CC,70,0)</f>
        <v>2.0633415691444057E-2</v>
      </c>
      <c r="BT17" s="126">
        <f>VLOOKUP($A17,'[4]New ISB'!$B:$CC,71,0)</f>
        <v>-9823.3974129353246</v>
      </c>
      <c r="BU17" s="126">
        <f>VLOOKUP($A17,'[4]New ISB'!$B:$CC,72,0)</f>
        <v>1965585.5488207703</v>
      </c>
      <c r="BV17" s="126">
        <f>VLOOKUP($A17,'[4]New ISB'!$B:$CC,73,0)</f>
        <v>0</v>
      </c>
      <c r="BW17" s="126">
        <f>VLOOKUP($A17,'[4]New ISB'!$B:$CC,74,0)</f>
        <v>1965585.5488207703</v>
      </c>
      <c r="BY17" s="126">
        <f>VLOOKUP($A17,'[4]New ISB'!$B:$CC,75,0)</f>
        <v>8773.1200000000008</v>
      </c>
      <c r="BZ17" s="126">
        <f>VLOOKUP($A17,'[4]New ISB'!$B:$CC,76,0)</f>
        <v>1956812.4288207702</v>
      </c>
      <c r="CA17" s="126">
        <f>VLOOKUP(A17,'[4]New ISB'!$B:$F,5,0)</f>
        <v>406</v>
      </c>
      <c r="CB17" s="129">
        <f>VLOOKUP($A17,'[4]Adjusted Factors'!$E:$W,18,0)</f>
        <v>0</v>
      </c>
      <c r="CC17" s="129">
        <f>VLOOKUP($A17,'[4]Adjusted Factors'!$E:$W,19,0)</f>
        <v>0</v>
      </c>
      <c r="CE17" s="126"/>
      <c r="CI17" s="124" t="s">
        <v>107</v>
      </c>
      <c r="CJ17" s="124">
        <v>2018</v>
      </c>
      <c r="CK17" s="144"/>
      <c r="CL17" s="145"/>
      <c r="CM17" s="124">
        <f ca="1">VLOOKUP($A17,'[5]Adjusted Factors'!$E:$BH,28,0)</f>
        <v>129.99999999999983</v>
      </c>
      <c r="CN17" s="124">
        <f ca="1">VLOOKUP($A17,'[5]Adjusted Factors'!$E:$BH,29,0)</f>
        <v>129.99999999999983</v>
      </c>
      <c r="CO17" s="124">
        <f ca="1">VLOOKUP($A17,'[5]Adjusted Factors'!$E:$BH,30,0)</f>
        <v>0</v>
      </c>
      <c r="CP17" s="124">
        <f ca="1">VLOOKUP($A17,'[5]Adjusted Factors'!$E:$BH,31,0)</f>
        <v>0</v>
      </c>
      <c r="CQ17" s="124">
        <f ca="1">VLOOKUP($A17,'[5]Adjusted Factors'!$E:$BH,32,0)</f>
        <v>307.99999999999983</v>
      </c>
      <c r="CR17" s="124">
        <f ca="1">VLOOKUP($A17,'[5]Adjusted Factors'!$E:$BH,33,0)</f>
        <v>25.000000000000018</v>
      </c>
      <c r="CS17" s="124">
        <f ca="1">VLOOKUP($A17,'[5]Adjusted Factors'!$E:$BH,34,0)</f>
        <v>43.999999999999915</v>
      </c>
      <c r="CT17" s="124">
        <f ca="1">VLOOKUP($A17,'[5]Adjusted Factors'!$E:$BH,35,0)</f>
        <v>5.9999999999999964</v>
      </c>
      <c r="CU17" s="124">
        <f ca="1">VLOOKUP($A17,'[5]Adjusted Factors'!$E:$BH,36,0)</f>
        <v>22.999999999999993</v>
      </c>
      <c r="CV17" s="124">
        <f ca="1">VLOOKUP($A17,'[5]Adjusted Factors'!$E:$BH,37,0)</f>
        <v>0</v>
      </c>
      <c r="CW17" s="124">
        <f ca="1">VLOOKUP($A17,'[5]Adjusted Factors'!$E:$BH,38,0)</f>
        <v>0</v>
      </c>
      <c r="CX17" s="124">
        <f ca="1">VLOOKUP($A17,'[5]Adjusted Factors'!$E:$BH,39,0)</f>
        <v>0</v>
      </c>
      <c r="CY17" s="124">
        <f ca="1">VLOOKUP($A17,'[5]Adjusted Factors'!$E:$BH,40,0)</f>
        <v>0</v>
      </c>
      <c r="CZ17" s="124">
        <f ca="1">VLOOKUP($A17,'[5]Adjusted Factors'!$E:$BH,41,0)</f>
        <v>0</v>
      </c>
      <c r="DA17" s="124">
        <f ca="1">VLOOKUP($A17,'[5]Adjusted Factors'!$E:$BH,42,0)</f>
        <v>0</v>
      </c>
      <c r="DB17" s="124">
        <f ca="1">VLOOKUP($A17,'[5]Adjusted Factors'!$E:$BH,43,0)</f>
        <v>0</v>
      </c>
      <c r="DC17" s="124">
        <f ca="1">VLOOKUP($A17,'[5]Adjusted Factors'!$E:$BH,44,0)</f>
        <v>0</v>
      </c>
      <c r="DD17" s="124">
        <f ca="1">VLOOKUP($A17,'[5]Adjusted Factors'!$E:$BH,45,0)</f>
        <v>0</v>
      </c>
      <c r="DE17" s="124">
        <f ca="1">VLOOKUP($A17,'[5]Adjusted Factors'!$E:$BH,46,0)</f>
        <v>50.623441396508873</v>
      </c>
      <c r="DF17" s="124">
        <f ca="1">VLOOKUP($A17,'[5]Adjusted Factors'!$E:$BH,47,0)</f>
        <v>0</v>
      </c>
      <c r="DG17" s="124">
        <f ca="1">VLOOKUP($A17,'[5]Adjusted Factors'!$E:$BH,48,0)</f>
        <v>108.69391301581366</v>
      </c>
      <c r="DH17" s="124">
        <f ca="1">VLOOKUP($A17,'[5]Adjusted Factors'!$E:$BH,49,0)</f>
        <v>0</v>
      </c>
      <c r="DI17" s="124">
        <f ca="1">VLOOKUP($A17,'[5]Adjusted Factors'!$E:$BH,50,0)</f>
        <v>0</v>
      </c>
      <c r="DJ17" s="124">
        <f ca="1">VLOOKUP($A17,'[5]Adjusted Factors'!$E:$BH,51,0)</f>
        <v>0</v>
      </c>
      <c r="DK17" s="124">
        <f ca="1">VLOOKUP($A17,'[5]Adjusted Factors'!$E:$BH,52,0)</f>
        <v>0</v>
      </c>
      <c r="DL17" s="124">
        <f ca="1">VLOOKUP($A17,'[5]Adjusted Factors'!$E:$BH,53,0)</f>
        <v>0</v>
      </c>
      <c r="DM17" s="124">
        <f ca="1">VLOOKUP($A17,'[5]Adjusted Factors'!$E:$BH,54,0)</f>
        <v>0</v>
      </c>
      <c r="DN17" s="124">
        <f ca="1">VLOOKUP($A17,'[5]Adjusted Factors'!$E:$BH,55,0)</f>
        <v>0</v>
      </c>
      <c r="DO17" s="124">
        <f ca="1">VLOOKUP($A17,'[5]Adjusted Factors'!$E:$BH,55,0)</f>
        <v>0</v>
      </c>
    </row>
    <row r="18" spans="1:119" x14ac:dyDescent="0.2">
      <c r="A18" s="124">
        <v>110257</v>
      </c>
      <c r="B18" s="124">
        <v>8262122</v>
      </c>
      <c r="C18" s="124" t="s">
        <v>209</v>
      </c>
      <c r="D18" s="126">
        <f>VLOOKUP(A18,'[4]New ISB'!$B$6:$G$195,4,0)</f>
        <v>276</v>
      </c>
      <c r="E18" s="126">
        <f>VLOOKUP(A18,'[4]New ISB'!$B$6:$G$195,5,0)</f>
        <v>276</v>
      </c>
      <c r="F18" s="126">
        <f>VLOOKUP(A18,'[4]New ISB'!$B$6:$G$195,6,0)</f>
        <v>0</v>
      </c>
      <c r="G18" s="126">
        <f>VLOOKUP(A18,'[4]New ISB'!$B:$H,7,0)</f>
        <v>991119.08016000001</v>
      </c>
      <c r="H18" s="126">
        <f>VLOOKUP(A18,'[4]New ISB'!$B:$J,8,0)</f>
        <v>0</v>
      </c>
      <c r="I18" s="126">
        <f>VLOOKUP(A18,'[4]New ISB'!$B:$J,9,0)</f>
        <v>0</v>
      </c>
      <c r="J18" s="126">
        <f>VLOOKUP($A18,'[4]New ISB'!$B:$FF,10,0)</f>
        <v>29770.809999999998</v>
      </c>
      <c r="K18" s="126">
        <f>VLOOKUP($A18,'[4]New ISB'!$B:$FF,11,0)</f>
        <v>0</v>
      </c>
      <c r="L18" s="126">
        <f>VLOOKUP($A18,'[4]New ISB'!$B:$FF,12,0)</f>
        <v>49820.189999999995</v>
      </c>
      <c r="M18" s="126">
        <f>VLOOKUP($A18,'[4]New ISB'!$B:$FF,13,0)</f>
        <v>0</v>
      </c>
      <c r="N18" s="126">
        <f>VLOOKUP($A18,'[4]New ISB'!$B:$FF,14,0)</f>
        <v>5323.9999999999973</v>
      </c>
      <c r="O18" s="126">
        <f>VLOOKUP($A18,'[4]New ISB'!$B:$FF,15,0)</f>
        <v>7336.9999999999973</v>
      </c>
      <c r="P18" s="126">
        <f>VLOOKUP($A18,'[4]New ISB'!$B:$FF,16,0)</f>
        <v>458.24999999999983</v>
      </c>
      <c r="Q18" s="126">
        <f>VLOOKUP($A18,'[4]New ISB'!$B:$FF,17,0)</f>
        <v>8490.4799999999959</v>
      </c>
      <c r="R18" s="126">
        <f>VLOOKUP($A18,'[4]New ISB'!$B:$FF,18,0)</f>
        <v>0</v>
      </c>
      <c r="S18" s="126">
        <f>VLOOKUP($A18,'[4]New ISB'!$B:$FF,19,0)</f>
        <v>0</v>
      </c>
      <c r="T18" s="126">
        <f>VLOOKUP($A18,'[4]New ISB'!$B:$FF,20,0)</f>
        <v>0</v>
      </c>
      <c r="U18" s="126">
        <f>VLOOKUP($A18,'[4]New ISB'!$B:$FF,21,0)</f>
        <v>0</v>
      </c>
      <c r="V18" s="126">
        <f>VLOOKUP($A18,'[4]New ISB'!$B:$FF,22,0)</f>
        <v>0</v>
      </c>
      <c r="W18" s="126">
        <f>VLOOKUP($A18,'[4]New ISB'!$B:$FF,23,0)</f>
        <v>0</v>
      </c>
      <c r="X18" s="126">
        <f>VLOOKUP($A18,'[4]New ISB'!$B:$FF,24,0)</f>
        <v>0</v>
      </c>
      <c r="Y18" s="126">
        <f>VLOOKUP($A18,'[4]New ISB'!$B:$FF,25,0)</f>
        <v>0</v>
      </c>
      <c r="Z18" s="126">
        <f>VLOOKUP($A18,'[4]New ISB'!$B:$FF,26,0)</f>
        <v>68386.138994413355</v>
      </c>
      <c r="AA18" s="126">
        <f>VLOOKUP($A18,'[4]New ISB'!$B:$FF,27,0)</f>
        <v>0</v>
      </c>
      <c r="AB18" s="126"/>
      <c r="AC18" s="126">
        <f>VLOOKUP($A18,'[4]New ISB'!$B:$FF,28,0)</f>
        <v>82652.73086705216</v>
      </c>
      <c r="AD18" s="126">
        <f>VLOOKUP($A18,'[4]New ISB'!$B:$FF,29,0)</f>
        <v>0</v>
      </c>
      <c r="AE18" s="126">
        <f>VLOOKUP($A18,'[4]New ISB'!$B:$FF,30,0)</f>
        <v>0</v>
      </c>
      <c r="AF18" s="126">
        <f>VLOOKUP($A18,'[4]New ISB'!$B:$FF,31,0)</f>
        <v>0</v>
      </c>
      <c r="AG18" s="126">
        <f>VLOOKUP($A18,'[4]New ISB'!$B:$FF,32,0)</f>
        <v>138401.09</v>
      </c>
      <c r="AH18" s="126">
        <f>VLOOKUP($A18,'[4]New ISB'!$B:$FF,33,0)</f>
        <v>0</v>
      </c>
      <c r="AI18" s="126">
        <f>VLOOKUP($A18,'[4]New ISB'!$B:$FF,34,0)</f>
        <v>0</v>
      </c>
      <c r="AJ18" s="126">
        <f>VLOOKUP($A18,'[4]New ISB'!$B:$FF,35,0)</f>
        <v>0</v>
      </c>
      <c r="AK18" s="126">
        <f>VLOOKUP($A18,'[4]New ISB'!$B:$FF,36,0)</f>
        <v>5770.24</v>
      </c>
      <c r="AL18" s="126">
        <f>VLOOKUP($A18,'[4]New ISB'!$B:$FF,37,0)</f>
        <v>0</v>
      </c>
      <c r="AM18" s="126">
        <f>VLOOKUP($A18,'[4]New ISB'!$B:$FF,38,0)</f>
        <v>0</v>
      </c>
      <c r="AN18" s="126">
        <f>VLOOKUP($A18,'[4]New ISB'!$B:$FF,39,0)</f>
        <v>0</v>
      </c>
      <c r="AO18" s="126">
        <f>VLOOKUP($A18,'[4]New ISB'!$B:$FF,40,0)</f>
        <v>0</v>
      </c>
      <c r="AP18" s="126">
        <f>VLOOKUP($A18,'[4]New ISB'!$B:$FF,41,0)</f>
        <v>0</v>
      </c>
      <c r="AQ18" s="126">
        <f>VLOOKUP($A18,'[4]New ISB'!$B:$FF,42,0)</f>
        <v>0</v>
      </c>
      <c r="AR18" s="126">
        <f>VLOOKUP($A18,'[4]New ISB'!$B:$FF,43,0)</f>
        <v>0</v>
      </c>
      <c r="AS18" s="126">
        <f>VLOOKUP($A18,'[4]New ISB'!$B:$FF,44,0)</f>
        <v>0</v>
      </c>
      <c r="AT18" s="126">
        <f t="shared" si="19"/>
        <v>991119.08016000001</v>
      </c>
      <c r="AU18" s="126">
        <f t="shared" si="20"/>
        <v>252239.59986146551</v>
      </c>
      <c r="AV18" s="126">
        <f t="shared" si="21"/>
        <v>144171.32999999999</v>
      </c>
      <c r="AW18" s="126">
        <f>VLOOKUP($A18,'[4]New ISB'!$B:$FF,48,0)</f>
        <v>104134.12521391452</v>
      </c>
      <c r="AX18" s="126">
        <f t="shared" si="22"/>
        <v>1387530.0100214656</v>
      </c>
      <c r="AY18" s="126">
        <f>VLOOKUP($A18,'[4]New ISB'!$B:$CC,50,0)</f>
        <v>1381759.7700214656</v>
      </c>
      <c r="AZ18" s="126">
        <f>VLOOKUP($A18,'[4]New ISB'!$B:$CC,51,0)</f>
        <v>4610</v>
      </c>
      <c r="BA18" s="126">
        <f>VLOOKUP($A18,'[4]New ISB'!$B:$CC,52,0)</f>
        <v>1272360</v>
      </c>
      <c r="BB18" s="126">
        <f>VLOOKUP($A18,'[4]New ISB'!$B:$CC,53,0)</f>
        <v>0</v>
      </c>
      <c r="BC18" s="126">
        <f>VLOOKUP($A18,'[4]New ISB'!$B:$CC,54,0)</f>
        <v>0</v>
      </c>
      <c r="BD18" s="126">
        <f>VLOOKUP($A18,'[4]New ISB'!$B:$CC,55,0)</f>
        <v>1387530.0100214656</v>
      </c>
      <c r="BE18" s="126">
        <f>VLOOKUP($A18,'[4]New ISB'!$B:$CC,56,0)</f>
        <v>1387530.0100214656</v>
      </c>
      <c r="BF18" s="126">
        <f>VLOOKUP($A18,'[4]New ISB'!$B:$CC,57,0)</f>
        <v>0</v>
      </c>
      <c r="BG18" s="126">
        <f>VLOOKUP($A18,'[4]New ISB'!$B:$CC,58,0)</f>
        <v>1278130.24</v>
      </c>
      <c r="BH18" s="126">
        <f>VLOOKUP($A18,'[4]New ISB'!$B:$CC,59,0)</f>
        <v>1133958.9099999999</v>
      </c>
      <c r="BI18" s="126">
        <f>VLOOKUP($A18,'[4]New ISB'!$B:$CC,60,0)</f>
        <v>1243358.6800214655</v>
      </c>
      <c r="BJ18" s="126">
        <f>VLOOKUP($A18,'[4]New ISB'!$B:$CC,61,0)</f>
        <v>4504.9227537009619</v>
      </c>
      <c r="BK18" s="126">
        <f>VLOOKUP($A18,'[4]New ISB'!$B:$CC,62,0)</f>
        <v>4454.0099431226763</v>
      </c>
      <c r="BL18" s="159">
        <f>VLOOKUP($A18,'[4]New ISB'!$B:$CC,63,0)</f>
        <v>1.1430780628790204E-2</v>
      </c>
      <c r="BM18" s="126">
        <f>VLOOKUP($A18,'[4]New ISB'!$B:$CC,64,0)</f>
        <v>0</v>
      </c>
      <c r="BN18" s="126">
        <f>VLOOKUP($A18,'[4]New ISB'!$B:$CC,65,0)</f>
        <v>0</v>
      </c>
      <c r="BO18" s="126">
        <f>VLOOKUP($A18,'[4]New ISB'!$B:$CC,66,0)</f>
        <v>1387530.0100214656</v>
      </c>
      <c r="BP18" s="126">
        <f>VLOOKUP($A18,'[4]New ISB'!$B:$CC,67,0)</f>
        <v>5006.3759783386431</v>
      </c>
      <c r="BQ18" s="127" t="str">
        <f>VLOOKUP($A18,'[4]New ISB'!$B:$CC,68,0)</f>
        <v>Y</v>
      </c>
      <c r="BR18" s="126">
        <f>VLOOKUP($A18,'[4]New ISB'!$B:$CC,69,0)</f>
        <v>5027.2826450053099</v>
      </c>
      <c r="BS18" s="159">
        <f>VLOOKUP($A18,'[4]New ISB'!$B:$CC,70,0)</f>
        <v>7.3905955860511519E-3</v>
      </c>
      <c r="BT18" s="126">
        <f>VLOOKUP($A18,'[4]New ISB'!$B:$CC,71,0)</f>
        <v>-6677.97459598559</v>
      </c>
      <c r="BU18" s="126">
        <f>VLOOKUP($A18,'[4]New ISB'!$B:$CC,72,0)</f>
        <v>1380852.03542548</v>
      </c>
      <c r="BV18" s="126">
        <f>VLOOKUP($A18,'[4]New ISB'!$B:$CC,73,0)</f>
        <v>0</v>
      </c>
      <c r="BW18" s="126">
        <f>VLOOKUP($A18,'[4]New ISB'!$B:$CC,74,0)</f>
        <v>1380852.03542548</v>
      </c>
      <c r="BY18" s="126">
        <f>VLOOKUP($A18,'[4]New ISB'!$B:$CC,75,0)</f>
        <v>5770.24</v>
      </c>
      <c r="BZ18" s="126">
        <f>VLOOKUP($A18,'[4]New ISB'!$B:$CC,76,0)</f>
        <v>1375081.79542548</v>
      </c>
      <c r="CA18" s="126">
        <f>VLOOKUP(A18,'[4]New ISB'!$B:$F,5,0)</f>
        <v>276</v>
      </c>
      <c r="CB18" s="129">
        <f>VLOOKUP($A18,'[4]Adjusted Factors'!$E:$W,18,0)</f>
        <v>0</v>
      </c>
      <c r="CC18" s="129">
        <f>VLOOKUP($A18,'[4]Adjusted Factors'!$E:$W,19,0)</f>
        <v>0</v>
      </c>
      <c r="CE18" s="126"/>
      <c r="CI18" s="124" t="s">
        <v>109</v>
      </c>
      <c r="CJ18" s="124">
        <v>2003</v>
      </c>
      <c r="CK18" s="144"/>
      <c r="CL18" s="145"/>
      <c r="CM18" s="124">
        <f ca="1">VLOOKUP($A18,'[5]Adjusted Factors'!$E:$BH,28,0)</f>
        <v>59</v>
      </c>
      <c r="CN18" s="124">
        <f ca="1">VLOOKUP($A18,'[5]Adjusted Factors'!$E:$BH,29,0)</f>
        <v>59</v>
      </c>
      <c r="CO18" s="124">
        <f ca="1">VLOOKUP($A18,'[5]Adjusted Factors'!$E:$BH,30,0)</f>
        <v>0</v>
      </c>
      <c r="CP18" s="124">
        <f ca="1">VLOOKUP($A18,'[5]Adjusted Factors'!$E:$BH,31,0)</f>
        <v>0</v>
      </c>
      <c r="CQ18" s="124">
        <f ca="1">VLOOKUP($A18,'[5]Adjusted Factors'!$E:$BH,32,0)</f>
        <v>210.99999999999989</v>
      </c>
      <c r="CR18" s="124">
        <f ca="1">VLOOKUP($A18,'[5]Adjusted Factors'!$E:$BH,33,0)</f>
        <v>21.999999999999989</v>
      </c>
      <c r="CS18" s="124">
        <f ca="1">VLOOKUP($A18,'[5]Adjusted Factors'!$E:$BH,34,0)</f>
        <v>24.999999999999989</v>
      </c>
      <c r="CT18" s="124">
        <f ca="1">VLOOKUP($A18,'[5]Adjusted Factors'!$E:$BH,35,0)</f>
        <v>0.99999999999999967</v>
      </c>
      <c r="CU18" s="124">
        <f ca="1">VLOOKUP($A18,'[5]Adjusted Factors'!$E:$BH,36,0)</f>
        <v>16.999999999999993</v>
      </c>
      <c r="CV18" s="124">
        <f ca="1">VLOOKUP($A18,'[5]Adjusted Factors'!$E:$BH,37,0)</f>
        <v>0</v>
      </c>
      <c r="CW18" s="124">
        <f ca="1">VLOOKUP($A18,'[5]Adjusted Factors'!$E:$BH,38,0)</f>
        <v>0</v>
      </c>
      <c r="CX18" s="124">
        <f ca="1">VLOOKUP($A18,'[5]Adjusted Factors'!$E:$BH,39,0)</f>
        <v>0</v>
      </c>
      <c r="CY18" s="124">
        <f ca="1">VLOOKUP($A18,'[5]Adjusted Factors'!$E:$BH,40,0)</f>
        <v>0</v>
      </c>
      <c r="CZ18" s="124">
        <f ca="1">VLOOKUP($A18,'[5]Adjusted Factors'!$E:$BH,41,0)</f>
        <v>0</v>
      </c>
      <c r="DA18" s="124">
        <f ca="1">VLOOKUP($A18,'[5]Adjusted Factors'!$E:$BH,42,0)</f>
        <v>0</v>
      </c>
      <c r="DB18" s="124">
        <f ca="1">VLOOKUP($A18,'[5]Adjusted Factors'!$E:$BH,43,0)</f>
        <v>0</v>
      </c>
      <c r="DC18" s="124">
        <f ca="1">VLOOKUP($A18,'[5]Adjusted Factors'!$E:$BH,44,0)</f>
        <v>0</v>
      </c>
      <c r="DD18" s="124">
        <f ca="1">VLOOKUP($A18,'[5]Adjusted Factors'!$E:$BH,45,0)</f>
        <v>0</v>
      </c>
      <c r="DE18" s="124">
        <f ca="1">VLOOKUP($A18,'[5]Adjusted Factors'!$E:$BH,46,0)</f>
        <v>112.55865921787701</v>
      </c>
      <c r="DF18" s="124">
        <f ca="1">VLOOKUP($A18,'[5]Adjusted Factors'!$E:$BH,47,0)</f>
        <v>0</v>
      </c>
      <c r="DG18" s="124">
        <f ca="1">VLOOKUP($A18,'[5]Adjusted Factors'!$E:$BH,48,0)</f>
        <v>68.601156069364279</v>
      </c>
      <c r="DH18" s="124">
        <f ca="1">VLOOKUP($A18,'[5]Adjusted Factors'!$E:$BH,49,0)</f>
        <v>0</v>
      </c>
      <c r="DI18" s="124">
        <f ca="1">VLOOKUP($A18,'[5]Adjusted Factors'!$E:$BH,50,0)</f>
        <v>0</v>
      </c>
      <c r="DJ18" s="124">
        <f ca="1">VLOOKUP($A18,'[5]Adjusted Factors'!$E:$BH,51,0)</f>
        <v>0</v>
      </c>
      <c r="DK18" s="124">
        <f ca="1">VLOOKUP($A18,'[5]Adjusted Factors'!$E:$BH,52,0)</f>
        <v>0</v>
      </c>
      <c r="DL18" s="124">
        <f ca="1">VLOOKUP($A18,'[5]Adjusted Factors'!$E:$BH,53,0)</f>
        <v>0</v>
      </c>
      <c r="DM18" s="124">
        <f ca="1">VLOOKUP($A18,'[5]Adjusted Factors'!$E:$BH,54,0)</f>
        <v>0</v>
      </c>
      <c r="DN18" s="124">
        <f ca="1">VLOOKUP($A18,'[5]Adjusted Factors'!$E:$BH,55,0)</f>
        <v>0</v>
      </c>
      <c r="DO18" s="124">
        <f ca="1">VLOOKUP($A18,'[5]Adjusted Factors'!$E:$BH,55,0)</f>
        <v>0</v>
      </c>
    </row>
    <row r="19" spans="1:119" x14ac:dyDescent="0.2">
      <c r="A19" s="124">
        <v>110327</v>
      </c>
      <c r="B19" s="124">
        <v>8262238</v>
      </c>
      <c r="C19" s="124" t="s">
        <v>84</v>
      </c>
      <c r="D19" s="126">
        <f>VLOOKUP(A19,'[4]New ISB'!$B$6:$G$195,4,0)</f>
        <v>207</v>
      </c>
      <c r="E19" s="126">
        <f>VLOOKUP(A19,'[4]New ISB'!$B$6:$G$195,5,0)</f>
        <v>207</v>
      </c>
      <c r="F19" s="126">
        <f>VLOOKUP(A19,'[4]New ISB'!$B$6:$G$195,6,0)</f>
        <v>0</v>
      </c>
      <c r="G19" s="126">
        <f>VLOOKUP(A19,'[4]New ISB'!$B:$H,7,0)</f>
        <v>743339.31012000004</v>
      </c>
      <c r="H19" s="126">
        <f>VLOOKUP(A19,'[4]New ISB'!$B:$J,8,0)</f>
        <v>0</v>
      </c>
      <c r="I19" s="126">
        <f>VLOOKUP(A19,'[4]New ISB'!$B:$J,9,0)</f>
        <v>0</v>
      </c>
      <c r="J19" s="126">
        <f>VLOOKUP($A19,'[4]New ISB'!$B:$FF,10,0)</f>
        <v>37844.249999999985</v>
      </c>
      <c r="K19" s="126">
        <f>VLOOKUP($A19,'[4]New ISB'!$B:$FF,11,0)</f>
        <v>0</v>
      </c>
      <c r="L19" s="126">
        <f>VLOOKUP($A19,'[4]New ISB'!$B:$FF,12,0)</f>
        <v>64175.159999999953</v>
      </c>
      <c r="M19" s="126">
        <f>VLOOKUP($A19,'[4]New ISB'!$B:$FF,13,0)</f>
        <v>0</v>
      </c>
      <c r="N19" s="126">
        <f>VLOOKUP($A19,'[4]New ISB'!$B:$FF,14,0)</f>
        <v>2420.0000000000027</v>
      </c>
      <c r="O19" s="126">
        <f>VLOOKUP($A19,'[4]New ISB'!$B:$FF,15,0)</f>
        <v>19369.680000000004</v>
      </c>
      <c r="P19" s="126">
        <f>VLOOKUP($A19,'[4]New ISB'!$B:$FF,16,0)</f>
        <v>916.5</v>
      </c>
      <c r="Q19" s="126">
        <f>VLOOKUP($A19,'[4]New ISB'!$B:$FF,17,0)</f>
        <v>1498.3199999999995</v>
      </c>
      <c r="R19" s="126">
        <f>VLOOKUP($A19,'[4]New ISB'!$B:$FF,18,0)</f>
        <v>0</v>
      </c>
      <c r="S19" s="126">
        <f>VLOOKUP($A19,'[4]New ISB'!$B:$FF,19,0)</f>
        <v>2800.9599999999937</v>
      </c>
      <c r="T19" s="126">
        <f>VLOOKUP($A19,'[4]New ISB'!$B:$FF,20,0)</f>
        <v>0</v>
      </c>
      <c r="U19" s="126">
        <f>VLOOKUP($A19,'[4]New ISB'!$B:$FF,21,0)</f>
        <v>0</v>
      </c>
      <c r="V19" s="126">
        <f>VLOOKUP($A19,'[4]New ISB'!$B:$FF,22,0)</f>
        <v>0</v>
      </c>
      <c r="W19" s="126">
        <f>VLOOKUP($A19,'[4]New ISB'!$B:$FF,23,0)</f>
        <v>0</v>
      </c>
      <c r="X19" s="126">
        <f>VLOOKUP($A19,'[4]New ISB'!$B:$FF,24,0)</f>
        <v>0</v>
      </c>
      <c r="Y19" s="126">
        <f>VLOOKUP($A19,'[4]New ISB'!$B:$FF,25,0)</f>
        <v>0</v>
      </c>
      <c r="Z19" s="126">
        <f>VLOOKUP($A19,'[4]New ISB'!$B:$FF,26,0)</f>
        <v>23315.9683146067</v>
      </c>
      <c r="AA19" s="126">
        <f>VLOOKUP($A19,'[4]New ISB'!$B:$FF,27,0)</f>
        <v>0</v>
      </c>
      <c r="AB19" s="126"/>
      <c r="AC19" s="126">
        <f>VLOOKUP($A19,'[4]New ISB'!$B:$FF,28,0)</f>
        <v>69113.126538369586</v>
      </c>
      <c r="AD19" s="126">
        <f>VLOOKUP($A19,'[4]New ISB'!$B:$FF,29,0)</f>
        <v>0</v>
      </c>
      <c r="AE19" s="126">
        <f>VLOOKUP($A19,'[4]New ISB'!$B:$FF,30,0)</f>
        <v>0</v>
      </c>
      <c r="AF19" s="126">
        <f>VLOOKUP($A19,'[4]New ISB'!$B:$FF,31,0)</f>
        <v>0</v>
      </c>
      <c r="AG19" s="126">
        <f>VLOOKUP($A19,'[4]New ISB'!$B:$FF,32,0)</f>
        <v>138401.09</v>
      </c>
      <c r="AH19" s="126">
        <f>VLOOKUP($A19,'[4]New ISB'!$B:$FF,33,0)</f>
        <v>0</v>
      </c>
      <c r="AI19" s="126">
        <f>VLOOKUP($A19,'[4]New ISB'!$B:$FF,34,0)</f>
        <v>0</v>
      </c>
      <c r="AJ19" s="126">
        <f>VLOOKUP($A19,'[4]New ISB'!$B:$FF,35,0)</f>
        <v>0</v>
      </c>
      <c r="AK19" s="126">
        <f>VLOOKUP($A19,'[4]New ISB'!$B:$FF,36,0)</f>
        <v>28193.5</v>
      </c>
      <c r="AL19" s="126">
        <f>VLOOKUP($A19,'[4]New ISB'!$B:$FF,37,0)</f>
        <v>0</v>
      </c>
      <c r="AM19" s="126">
        <f>VLOOKUP($A19,'[4]New ISB'!$B:$FF,38,0)</f>
        <v>0</v>
      </c>
      <c r="AN19" s="126">
        <f>VLOOKUP($A19,'[4]New ISB'!$B:$FF,39,0)</f>
        <v>0</v>
      </c>
      <c r="AO19" s="126">
        <f>VLOOKUP($A19,'[4]New ISB'!$B:$FF,40,0)</f>
        <v>0</v>
      </c>
      <c r="AP19" s="126">
        <f>VLOOKUP($A19,'[4]New ISB'!$B:$FF,41,0)</f>
        <v>0</v>
      </c>
      <c r="AQ19" s="126">
        <f>VLOOKUP($A19,'[4]New ISB'!$B:$FF,42,0)</f>
        <v>0</v>
      </c>
      <c r="AR19" s="126">
        <f>VLOOKUP($A19,'[4]New ISB'!$B:$FF,43,0)</f>
        <v>0</v>
      </c>
      <c r="AS19" s="126">
        <f>VLOOKUP($A19,'[4]New ISB'!$B:$FF,44,0)</f>
        <v>0</v>
      </c>
      <c r="AT19" s="126">
        <f t="shared" si="19"/>
        <v>743339.31012000004</v>
      </c>
      <c r="AU19" s="126">
        <f t="shared" si="20"/>
        <v>221453.96485297621</v>
      </c>
      <c r="AV19" s="126">
        <f t="shared" si="21"/>
        <v>166594.59</v>
      </c>
      <c r="AW19" s="126">
        <f>VLOOKUP($A19,'[4]New ISB'!$B:$FF,48,0)</f>
        <v>94773.080877833694</v>
      </c>
      <c r="AX19" s="126">
        <f t="shared" si="22"/>
        <v>1131387.8649729763</v>
      </c>
      <c r="AY19" s="126">
        <f>VLOOKUP($A19,'[4]New ISB'!$B:$CC,50,0)</f>
        <v>1103194.3649729763</v>
      </c>
      <c r="AZ19" s="126">
        <f>VLOOKUP($A19,'[4]New ISB'!$B:$CC,51,0)</f>
        <v>4610</v>
      </c>
      <c r="BA19" s="126">
        <f>VLOOKUP($A19,'[4]New ISB'!$B:$CC,52,0)</f>
        <v>954270</v>
      </c>
      <c r="BB19" s="126">
        <f>VLOOKUP($A19,'[4]New ISB'!$B:$CC,53,0)</f>
        <v>0</v>
      </c>
      <c r="BC19" s="126">
        <f>VLOOKUP($A19,'[4]New ISB'!$B:$CC,54,0)</f>
        <v>0</v>
      </c>
      <c r="BD19" s="126">
        <f>VLOOKUP($A19,'[4]New ISB'!$B:$CC,55,0)</f>
        <v>1131387.8649729763</v>
      </c>
      <c r="BE19" s="126">
        <f>VLOOKUP($A19,'[4]New ISB'!$B:$CC,56,0)</f>
        <v>1131387.8649729763</v>
      </c>
      <c r="BF19" s="126">
        <f>VLOOKUP($A19,'[4]New ISB'!$B:$CC,57,0)</f>
        <v>0</v>
      </c>
      <c r="BG19" s="126">
        <f>VLOOKUP($A19,'[4]New ISB'!$B:$CC,58,0)</f>
        <v>982463.5</v>
      </c>
      <c r="BH19" s="126">
        <f>VLOOKUP($A19,'[4]New ISB'!$B:$CC,59,0)</f>
        <v>815868.91</v>
      </c>
      <c r="BI19" s="126">
        <f>VLOOKUP($A19,'[4]New ISB'!$B:$CC,60,0)</f>
        <v>964793.2749729763</v>
      </c>
      <c r="BJ19" s="126">
        <f>VLOOKUP($A19,'[4]New ISB'!$B:$CC,61,0)</f>
        <v>4660.8370771641366</v>
      </c>
      <c r="BK19" s="126">
        <f>VLOOKUP($A19,'[4]New ISB'!$B:$CC,62,0)</f>
        <v>4637.9552078431379</v>
      </c>
      <c r="BL19" s="159">
        <f>VLOOKUP($A19,'[4]New ISB'!$B:$CC,63,0)</f>
        <v>4.9336115368910222E-3</v>
      </c>
      <c r="BM19" s="126">
        <f>VLOOKUP($A19,'[4]New ISB'!$B:$CC,64,0)</f>
        <v>0</v>
      </c>
      <c r="BN19" s="126">
        <f>VLOOKUP($A19,'[4]New ISB'!$B:$CC,65,0)</f>
        <v>0</v>
      </c>
      <c r="BO19" s="126">
        <f>VLOOKUP($A19,'[4]New ISB'!$B:$CC,66,0)</f>
        <v>1131387.8649729763</v>
      </c>
      <c r="BP19" s="126">
        <f>VLOOKUP($A19,'[4]New ISB'!$B:$CC,67,0)</f>
        <v>5329.4413766810449</v>
      </c>
      <c r="BQ19" s="127" t="str">
        <f>VLOOKUP($A19,'[4]New ISB'!$B:$CC,68,0)</f>
        <v>Y</v>
      </c>
      <c r="BR19" s="126">
        <f>VLOOKUP($A19,'[4]New ISB'!$B:$CC,69,0)</f>
        <v>5465.6418597728325</v>
      </c>
      <c r="BS19" s="159">
        <f>VLOOKUP($A19,'[4]New ISB'!$B:$CC,70,0)</f>
        <v>4.9544992848018499E-3</v>
      </c>
      <c r="BT19" s="126">
        <f>VLOOKUP($A19,'[4]New ISB'!$B:$CC,71,0)</f>
        <v>-5008.4809469891925</v>
      </c>
      <c r="BU19" s="126">
        <f>VLOOKUP($A19,'[4]New ISB'!$B:$CC,72,0)</f>
        <v>1126379.384025987</v>
      </c>
      <c r="BV19" s="126">
        <f>VLOOKUP($A19,'[4]New ISB'!$B:$CC,73,0)</f>
        <v>0</v>
      </c>
      <c r="BW19" s="126">
        <f>VLOOKUP($A19,'[4]New ISB'!$B:$CC,74,0)</f>
        <v>1126379.384025987</v>
      </c>
      <c r="BY19" s="126">
        <f>VLOOKUP($A19,'[4]New ISB'!$B:$CC,75,0)</f>
        <v>28193.5</v>
      </c>
      <c r="BZ19" s="126">
        <f>VLOOKUP($A19,'[4]New ISB'!$B:$CC,76,0)</f>
        <v>1098185.884025987</v>
      </c>
      <c r="CA19" s="126">
        <f>VLOOKUP(A19,'[4]New ISB'!$B:$F,5,0)</f>
        <v>207</v>
      </c>
      <c r="CB19" s="129">
        <f>VLOOKUP($A19,'[4]Adjusted Factors'!$E:$W,18,0)</f>
        <v>0</v>
      </c>
      <c r="CC19" s="129">
        <f>VLOOKUP($A19,'[4]Adjusted Factors'!$E:$W,19,0)</f>
        <v>0</v>
      </c>
      <c r="CE19" s="126"/>
      <c r="CI19" s="124" t="s">
        <v>111</v>
      </c>
      <c r="CJ19" s="124">
        <v>2028</v>
      </c>
      <c r="CK19" s="144"/>
      <c r="CL19" s="145"/>
      <c r="CM19" s="124">
        <f ca="1">VLOOKUP($A19,'[5]Adjusted Factors'!$E:$BH,28,0)</f>
        <v>74.999999999999972</v>
      </c>
      <c r="CN19" s="124">
        <f ca="1">VLOOKUP($A19,'[5]Adjusted Factors'!$E:$BH,29,0)</f>
        <v>75.999999999999943</v>
      </c>
      <c r="CO19" s="124">
        <f ca="1">VLOOKUP($A19,'[5]Adjusted Factors'!$E:$BH,30,0)</f>
        <v>0</v>
      </c>
      <c r="CP19" s="124">
        <f ca="1">VLOOKUP($A19,'[5]Adjusted Factors'!$E:$BH,31,0)</f>
        <v>0</v>
      </c>
      <c r="CQ19" s="124">
        <f ca="1">VLOOKUP($A19,'[5]Adjusted Factors'!$E:$BH,32,0)</f>
        <v>121.9999999999999</v>
      </c>
      <c r="CR19" s="124">
        <f ca="1">VLOOKUP($A19,'[5]Adjusted Factors'!$E:$BH,33,0)</f>
        <v>10.000000000000011</v>
      </c>
      <c r="CS19" s="124">
        <f ca="1">VLOOKUP($A19,'[5]Adjusted Factors'!$E:$BH,34,0)</f>
        <v>66.000000000000014</v>
      </c>
      <c r="CT19" s="124">
        <f ca="1">VLOOKUP($A19,'[5]Adjusted Factors'!$E:$BH,35,0)</f>
        <v>2</v>
      </c>
      <c r="CU19" s="124">
        <f ca="1">VLOOKUP($A19,'[5]Adjusted Factors'!$E:$BH,36,0)</f>
        <v>2.9999999999999991</v>
      </c>
      <c r="CV19" s="124">
        <f ca="1">VLOOKUP($A19,'[5]Adjusted Factors'!$E:$BH,37,0)</f>
        <v>0</v>
      </c>
      <c r="CW19" s="124">
        <f ca="1">VLOOKUP($A19,'[5]Adjusted Factors'!$E:$BH,38,0)</f>
        <v>3.9999999999999911</v>
      </c>
      <c r="CX19" s="124">
        <f ca="1">VLOOKUP($A19,'[5]Adjusted Factors'!$E:$BH,39,0)</f>
        <v>0</v>
      </c>
      <c r="CY19" s="124">
        <f ca="1">VLOOKUP($A19,'[5]Adjusted Factors'!$E:$BH,40,0)</f>
        <v>0</v>
      </c>
      <c r="CZ19" s="124">
        <f ca="1">VLOOKUP($A19,'[5]Adjusted Factors'!$E:$BH,41,0)</f>
        <v>0</v>
      </c>
      <c r="DA19" s="124">
        <f ca="1">VLOOKUP($A19,'[5]Adjusted Factors'!$E:$BH,42,0)</f>
        <v>0</v>
      </c>
      <c r="DB19" s="124">
        <f ca="1">VLOOKUP($A19,'[5]Adjusted Factors'!$E:$BH,43,0)</f>
        <v>0</v>
      </c>
      <c r="DC19" s="124">
        <f ca="1">VLOOKUP($A19,'[5]Adjusted Factors'!$E:$BH,44,0)</f>
        <v>0</v>
      </c>
      <c r="DD19" s="124">
        <f ca="1">VLOOKUP($A19,'[5]Adjusted Factors'!$E:$BH,45,0)</f>
        <v>0</v>
      </c>
      <c r="DE19" s="124">
        <f ca="1">VLOOKUP($A19,'[5]Adjusted Factors'!$E:$BH,46,0)</f>
        <v>38.376404494381958</v>
      </c>
      <c r="DF19" s="124">
        <f ca="1">VLOOKUP($A19,'[5]Adjusted Factors'!$E:$BH,47,0)</f>
        <v>0</v>
      </c>
      <c r="DG19" s="124">
        <f ca="1">VLOOKUP($A19,'[5]Adjusted Factors'!$E:$BH,48,0)</f>
        <v>57.363384492724769</v>
      </c>
      <c r="DH19" s="124">
        <f ca="1">VLOOKUP($A19,'[5]Adjusted Factors'!$E:$BH,49,0)</f>
        <v>0</v>
      </c>
      <c r="DI19" s="124">
        <f ca="1">VLOOKUP($A19,'[5]Adjusted Factors'!$E:$BH,50,0)</f>
        <v>0</v>
      </c>
      <c r="DJ19" s="124">
        <f ca="1">VLOOKUP($A19,'[5]Adjusted Factors'!$E:$BH,51,0)</f>
        <v>0</v>
      </c>
      <c r="DK19" s="124">
        <f ca="1">VLOOKUP($A19,'[5]Adjusted Factors'!$E:$BH,52,0)</f>
        <v>0</v>
      </c>
      <c r="DL19" s="124">
        <f ca="1">VLOOKUP($A19,'[5]Adjusted Factors'!$E:$BH,53,0)</f>
        <v>0</v>
      </c>
      <c r="DM19" s="124">
        <f ca="1">VLOOKUP($A19,'[5]Adjusted Factors'!$E:$BH,54,0)</f>
        <v>0</v>
      </c>
      <c r="DN19" s="124">
        <f ca="1">VLOOKUP($A19,'[5]Adjusted Factors'!$E:$BH,55,0)</f>
        <v>0</v>
      </c>
      <c r="DO19" s="124">
        <f ca="1">VLOOKUP($A19,'[5]Adjusted Factors'!$E:$BH,55,0)</f>
        <v>0</v>
      </c>
    </row>
    <row r="20" spans="1:119" x14ac:dyDescent="0.2">
      <c r="A20" s="124">
        <v>110330</v>
      </c>
      <c r="B20" s="124">
        <v>8262247</v>
      </c>
      <c r="C20" s="124" t="s">
        <v>172</v>
      </c>
      <c r="D20" s="126">
        <f>VLOOKUP(A20,'[4]New ISB'!$B$6:$G$195,4,0)</f>
        <v>101</v>
      </c>
      <c r="E20" s="126">
        <f>VLOOKUP(A20,'[4]New ISB'!$B$6:$G$195,5,0)</f>
        <v>101</v>
      </c>
      <c r="F20" s="126">
        <f>VLOOKUP(A20,'[4]New ISB'!$B$6:$G$195,6,0)</f>
        <v>0</v>
      </c>
      <c r="G20" s="126">
        <f>VLOOKUP(A20,'[4]New ISB'!$B:$H,7,0)</f>
        <v>362692.12715999997</v>
      </c>
      <c r="H20" s="126">
        <f>VLOOKUP(A20,'[4]New ISB'!$B:$J,8,0)</f>
        <v>0</v>
      </c>
      <c r="I20" s="126">
        <f>VLOOKUP(A20,'[4]New ISB'!$B:$J,9,0)</f>
        <v>0</v>
      </c>
      <c r="J20" s="126">
        <f>VLOOKUP($A20,'[4]New ISB'!$B:$FF,10,0)</f>
        <v>8578.0299999999843</v>
      </c>
      <c r="K20" s="126">
        <f>VLOOKUP($A20,'[4]New ISB'!$B:$FF,11,0)</f>
        <v>0</v>
      </c>
      <c r="L20" s="126">
        <f>VLOOKUP($A20,'[4]New ISB'!$B:$FF,12,0)</f>
        <v>16043.78999999999</v>
      </c>
      <c r="M20" s="126">
        <f>VLOOKUP($A20,'[4]New ISB'!$B:$FF,13,0)</f>
        <v>0</v>
      </c>
      <c r="N20" s="126">
        <f>VLOOKUP($A20,'[4]New ISB'!$B:$FF,14,0)</f>
        <v>7502.0000000000009</v>
      </c>
      <c r="O20" s="126">
        <f>VLOOKUP($A20,'[4]New ISB'!$B:$FF,15,0)</f>
        <v>5869.5999999999995</v>
      </c>
      <c r="P20" s="126">
        <f>VLOOKUP($A20,'[4]New ISB'!$B:$FF,16,0)</f>
        <v>11456.250000000022</v>
      </c>
      <c r="Q20" s="126">
        <f>VLOOKUP($A20,'[4]New ISB'!$B:$FF,17,0)</f>
        <v>0</v>
      </c>
      <c r="R20" s="126">
        <f>VLOOKUP($A20,'[4]New ISB'!$B:$FF,18,0)</f>
        <v>530.32999999999993</v>
      </c>
      <c r="S20" s="126">
        <f>VLOOKUP($A20,'[4]New ISB'!$B:$FF,19,0)</f>
        <v>0</v>
      </c>
      <c r="T20" s="126">
        <f>VLOOKUP($A20,'[4]New ISB'!$B:$FF,20,0)</f>
        <v>0</v>
      </c>
      <c r="U20" s="126">
        <f>VLOOKUP($A20,'[4]New ISB'!$B:$FF,21,0)</f>
        <v>0</v>
      </c>
      <c r="V20" s="126">
        <f>VLOOKUP($A20,'[4]New ISB'!$B:$FF,22,0)</f>
        <v>0</v>
      </c>
      <c r="W20" s="126">
        <f>VLOOKUP($A20,'[4]New ISB'!$B:$FF,23,0)</f>
        <v>0</v>
      </c>
      <c r="X20" s="126">
        <f>VLOOKUP($A20,'[4]New ISB'!$B:$FF,24,0)</f>
        <v>0</v>
      </c>
      <c r="Y20" s="126">
        <f>VLOOKUP($A20,'[4]New ISB'!$B:$FF,25,0)</f>
        <v>0</v>
      </c>
      <c r="Z20" s="126">
        <f>VLOOKUP($A20,'[4]New ISB'!$B:$FF,26,0)</f>
        <v>15556.958873239411</v>
      </c>
      <c r="AA20" s="126">
        <f>VLOOKUP($A20,'[4]New ISB'!$B:$FF,27,0)</f>
        <v>0</v>
      </c>
      <c r="AB20" s="126"/>
      <c r="AC20" s="126">
        <f>VLOOKUP($A20,'[4]New ISB'!$B:$FF,28,0)</f>
        <v>52670.851791044777</v>
      </c>
      <c r="AD20" s="126">
        <f>VLOOKUP($A20,'[4]New ISB'!$B:$FF,29,0)</f>
        <v>0</v>
      </c>
      <c r="AE20" s="126">
        <f>VLOOKUP($A20,'[4]New ISB'!$B:$FF,30,0)</f>
        <v>0</v>
      </c>
      <c r="AF20" s="126">
        <f>VLOOKUP($A20,'[4]New ISB'!$B:$FF,31,0)</f>
        <v>0</v>
      </c>
      <c r="AG20" s="126">
        <f>VLOOKUP($A20,'[4]New ISB'!$B:$FF,32,0)</f>
        <v>138401.09</v>
      </c>
      <c r="AH20" s="126">
        <f>VLOOKUP($A20,'[4]New ISB'!$B:$FF,33,0)</f>
        <v>0</v>
      </c>
      <c r="AI20" s="126">
        <f>VLOOKUP($A20,'[4]New ISB'!$B:$FF,34,0)</f>
        <v>0</v>
      </c>
      <c r="AJ20" s="126">
        <f>VLOOKUP($A20,'[4]New ISB'!$B:$FF,35,0)</f>
        <v>0</v>
      </c>
      <c r="AK20" s="126">
        <f>VLOOKUP($A20,'[4]New ISB'!$B:$FF,36,0)</f>
        <v>16591.75</v>
      </c>
      <c r="AL20" s="126">
        <f>VLOOKUP($A20,'[4]New ISB'!$B:$FF,37,0)</f>
        <v>0</v>
      </c>
      <c r="AM20" s="126">
        <f>VLOOKUP($A20,'[4]New ISB'!$B:$FF,38,0)</f>
        <v>0</v>
      </c>
      <c r="AN20" s="126">
        <f>VLOOKUP($A20,'[4]New ISB'!$B:$FF,39,0)</f>
        <v>0</v>
      </c>
      <c r="AO20" s="126">
        <f>VLOOKUP($A20,'[4]New ISB'!$B:$FF,40,0)</f>
        <v>0</v>
      </c>
      <c r="AP20" s="126">
        <f>VLOOKUP($A20,'[4]New ISB'!$B:$FF,41,0)</f>
        <v>0</v>
      </c>
      <c r="AQ20" s="126">
        <f>VLOOKUP($A20,'[4]New ISB'!$B:$FF,42,0)</f>
        <v>0</v>
      </c>
      <c r="AR20" s="126">
        <f>VLOOKUP($A20,'[4]New ISB'!$B:$FF,43,0)</f>
        <v>0</v>
      </c>
      <c r="AS20" s="126">
        <f>VLOOKUP($A20,'[4]New ISB'!$B:$FF,44,0)</f>
        <v>0</v>
      </c>
      <c r="AT20" s="126">
        <f t="shared" si="19"/>
        <v>362692.12715999997</v>
      </c>
      <c r="AU20" s="126">
        <f t="shared" si="20"/>
        <v>118207.81066428419</v>
      </c>
      <c r="AV20" s="126">
        <f t="shared" si="21"/>
        <v>154992.84</v>
      </c>
      <c r="AW20" s="126">
        <f>VLOOKUP($A20,'[4]New ISB'!$B:$FF,48,0)</f>
        <v>55598.53042819105</v>
      </c>
      <c r="AX20" s="126">
        <f t="shared" si="22"/>
        <v>635892.77782428416</v>
      </c>
      <c r="AY20" s="126">
        <f>VLOOKUP($A20,'[4]New ISB'!$B:$CC,50,0)</f>
        <v>619301.02782428416</v>
      </c>
      <c r="AZ20" s="126">
        <f>VLOOKUP($A20,'[4]New ISB'!$B:$CC,51,0)</f>
        <v>4610</v>
      </c>
      <c r="BA20" s="126">
        <f>VLOOKUP($A20,'[4]New ISB'!$B:$CC,52,0)</f>
        <v>465610</v>
      </c>
      <c r="BB20" s="126">
        <f>VLOOKUP($A20,'[4]New ISB'!$B:$CC,53,0)</f>
        <v>0</v>
      </c>
      <c r="BC20" s="126">
        <f>VLOOKUP($A20,'[4]New ISB'!$B:$CC,54,0)</f>
        <v>0</v>
      </c>
      <c r="BD20" s="126">
        <f>VLOOKUP($A20,'[4]New ISB'!$B:$CC,55,0)</f>
        <v>635892.77782428416</v>
      </c>
      <c r="BE20" s="126">
        <f>VLOOKUP($A20,'[4]New ISB'!$B:$CC,56,0)</f>
        <v>635892.77782428404</v>
      </c>
      <c r="BF20" s="126">
        <f>VLOOKUP($A20,'[4]New ISB'!$B:$CC,57,0)</f>
        <v>0</v>
      </c>
      <c r="BG20" s="126">
        <f>VLOOKUP($A20,'[4]New ISB'!$B:$CC,58,0)</f>
        <v>482201.75</v>
      </c>
      <c r="BH20" s="126">
        <f>VLOOKUP($A20,'[4]New ISB'!$B:$CC,59,0)</f>
        <v>327208.91000000003</v>
      </c>
      <c r="BI20" s="126">
        <f>VLOOKUP($A20,'[4]New ISB'!$B:$CC,60,0)</f>
        <v>480899.93782428419</v>
      </c>
      <c r="BJ20" s="126">
        <f>VLOOKUP($A20,'[4]New ISB'!$B:$CC,61,0)</f>
        <v>4761.3855230127147</v>
      </c>
      <c r="BK20" s="126">
        <f>VLOOKUP($A20,'[4]New ISB'!$B:$CC,62,0)</f>
        <v>4730.3664588235297</v>
      </c>
      <c r="BL20" s="159">
        <f>VLOOKUP($A20,'[4]New ISB'!$B:$CC,63,0)</f>
        <v>6.5574336489988561E-3</v>
      </c>
      <c r="BM20" s="126">
        <f>VLOOKUP($A20,'[4]New ISB'!$B:$CC,64,0)</f>
        <v>0</v>
      </c>
      <c r="BN20" s="126">
        <f>VLOOKUP($A20,'[4]New ISB'!$B:$CC,65,0)</f>
        <v>0</v>
      </c>
      <c r="BO20" s="126">
        <f>VLOOKUP($A20,'[4]New ISB'!$B:$CC,66,0)</f>
        <v>635892.77782428416</v>
      </c>
      <c r="BP20" s="126">
        <f>VLOOKUP($A20,'[4]New ISB'!$B:$CC,67,0)</f>
        <v>6131.6933447948923</v>
      </c>
      <c r="BQ20" s="127" t="str">
        <f>VLOOKUP($A20,'[4]New ISB'!$B:$CC,68,0)</f>
        <v>Y</v>
      </c>
      <c r="BR20" s="126">
        <f>VLOOKUP($A20,'[4]New ISB'!$B:$CC,69,0)</f>
        <v>6295.9680972701399</v>
      </c>
      <c r="BS20" s="159">
        <f>VLOOKUP($A20,'[4]New ISB'!$B:$CC,70,0)</f>
        <v>4.235025701816153E-2</v>
      </c>
      <c r="BT20" s="126">
        <f>VLOOKUP($A20,'[4]New ISB'!$B:$CC,71,0)</f>
        <v>-2443.7515731686399</v>
      </c>
      <c r="BU20" s="126">
        <f>VLOOKUP($A20,'[4]New ISB'!$B:$CC,72,0)</f>
        <v>633449.02625111549</v>
      </c>
      <c r="BV20" s="126">
        <f>VLOOKUP($A20,'[4]New ISB'!$B:$CC,73,0)</f>
        <v>0</v>
      </c>
      <c r="BW20" s="126">
        <f>VLOOKUP($A20,'[4]New ISB'!$B:$CC,74,0)</f>
        <v>633449.02625111549</v>
      </c>
      <c r="BY20" s="126">
        <f>VLOOKUP($A20,'[4]New ISB'!$B:$CC,75,0)</f>
        <v>16591.75</v>
      </c>
      <c r="BZ20" s="126">
        <f>VLOOKUP($A20,'[4]New ISB'!$B:$CC,76,0)</f>
        <v>616857.27625111549</v>
      </c>
      <c r="CA20" s="126">
        <f>VLOOKUP(A20,'[4]New ISB'!$B:$F,5,0)</f>
        <v>101</v>
      </c>
      <c r="CB20" s="129">
        <f>VLOOKUP($A20,'[4]Adjusted Factors'!$E:$W,18,0)</f>
        <v>0</v>
      </c>
      <c r="CC20" s="129">
        <f>VLOOKUP($A20,'[4]Adjusted Factors'!$E:$W,19,0)</f>
        <v>0</v>
      </c>
      <c r="CE20" s="126"/>
      <c r="CI20" s="124" t="s">
        <v>113</v>
      </c>
      <c r="CJ20" s="124">
        <v>3000</v>
      </c>
      <c r="CK20" s="144"/>
      <c r="CL20" s="145"/>
      <c r="CM20" s="124">
        <f ca="1">VLOOKUP($A20,'[5]Adjusted Factors'!$E:$BH,28,0)</f>
        <v>16.999999999999968</v>
      </c>
      <c r="CN20" s="124">
        <f ca="1">VLOOKUP($A20,'[5]Adjusted Factors'!$E:$BH,29,0)</f>
        <v>18.999999999999989</v>
      </c>
      <c r="CO20" s="124">
        <f ca="1">VLOOKUP($A20,'[5]Adjusted Factors'!$E:$BH,30,0)</f>
        <v>0</v>
      </c>
      <c r="CP20" s="124">
        <f ca="1">VLOOKUP($A20,'[5]Adjusted Factors'!$E:$BH,31,0)</f>
        <v>0</v>
      </c>
      <c r="CQ20" s="124">
        <f ca="1">VLOOKUP($A20,'[5]Adjusted Factors'!$E:$BH,32,0)</f>
        <v>24.000000000000039</v>
      </c>
      <c r="CR20" s="124">
        <f ca="1">VLOOKUP($A20,'[5]Adjusted Factors'!$E:$BH,33,0)</f>
        <v>31.000000000000004</v>
      </c>
      <c r="CS20" s="124">
        <f ca="1">VLOOKUP($A20,'[5]Adjusted Factors'!$E:$BH,34,0)</f>
        <v>19.999999999999996</v>
      </c>
      <c r="CT20" s="124">
        <f ca="1">VLOOKUP($A20,'[5]Adjusted Factors'!$E:$BH,35,0)</f>
        <v>25.000000000000046</v>
      </c>
      <c r="CU20" s="124">
        <f ca="1">VLOOKUP($A20,'[5]Adjusted Factors'!$E:$BH,36,0)</f>
        <v>0</v>
      </c>
      <c r="CV20" s="124">
        <f ca="1">VLOOKUP($A20,'[5]Adjusted Factors'!$E:$BH,37,0)</f>
        <v>0.99999999999999989</v>
      </c>
      <c r="CW20" s="124">
        <f ca="1">VLOOKUP($A20,'[5]Adjusted Factors'!$E:$BH,38,0)</f>
        <v>0</v>
      </c>
      <c r="CX20" s="124">
        <f ca="1">VLOOKUP($A20,'[5]Adjusted Factors'!$E:$BH,39,0)</f>
        <v>0</v>
      </c>
      <c r="CY20" s="124">
        <f ca="1">VLOOKUP($A20,'[5]Adjusted Factors'!$E:$BH,40,0)</f>
        <v>0</v>
      </c>
      <c r="CZ20" s="124">
        <f ca="1">VLOOKUP($A20,'[5]Adjusted Factors'!$E:$BH,41,0)</f>
        <v>0</v>
      </c>
      <c r="DA20" s="124">
        <f ca="1">VLOOKUP($A20,'[5]Adjusted Factors'!$E:$BH,42,0)</f>
        <v>0</v>
      </c>
      <c r="DB20" s="124">
        <f ca="1">VLOOKUP($A20,'[5]Adjusted Factors'!$E:$BH,43,0)</f>
        <v>0</v>
      </c>
      <c r="DC20" s="124">
        <f ca="1">VLOOKUP($A20,'[5]Adjusted Factors'!$E:$BH,44,0)</f>
        <v>0</v>
      </c>
      <c r="DD20" s="124">
        <f ca="1">VLOOKUP($A20,'[5]Adjusted Factors'!$E:$BH,45,0)</f>
        <v>0</v>
      </c>
      <c r="DE20" s="124">
        <f ca="1">VLOOKUP($A20,'[5]Adjusted Factors'!$E:$BH,46,0)</f>
        <v>25.605633802816861</v>
      </c>
      <c r="DF20" s="124">
        <f ca="1">VLOOKUP($A20,'[5]Adjusted Factors'!$E:$BH,47,0)</f>
        <v>0</v>
      </c>
      <c r="DG20" s="124">
        <f ca="1">VLOOKUP($A20,'[5]Adjusted Factors'!$E:$BH,48,0)</f>
        <v>43.716417910447767</v>
      </c>
      <c r="DH20" s="124">
        <f ca="1">VLOOKUP($A20,'[5]Adjusted Factors'!$E:$BH,49,0)</f>
        <v>0</v>
      </c>
      <c r="DI20" s="124">
        <f ca="1">VLOOKUP($A20,'[5]Adjusted Factors'!$E:$BH,50,0)</f>
        <v>0</v>
      </c>
      <c r="DJ20" s="124">
        <f ca="1">VLOOKUP($A20,'[5]Adjusted Factors'!$E:$BH,51,0)</f>
        <v>0</v>
      </c>
      <c r="DK20" s="124">
        <f ca="1">VLOOKUP($A20,'[5]Adjusted Factors'!$E:$BH,52,0)</f>
        <v>0</v>
      </c>
      <c r="DL20" s="124">
        <f ca="1">VLOOKUP($A20,'[5]Adjusted Factors'!$E:$BH,53,0)</f>
        <v>0</v>
      </c>
      <c r="DM20" s="124">
        <f ca="1">VLOOKUP($A20,'[5]Adjusted Factors'!$E:$BH,54,0)</f>
        <v>0</v>
      </c>
      <c r="DN20" s="124">
        <f ca="1">VLOOKUP($A20,'[5]Adjusted Factors'!$E:$BH,55,0)</f>
        <v>0</v>
      </c>
      <c r="DO20" s="124">
        <f ca="1">VLOOKUP($A20,'[5]Adjusted Factors'!$E:$BH,55,0)</f>
        <v>0</v>
      </c>
    </row>
    <row r="21" spans="1:119" x14ac:dyDescent="0.2">
      <c r="A21" s="124">
        <v>110345</v>
      </c>
      <c r="B21" s="124">
        <v>8262272</v>
      </c>
      <c r="C21" s="124" t="s">
        <v>136</v>
      </c>
      <c r="D21" s="126">
        <f>VLOOKUP(A21,'[4]New ISB'!$B$6:$G$195,4,0)</f>
        <v>110</v>
      </c>
      <c r="E21" s="126">
        <f>VLOOKUP(A21,'[4]New ISB'!$B$6:$G$195,5,0)</f>
        <v>110</v>
      </c>
      <c r="F21" s="126">
        <f>VLOOKUP(A21,'[4]New ISB'!$B$6:$G$195,6,0)</f>
        <v>0</v>
      </c>
      <c r="G21" s="126">
        <f>VLOOKUP(A21,'[4]New ISB'!$B:$H,7,0)</f>
        <v>395011.22759999998</v>
      </c>
      <c r="H21" s="126">
        <f>VLOOKUP(A21,'[4]New ISB'!$B:$J,8,0)</f>
        <v>0</v>
      </c>
      <c r="I21" s="126">
        <f>VLOOKUP(A21,'[4]New ISB'!$B:$J,9,0)</f>
        <v>0</v>
      </c>
      <c r="J21" s="126">
        <f>VLOOKUP($A21,'[4]New ISB'!$B:$FF,10,0)</f>
        <v>27247.860000000004</v>
      </c>
      <c r="K21" s="126">
        <f>VLOOKUP($A21,'[4]New ISB'!$B:$FF,11,0)</f>
        <v>0</v>
      </c>
      <c r="L21" s="126">
        <f>VLOOKUP($A21,'[4]New ISB'!$B:$FF,12,0)</f>
        <v>46442.549999999996</v>
      </c>
      <c r="M21" s="126">
        <f>VLOOKUP($A21,'[4]New ISB'!$B:$FF,13,0)</f>
        <v>0</v>
      </c>
      <c r="N21" s="126">
        <f>VLOOKUP($A21,'[4]New ISB'!$B:$FF,14,0)</f>
        <v>0</v>
      </c>
      <c r="O21" s="126">
        <f>VLOOKUP($A21,'[4]New ISB'!$B:$FF,15,0)</f>
        <v>6750.0399999999972</v>
      </c>
      <c r="P21" s="126">
        <f>VLOOKUP($A21,'[4]New ISB'!$B:$FF,16,0)</f>
        <v>458.25</v>
      </c>
      <c r="Q21" s="126">
        <f>VLOOKUP($A21,'[4]New ISB'!$B:$FF,17,0)</f>
        <v>28468.079999999991</v>
      </c>
      <c r="R21" s="126">
        <f>VLOOKUP($A21,'[4]New ISB'!$B:$FF,18,0)</f>
        <v>0</v>
      </c>
      <c r="S21" s="126">
        <f>VLOOKUP($A21,'[4]New ISB'!$B:$FF,19,0)</f>
        <v>0</v>
      </c>
      <c r="T21" s="126">
        <f>VLOOKUP($A21,'[4]New ISB'!$B:$FF,20,0)</f>
        <v>0</v>
      </c>
      <c r="U21" s="126">
        <f>VLOOKUP($A21,'[4]New ISB'!$B:$FF,21,0)</f>
        <v>0</v>
      </c>
      <c r="V21" s="126">
        <f>VLOOKUP($A21,'[4]New ISB'!$B:$FF,22,0)</f>
        <v>0</v>
      </c>
      <c r="W21" s="126">
        <f>VLOOKUP($A21,'[4]New ISB'!$B:$FF,23,0)</f>
        <v>0</v>
      </c>
      <c r="X21" s="126">
        <f>VLOOKUP($A21,'[4]New ISB'!$B:$FF,24,0)</f>
        <v>0</v>
      </c>
      <c r="Y21" s="126">
        <f>VLOOKUP($A21,'[4]New ISB'!$B:$FF,25,0)</f>
        <v>0</v>
      </c>
      <c r="Z21" s="126">
        <f>VLOOKUP($A21,'[4]New ISB'!$B:$FF,26,0)</f>
        <v>21264.599999999984</v>
      </c>
      <c r="AA21" s="126">
        <f>VLOOKUP($A21,'[4]New ISB'!$B:$FF,27,0)</f>
        <v>0</v>
      </c>
      <c r="AB21" s="126"/>
      <c r="AC21" s="126">
        <f>VLOOKUP($A21,'[4]New ISB'!$B:$FF,28,0)</f>
        <v>51302.438709677393</v>
      </c>
      <c r="AD21" s="126">
        <f>VLOOKUP($A21,'[4]New ISB'!$B:$FF,29,0)</f>
        <v>0</v>
      </c>
      <c r="AE21" s="126">
        <f>VLOOKUP($A21,'[4]New ISB'!$B:$FF,30,0)</f>
        <v>0</v>
      </c>
      <c r="AF21" s="126">
        <f>VLOOKUP($A21,'[4]New ISB'!$B:$FF,31,0)</f>
        <v>0</v>
      </c>
      <c r="AG21" s="126">
        <f>VLOOKUP($A21,'[4]New ISB'!$B:$FF,32,0)</f>
        <v>138401.09</v>
      </c>
      <c r="AH21" s="126">
        <f>VLOOKUP($A21,'[4]New ISB'!$B:$FF,33,0)</f>
        <v>0</v>
      </c>
      <c r="AI21" s="126">
        <f>VLOOKUP($A21,'[4]New ISB'!$B:$FF,34,0)</f>
        <v>0</v>
      </c>
      <c r="AJ21" s="126">
        <f>VLOOKUP($A21,'[4]New ISB'!$B:$FF,35,0)</f>
        <v>0</v>
      </c>
      <c r="AK21" s="126">
        <f>VLOOKUP($A21,'[4]New ISB'!$B:$FF,36,0)</f>
        <v>21818.775000000001</v>
      </c>
      <c r="AL21" s="126">
        <f>VLOOKUP($A21,'[4]New ISB'!$B:$FF,37,0)</f>
        <v>0</v>
      </c>
      <c r="AM21" s="126">
        <f>VLOOKUP($A21,'[4]New ISB'!$B:$FF,38,0)</f>
        <v>0</v>
      </c>
      <c r="AN21" s="126">
        <f>VLOOKUP($A21,'[4]New ISB'!$B:$FF,39,0)</f>
        <v>0</v>
      </c>
      <c r="AO21" s="126">
        <f>VLOOKUP($A21,'[4]New ISB'!$B:$FF,40,0)</f>
        <v>0</v>
      </c>
      <c r="AP21" s="126">
        <f>VLOOKUP($A21,'[4]New ISB'!$B:$FF,41,0)</f>
        <v>0</v>
      </c>
      <c r="AQ21" s="126">
        <f>VLOOKUP($A21,'[4]New ISB'!$B:$FF,42,0)</f>
        <v>0</v>
      </c>
      <c r="AR21" s="126">
        <f>VLOOKUP($A21,'[4]New ISB'!$B:$FF,43,0)</f>
        <v>0</v>
      </c>
      <c r="AS21" s="126">
        <f>VLOOKUP($A21,'[4]New ISB'!$B:$FF,44,0)</f>
        <v>0</v>
      </c>
      <c r="AT21" s="126">
        <f t="shared" si="19"/>
        <v>395011.22759999998</v>
      </c>
      <c r="AU21" s="126">
        <f t="shared" si="20"/>
        <v>181933.81870967738</v>
      </c>
      <c r="AV21" s="126">
        <f t="shared" si="21"/>
        <v>160219.86499999999</v>
      </c>
      <c r="AW21" s="126">
        <f>VLOOKUP($A21,'[4]New ISB'!$B:$FF,48,0)</f>
        <v>70705.043797548366</v>
      </c>
      <c r="AX21" s="126">
        <f t="shared" si="22"/>
        <v>737164.91130967741</v>
      </c>
      <c r="AY21" s="126">
        <f>VLOOKUP($A21,'[4]New ISB'!$B:$CC,50,0)</f>
        <v>715346.13630967739</v>
      </c>
      <c r="AZ21" s="126">
        <f>VLOOKUP($A21,'[4]New ISB'!$B:$CC,51,0)</f>
        <v>4610</v>
      </c>
      <c r="BA21" s="126">
        <f>VLOOKUP($A21,'[4]New ISB'!$B:$CC,52,0)</f>
        <v>507100</v>
      </c>
      <c r="BB21" s="126">
        <f>VLOOKUP($A21,'[4]New ISB'!$B:$CC,53,0)</f>
        <v>0</v>
      </c>
      <c r="BC21" s="126">
        <f>VLOOKUP($A21,'[4]New ISB'!$B:$CC,54,0)</f>
        <v>0</v>
      </c>
      <c r="BD21" s="126">
        <f>VLOOKUP($A21,'[4]New ISB'!$B:$CC,55,0)</f>
        <v>737164.91130967741</v>
      </c>
      <c r="BE21" s="126">
        <f>VLOOKUP($A21,'[4]New ISB'!$B:$CC,56,0)</f>
        <v>737164.91130967741</v>
      </c>
      <c r="BF21" s="126">
        <f>VLOOKUP($A21,'[4]New ISB'!$B:$CC,57,0)</f>
        <v>0</v>
      </c>
      <c r="BG21" s="126">
        <f>VLOOKUP($A21,'[4]New ISB'!$B:$CC,58,0)</f>
        <v>528918.77500000002</v>
      </c>
      <c r="BH21" s="126">
        <f>VLOOKUP($A21,'[4]New ISB'!$B:$CC,59,0)</f>
        <v>368698.91000000003</v>
      </c>
      <c r="BI21" s="126">
        <f>VLOOKUP($A21,'[4]New ISB'!$B:$CC,60,0)</f>
        <v>576945.04630967742</v>
      </c>
      <c r="BJ21" s="126">
        <f>VLOOKUP($A21,'[4]New ISB'!$B:$CC,61,0)</f>
        <v>5244.9549664516126</v>
      </c>
      <c r="BK21" s="126">
        <f>VLOOKUP($A21,'[4]New ISB'!$B:$CC,62,0)</f>
        <v>5120.5437984251976</v>
      </c>
      <c r="BL21" s="159">
        <f>VLOOKUP($A21,'[4]New ISB'!$B:$CC,63,0)</f>
        <v>2.4296475711169024E-2</v>
      </c>
      <c r="BM21" s="126">
        <f>VLOOKUP($A21,'[4]New ISB'!$B:$CC,64,0)</f>
        <v>0</v>
      </c>
      <c r="BN21" s="126">
        <f>VLOOKUP($A21,'[4]New ISB'!$B:$CC,65,0)</f>
        <v>0</v>
      </c>
      <c r="BO21" s="126">
        <f>VLOOKUP($A21,'[4]New ISB'!$B:$CC,66,0)</f>
        <v>737164.91130967741</v>
      </c>
      <c r="BP21" s="126">
        <f>VLOOKUP($A21,'[4]New ISB'!$B:$CC,67,0)</f>
        <v>6503.1466937243395</v>
      </c>
      <c r="BQ21" s="127" t="str">
        <f>VLOOKUP($A21,'[4]New ISB'!$B:$CC,68,0)</f>
        <v>Y</v>
      </c>
      <c r="BR21" s="126">
        <f>VLOOKUP($A21,'[4]New ISB'!$B:$CC,69,0)</f>
        <v>6701.4991937243403</v>
      </c>
      <c r="BS21" s="159">
        <f>VLOOKUP($A21,'[4]New ISB'!$B:$CC,70,0)</f>
        <v>5.2619178931331723E-2</v>
      </c>
      <c r="BT21" s="126">
        <f>VLOOKUP($A21,'[4]New ISB'!$B:$CC,71,0)</f>
        <v>-2661.5116143420828</v>
      </c>
      <c r="BU21" s="126">
        <f>VLOOKUP($A21,'[4]New ISB'!$B:$CC,72,0)</f>
        <v>734503.39969533531</v>
      </c>
      <c r="BV21" s="126">
        <f>VLOOKUP($A21,'[4]New ISB'!$B:$CC,73,0)</f>
        <v>0</v>
      </c>
      <c r="BW21" s="126">
        <f>VLOOKUP($A21,'[4]New ISB'!$B:$CC,74,0)</f>
        <v>734503.39969533531</v>
      </c>
      <c r="BY21" s="126">
        <f>VLOOKUP($A21,'[4]New ISB'!$B:$CC,75,0)</f>
        <v>21818.775000000001</v>
      </c>
      <c r="BZ21" s="126">
        <f>VLOOKUP($A21,'[4]New ISB'!$B:$CC,76,0)</f>
        <v>712684.62469533528</v>
      </c>
      <c r="CA21" s="126">
        <f>VLOOKUP(A21,'[4]New ISB'!$B:$F,5,0)</f>
        <v>110</v>
      </c>
      <c r="CB21" s="129">
        <f>VLOOKUP($A21,'[4]Adjusted Factors'!$E:$W,18,0)</f>
        <v>0</v>
      </c>
      <c r="CC21" s="129">
        <f>VLOOKUP($A21,'[4]Adjusted Factors'!$E:$W,19,0)</f>
        <v>0</v>
      </c>
      <c r="CE21" s="126"/>
      <c r="CI21" s="124" t="s">
        <v>115</v>
      </c>
      <c r="CJ21" s="124">
        <v>5410</v>
      </c>
      <c r="CK21" s="144"/>
      <c r="CL21" s="145"/>
      <c r="CM21" s="124">
        <f ca="1">VLOOKUP($A21,'[5]Adjusted Factors'!$E:$BH,28,0)</f>
        <v>54.000000000000014</v>
      </c>
      <c r="CN21" s="124">
        <f ca="1">VLOOKUP($A21,'[5]Adjusted Factors'!$E:$BH,29,0)</f>
        <v>55</v>
      </c>
      <c r="CO21" s="124">
        <f ca="1">VLOOKUP($A21,'[5]Adjusted Factors'!$E:$BH,30,0)</f>
        <v>0</v>
      </c>
      <c r="CP21" s="124">
        <f ca="1">VLOOKUP($A21,'[5]Adjusted Factors'!$E:$BH,31,0)</f>
        <v>0</v>
      </c>
      <c r="CQ21" s="124">
        <f ca="1">VLOOKUP($A21,'[5]Adjusted Factors'!$E:$BH,32,0)</f>
        <v>29.000000000000039</v>
      </c>
      <c r="CR21" s="124">
        <f ca="1">VLOOKUP($A21,'[5]Adjusted Factors'!$E:$BH,33,0)</f>
        <v>0</v>
      </c>
      <c r="CS21" s="124">
        <f ca="1">VLOOKUP($A21,'[5]Adjusted Factors'!$E:$BH,34,0)</f>
        <v>22.999999999999989</v>
      </c>
      <c r="CT21" s="124">
        <f ca="1">VLOOKUP($A21,'[5]Adjusted Factors'!$E:$BH,35,0)</f>
        <v>1</v>
      </c>
      <c r="CU21" s="124">
        <f ca="1">VLOOKUP($A21,'[5]Adjusted Factors'!$E:$BH,36,0)</f>
        <v>56.999999999999979</v>
      </c>
      <c r="CV21" s="124">
        <f ca="1">VLOOKUP($A21,'[5]Adjusted Factors'!$E:$BH,37,0)</f>
        <v>0</v>
      </c>
      <c r="CW21" s="124">
        <f ca="1">VLOOKUP($A21,'[5]Adjusted Factors'!$E:$BH,38,0)</f>
        <v>0</v>
      </c>
      <c r="CX21" s="124">
        <f ca="1">VLOOKUP($A21,'[5]Adjusted Factors'!$E:$BH,39,0)</f>
        <v>0</v>
      </c>
      <c r="CY21" s="124">
        <f ca="1">VLOOKUP($A21,'[5]Adjusted Factors'!$E:$BH,40,0)</f>
        <v>0</v>
      </c>
      <c r="CZ21" s="124">
        <f ca="1">VLOOKUP($A21,'[5]Adjusted Factors'!$E:$BH,41,0)</f>
        <v>0</v>
      </c>
      <c r="DA21" s="124">
        <f ca="1">VLOOKUP($A21,'[5]Adjusted Factors'!$E:$BH,42,0)</f>
        <v>0</v>
      </c>
      <c r="DB21" s="124">
        <f ca="1">VLOOKUP($A21,'[5]Adjusted Factors'!$E:$BH,43,0)</f>
        <v>0</v>
      </c>
      <c r="DC21" s="124">
        <f ca="1">VLOOKUP($A21,'[5]Adjusted Factors'!$E:$BH,44,0)</f>
        <v>0</v>
      </c>
      <c r="DD21" s="124">
        <f ca="1">VLOOKUP($A21,'[5]Adjusted Factors'!$E:$BH,45,0)</f>
        <v>0</v>
      </c>
      <c r="DE21" s="124">
        <f ca="1">VLOOKUP($A21,'[5]Adjusted Factors'!$E:$BH,46,0)</f>
        <v>34.999999999999979</v>
      </c>
      <c r="DF21" s="124">
        <f ca="1">VLOOKUP($A21,'[5]Adjusted Factors'!$E:$BH,47,0)</f>
        <v>0</v>
      </c>
      <c r="DG21" s="124">
        <f ca="1">VLOOKUP($A21,'[5]Adjusted Factors'!$E:$BH,48,0)</f>
        <v>42.580645161290306</v>
      </c>
      <c r="DH21" s="124">
        <f ca="1">VLOOKUP($A21,'[5]Adjusted Factors'!$E:$BH,49,0)</f>
        <v>0</v>
      </c>
      <c r="DI21" s="124">
        <f ca="1">VLOOKUP($A21,'[5]Adjusted Factors'!$E:$BH,50,0)</f>
        <v>0</v>
      </c>
      <c r="DJ21" s="124">
        <f ca="1">VLOOKUP($A21,'[5]Adjusted Factors'!$E:$BH,51,0)</f>
        <v>0</v>
      </c>
      <c r="DK21" s="124">
        <f ca="1">VLOOKUP($A21,'[5]Adjusted Factors'!$E:$BH,52,0)</f>
        <v>0</v>
      </c>
      <c r="DL21" s="124">
        <f ca="1">VLOOKUP($A21,'[5]Adjusted Factors'!$E:$BH,53,0)</f>
        <v>0</v>
      </c>
      <c r="DM21" s="124">
        <f ca="1">VLOOKUP($A21,'[5]Adjusted Factors'!$E:$BH,54,0)</f>
        <v>0</v>
      </c>
      <c r="DN21" s="124">
        <f ca="1">VLOOKUP($A21,'[5]Adjusted Factors'!$E:$BH,55,0)</f>
        <v>0</v>
      </c>
      <c r="DO21" s="124">
        <f ca="1">VLOOKUP($A21,'[5]Adjusted Factors'!$E:$BH,55,0)</f>
        <v>0</v>
      </c>
    </row>
    <row r="22" spans="1:119" x14ac:dyDescent="0.2">
      <c r="A22" s="124">
        <v>110355</v>
      </c>
      <c r="B22" s="124">
        <v>8262285</v>
      </c>
      <c r="C22" s="124" t="s">
        <v>125</v>
      </c>
      <c r="D22" s="126">
        <f>VLOOKUP(A22,'[4]New ISB'!$B$6:$G$195,4,0)</f>
        <v>282</v>
      </c>
      <c r="E22" s="126">
        <f>VLOOKUP(A22,'[4]New ISB'!$B$6:$G$195,5,0)</f>
        <v>282</v>
      </c>
      <c r="F22" s="126">
        <f>VLOOKUP(A22,'[4]New ISB'!$B$6:$G$195,6,0)</f>
        <v>0</v>
      </c>
      <c r="G22" s="126">
        <f>VLOOKUP(A22,'[4]New ISB'!$B:$H,7,0)</f>
        <v>1012665.14712</v>
      </c>
      <c r="H22" s="126">
        <f>VLOOKUP(A22,'[4]New ISB'!$B:$J,8,0)</f>
        <v>0</v>
      </c>
      <c r="I22" s="126">
        <f>VLOOKUP(A22,'[4]New ISB'!$B:$J,9,0)</f>
        <v>0</v>
      </c>
      <c r="J22" s="126">
        <f>VLOOKUP($A22,'[4]New ISB'!$B:$FF,10,0)</f>
        <v>65596.699999999939</v>
      </c>
      <c r="K22" s="126">
        <f>VLOOKUP($A22,'[4]New ISB'!$B:$FF,11,0)</f>
        <v>0</v>
      </c>
      <c r="L22" s="126">
        <f>VLOOKUP($A22,'[4]New ISB'!$B:$FF,12,0)</f>
        <v>109773.2999999999</v>
      </c>
      <c r="M22" s="126">
        <f>VLOOKUP($A22,'[4]New ISB'!$B:$FF,13,0)</f>
        <v>0</v>
      </c>
      <c r="N22" s="126">
        <f>VLOOKUP($A22,'[4]New ISB'!$B:$FF,14,0)</f>
        <v>21204.385714285734</v>
      </c>
      <c r="O22" s="126">
        <f>VLOOKUP($A22,'[4]New ISB'!$B:$FF,15,0)</f>
        <v>2955.7628571428563</v>
      </c>
      <c r="P22" s="126">
        <f>VLOOKUP($A22,'[4]New ISB'!$B:$FF,16,0)</f>
        <v>21230.067857142822</v>
      </c>
      <c r="Q22" s="126">
        <f>VLOOKUP($A22,'[4]New ISB'!$B:$FF,17,0)</f>
        <v>2012.029714285716</v>
      </c>
      <c r="R22" s="126">
        <f>VLOOKUP($A22,'[4]New ISB'!$B:$FF,18,0)</f>
        <v>5875.298785714288</v>
      </c>
      <c r="S22" s="126">
        <f>VLOOKUP($A22,'[4]New ISB'!$B:$FF,19,0)</f>
        <v>0</v>
      </c>
      <c r="T22" s="126">
        <f>VLOOKUP($A22,'[4]New ISB'!$B:$FF,20,0)</f>
        <v>0</v>
      </c>
      <c r="U22" s="126">
        <f>VLOOKUP($A22,'[4]New ISB'!$B:$FF,21,0)</f>
        <v>0</v>
      </c>
      <c r="V22" s="126">
        <f>VLOOKUP($A22,'[4]New ISB'!$B:$FF,22,0)</f>
        <v>0</v>
      </c>
      <c r="W22" s="126">
        <f>VLOOKUP($A22,'[4]New ISB'!$B:$FF,23,0)</f>
        <v>0</v>
      </c>
      <c r="X22" s="126">
        <f>VLOOKUP($A22,'[4]New ISB'!$B:$FF,24,0)</f>
        <v>0</v>
      </c>
      <c r="Y22" s="126">
        <f>VLOOKUP($A22,'[4]New ISB'!$B:$FF,25,0)</f>
        <v>0</v>
      </c>
      <c r="Z22" s="126">
        <f>VLOOKUP($A22,'[4]New ISB'!$B:$FF,26,0)</f>
        <v>40632.075889327978</v>
      </c>
      <c r="AA22" s="126">
        <f>VLOOKUP($A22,'[4]New ISB'!$B:$FF,27,0)</f>
        <v>0</v>
      </c>
      <c r="AB22" s="126"/>
      <c r="AC22" s="126">
        <f>VLOOKUP($A22,'[4]New ISB'!$B:$FF,28,0)</f>
        <v>131474.25113799743</v>
      </c>
      <c r="AD22" s="126">
        <f>VLOOKUP($A22,'[4]New ISB'!$B:$FF,29,0)</f>
        <v>0</v>
      </c>
      <c r="AE22" s="126">
        <f>VLOOKUP($A22,'[4]New ISB'!$B:$FF,30,0)</f>
        <v>6999.1464000000005</v>
      </c>
      <c r="AF22" s="126">
        <f>VLOOKUP($A22,'[4]New ISB'!$B:$FF,31,0)</f>
        <v>0</v>
      </c>
      <c r="AG22" s="126">
        <f>VLOOKUP($A22,'[4]New ISB'!$B:$FF,32,0)</f>
        <v>138401.09</v>
      </c>
      <c r="AH22" s="126">
        <f>VLOOKUP($A22,'[4]New ISB'!$B:$FF,33,0)</f>
        <v>0</v>
      </c>
      <c r="AI22" s="126">
        <f>VLOOKUP($A22,'[4]New ISB'!$B:$FF,34,0)</f>
        <v>0</v>
      </c>
      <c r="AJ22" s="126">
        <f>VLOOKUP($A22,'[4]New ISB'!$B:$FF,35,0)</f>
        <v>0</v>
      </c>
      <c r="AK22" s="126">
        <f>VLOOKUP($A22,'[4]New ISB'!$B:$FF,36,0)</f>
        <v>51962.879999999997</v>
      </c>
      <c r="AL22" s="126">
        <f>VLOOKUP($A22,'[4]New ISB'!$B:$FF,37,0)</f>
        <v>0</v>
      </c>
      <c r="AM22" s="126">
        <f>VLOOKUP($A22,'[4]New ISB'!$B:$FF,38,0)</f>
        <v>0</v>
      </c>
      <c r="AN22" s="126">
        <f>VLOOKUP($A22,'[4]New ISB'!$B:$FF,39,0)</f>
        <v>0</v>
      </c>
      <c r="AO22" s="126">
        <f>VLOOKUP($A22,'[4]New ISB'!$B:$FF,40,0)</f>
        <v>0</v>
      </c>
      <c r="AP22" s="126">
        <f>VLOOKUP($A22,'[4]New ISB'!$B:$FF,41,0)</f>
        <v>0</v>
      </c>
      <c r="AQ22" s="126">
        <f>VLOOKUP($A22,'[4]New ISB'!$B:$FF,42,0)</f>
        <v>0</v>
      </c>
      <c r="AR22" s="126">
        <f>VLOOKUP($A22,'[4]New ISB'!$B:$FF,43,0)</f>
        <v>0</v>
      </c>
      <c r="AS22" s="126">
        <f>VLOOKUP($A22,'[4]New ISB'!$B:$FF,44,0)</f>
        <v>0</v>
      </c>
      <c r="AT22" s="126">
        <f t="shared" si="19"/>
        <v>1012665.14712</v>
      </c>
      <c r="AU22" s="126">
        <f t="shared" si="20"/>
        <v>407753.0183558967</v>
      </c>
      <c r="AV22" s="126">
        <f t="shared" si="21"/>
        <v>190363.97</v>
      </c>
      <c r="AW22" s="126">
        <f>VLOOKUP($A22,'[4]New ISB'!$B:$FF,48,0)</f>
        <v>161348.39913751589</v>
      </c>
      <c r="AX22" s="126">
        <f t="shared" si="22"/>
        <v>1610782.1354758965</v>
      </c>
      <c r="AY22" s="126">
        <f>VLOOKUP($A22,'[4]New ISB'!$B:$CC,50,0)</f>
        <v>1558819.2554758966</v>
      </c>
      <c r="AZ22" s="126">
        <f>VLOOKUP($A22,'[4]New ISB'!$B:$CC,51,0)</f>
        <v>4610</v>
      </c>
      <c r="BA22" s="126">
        <f>VLOOKUP($A22,'[4]New ISB'!$B:$CC,52,0)</f>
        <v>1300020</v>
      </c>
      <c r="BB22" s="126">
        <f>VLOOKUP($A22,'[4]New ISB'!$B:$CC,53,0)</f>
        <v>0</v>
      </c>
      <c r="BC22" s="126">
        <f>VLOOKUP($A22,'[4]New ISB'!$B:$CC,54,0)</f>
        <v>0</v>
      </c>
      <c r="BD22" s="126">
        <f>VLOOKUP($A22,'[4]New ISB'!$B:$CC,55,0)</f>
        <v>1610782.1354758965</v>
      </c>
      <c r="BE22" s="126">
        <f>VLOOKUP($A22,'[4]New ISB'!$B:$CC,56,0)</f>
        <v>1610782.1354758963</v>
      </c>
      <c r="BF22" s="126">
        <f>VLOOKUP($A22,'[4]New ISB'!$B:$CC,57,0)</f>
        <v>0</v>
      </c>
      <c r="BG22" s="126">
        <f>VLOOKUP($A22,'[4]New ISB'!$B:$CC,58,0)</f>
        <v>1351982.88</v>
      </c>
      <c r="BH22" s="126">
        <f>VLOOKUP($A22,'[4]New ISB'!$B:$CC,59,0)</f>
        <v>1161618.9099999999</v>
      </c>
      <c r="BI22" s="126">
        <f>VLOOKUP($A22,'[4]New ISB'!$B:$CC,60,0)</f>
        <v>1420418.1654758966</v>
      </c>
      <c r="BJ22" s="126">
        <f>VLOOKUP($A22,'[4]New ISB'!$B:$CC,61,0)</f>
        <v>5036.9438492053068</v>
      </c>
      <c r="BK22" s="126">
        <f>VLOOKUP($A22,'[4]New ISB'!$B:$CC,62,0)</f>
        <v>4851.0573255033551</v>
      </c>
      <c r="BL22" s="159">
        <f>VLOOKUP($A22,'[4]New ISB'!$B:$CC,63,0)</f>
        <v>3.8318764596883798E-2</v>
      </c>
      <c r="BM22" s="126">
        <f>VLOOKUP($A22,'[4]New ISB'!$B:$CC,64,0)</f>
        <v>0</v>
      </c>
      <c r="BN22" s="126">
        <f>VLOOKUP($A22,'[4]New ISB'!$B:$CC,65,0)</f>
        <v>0</v>
      </c>
      <c r="BO22" s="126">
        <f>VLOOKUP($A22,'[4]New ISB'!$B:$CC,66,0)</f>
        <v>1610782.1354758965</v>
      </c>
      <c r="BP22" s="126">
        <f>VLOOKUP($A22,'[4]New ISB'!$B:$CC,67,0)</f>
        <v>5527.7278562975062</v>
      </c>
      <c r="BQ22" s="127" t="str">
        <f>VLOOKUP($A22,'[4]New ISB'!$B:$CC,68,0)</f>
        <v>Y</v>
      </c>
      <c r="BR22" s="126">
        <f>VLOOKUP($A22,'[4]New ISB'!$B:$CC,69,0)</f>
        <v>5711.9933882123987</v>
      </c>
      <c r="BS22" s="159">
        <f>VLOOKUP($A22,'[4]New ISB'!$B:$CC,70,0)</f>
        <v>4.1110393878257989E-2</v>
      </c>
      <c r="BT22" s="126">
        <f>VLOOKUP($A22,'[4]New ISB'!$B:$CC,71,0)</f>
        <v>-6823.1479567678853</v>
      </c>
      <c r="BU22" s="126">
        <f>VLOOKUP($A22,'[4]New ISB'!$B:$CC,72,0)</f>
        <v>1603958.9875191287</v>
      </c>
      <c r="BV22" s="126">
        <f>VLOOKUP($A22,'[4]New ISB'!$B:$CC,73,0)</f>
        <v>0</v>
      </c>
      <c r="BW22" s="126">
        <f>VLOOKUP($A22,'[4]New ISB'!$B:$CC,74,0)</f>
        <v>1603958.9875191287</v>
      </c>
      <c r="BY22" s="126">
        <f>VLOOKUP($A22,'[4]New ISB'!$B:$CC,75,0)</f>
        <v>51962.879999999997</v>
      </c>
      <c r="BZ22" s="126">
        <f>VLOOKUP($A22,'[4]New ISB'!$B:$CC,76,0)</f>
        <v>1551996.1075191288</v>
      </c>
      <c r="CA22" s="126">
        <f>VLOOKUP(A22,'[4]New ISB'!$B:$F,5,0)</f>
        <v>282</v>
      </c>
      <c r="CB22" s="129">
        <f>VLOOKUP($A22,'[4]Adjusted Factors'!$E:$W,18,0)</f>
        <v>0</v>
      </c>
      <c r="CC22" s="129">
        <f>VLOOKUP($A22,'[4]Adjusted Factors'!$E:$W,19,0)</f>
        <v>0</v>
      </c>
      <c r="CE22" s="126"/>
      <c r="CI22" s="124" t="s">
        <v>117</v>
      </c>
      <c r="CJ22" s="124">
        <v>2313</v>
      </c>
      <c r="CK22" s="144"/>
      <c r="CL22" s="145"/>
      <c r="CM22" s="124">
        <f ca="1">VLOOKUP($A22,'[5]Adjusted Factors'!$E:$BH,28,0)</f>
        <v>129.99999999999989</v>
      </c>
      <c r="CN22" s="124">
        <f ca="1">VLOOKUP($A22,'[5]Adjusted Factors'!$E:$BH,29,0)</f>
        <v>129.99999999999989</v>
      </c>
      <c r="CO22" s="124">
        <f ca="1">VLOOKUP($A22,'[5]Adjusted Factors'!$E:$BH,30,0)</f>
        <v>0</v>
      </c>
      <c r="CP22" s="124">
        <f ca="1">VLOOKUP($A22,'[5]Adjusted Factors'!$E:$BH,31,0)</f>
        <v>0</v>
      </c>
      <c r="CQ22" s="124">
        <f ca="1">VLOOKUP($A22,'[5]Adjusted Factors'!$E:$BH,32,0)</f>
        <v>122.87142857142865</v>
      </c>
      <c r="CR22" s="124">
        <f ca="1">VLOOKUP($A22,'[5]Adjusted Factors'!$E:$BH,33,0)</f>
        <v>87.621428571428652</v>
      </c>
      <c r="CS22" s="124">
        <f ca="1">VLOOKUP($A22,'[5]Adjusted Factors'!$E:$BH,34,0)</f>
        <v>10.071428571428568</v>
      </c>
      <c r="CT22" s="124">
        <f ca="1">VLOOKUP($A22,'[5]Adjusted Factors'!$E:$BH,35,0)</f>
        <v>46.328571428571351</v>
      </c>
      <c r="CU22" s="124">
        <f ca="1">VLOOKUP($A22,'[5]Adjusted Factors'!$E:$BH,36,0)</f>
        <v>4.028571428571432</v>
      </c>
      <c r="CV22" s="124">
        <f ca="1">VLOOKUP($A22,'[5]Adjusted Factors'!$E:$BH,37,0)</f>
        <v>11.078571428571433</v>
      </c>
      <c r="CW22" s="124">
        <f ca="1">VLOOKUP($A22,'[5]Adjusted Factors'!$E:$BH,38,0)</f>
        <v>0</v>
      </c>
      <c r="CX22" s="124">
        <f ca="1">VLOOKUP($A22,'[5]Adjusted Factors'!$E:$BH,39,0)</f>
        <v>0</v>
      </c>
      <c r="CY22" s="124">
        <f ca="1">VLOOKUP($A22,'[5]Adjusted Factors'!$E:$BH,40,0)</f>
        <v>0</v>
      </c>
      <c r="CZ22" s="124">
        <f ca="1">VLOOKUP($A22,'[5]Adjusted Factors'!$E:$BH,41,0)</f>
        <v>0</v>
      </c>
      <c r="DA22" s="124">
        <f ca="1">VLOOKUP($A22,'[5]Adjusted Factors'!$E:$BH,42,0)</f>
        <v>0</v>
      </c>
      <c r="DB22" s="124">
        <f ca="1">VLOOKUP($A22,'[5]Adjusted Factors'!$E:$BH,43,0)</f>
        <v>0</v>
      </c>
      <c r="DC22" s="124">
        <f ca="1">VLOOKUP($A22,'[5]Adjusted Factors'!$E:$BH,44,0)</f>
        <v>0</v>
      </c>
      <c r="DD22" s="124">
        <f ca="1">VLOOKUP($A22,'[5]Adjusted Factors'!$E:$BH,45,0)</f>
        <v>0</v>
      </c>
      <c r="DE22" s="124">
        <f ca="1">VLOOKUP($A22,'[5]Adjusted Factors'!$E:$BH,46,0)</f>
        <v>66.877470355731091</v>
      </c>
      <c r="DF22" s="124">
        <f ca="1">VLOOKUP($A22,'[5]Adjusted Factors'!$E:$BH,47,0)</f>
        <v>0</v>
      </c>
      <c r="DG22" s="124">
        <f ca="1">VLOOKUP($A22,'[5]Adjusted Factors'!$E:$BH,48,0)</f>
        <v>109.12265725288833</v>
      </c>
      <c r="DH22" s="124">
        <f ca="1">VLOOKUP($A22,'[5]Adjusted Factors'!$E:$BH,49,0)</f>
        <v>0</v>
      </c>
      <c r="DI22" s="124">
        <f ca="1">VLOOKUP($A22,'[5]Adjusted Factors'!$E:$BH,50,0)</f>
        <v>0</v>
      </c>
      <c r="DJ22" s="124">
        <f ca="1">VLOOKUP($A22,'[5]Adjusted Factors'!$E:$BH,51,0)</f>
        <v>0</v>
      </c>
      <c r="DK22" s="124">
        <f ca="1">VLOOKUP($A22,'[5]Adjusted Factors'!$E:$BH,52,0)</f>
        <v>0</v>
      </c>
      <c r="DL22" s="124">
        <f ca="1">VLOOKUP($A22,'[5]Adjusted Factors'!$E:$BH,53,0)</f>
        <v>0</v>
      </c>
      <c r="DM22" s="124">
        <f ca="1">VLOOKUP($A22,'[5]Adjusted Factors'!$E:$BH,54,0)</f>
        <v>0</v>
      </c>
      <c r="DN22" s="124">
        <f ca="1">VLOOKUP($A22,'[5]Adjusted Factors'!$E:$BH,55,0)</f>
        <v>7.08</v>
      </c>
      <c r="DO22" s="124">
        <f ca="1">VLOOKUP($A22,'[5]Adjusted Factors'!$E:$BH,55,0)</f>
        <v>7.08</v>
      </c>
    </row>
    <row r="23" spans="1:119" x14ac:dyDescent="0.2">
      <c r="A23" s="124">
        <v>110363</v>
      </c>
      <c r="B23" s="124">
        <v>8262299</v>
      </c>
      <c r="C23" s="124" t="s">
        <v>182</v>
      </c>
      <c r="D23" s="126">
        <f>VLOOKUP(A23,'[4]New ISB'!$B$6:$G$195,4,0)</f>
        <v>191</v>
      </c>
      <c r="E23" s="126">
        <f>VLOOKUP(A23,'[4]New ISB'!$B$6:$G$195,5,0)</f>
        <v>191</v>
      </c>
      <c r="F23" s="126">
        <f>VLOOKUP(A23,'[4]New ISB'!$B$6:$G$195,6,0)</f>
        <v>0</v>
      </c>
      <c r="G23" s="126">
        <f>VLOOKUP(A23,'[4]New ISB'!$B:$H,7,0)</f>
        <v>685883.13156000001</v>
      </c>
      <c r="H23" s="126">
        <f>VLOOKUP(A23,'[4]New ISB'!$B:$J,8,0)</f>
        <v>0</v>
      </c>
      <c r="I23" s="126">
        <f>VLOOKUP(A23,'[4]New ISB'!$B:$J,9,0)</f>
        <v>0</v>
      </c>
      <c r="J23" s="126">
        <f>VLOOKUP($A23,'[4]New ISB'!$B:$FF,10,0)</f>
        <v>29266.220000000041</v>
      </c>
      <c r="K23" s="126">
        <f>VLOOKUP($A23,'[4]New ISB'!$B:$FF,11,0)</f>
        <v>0</v>
      </c>
      <c r="L23" s="126">
        <f>VLOOKUP($A23,'[4]New ISB'!$B:$FF,12,0)</f>
        <v>51509.00999999998</v>
      </c>
      <c r="M23" s="126">
        <f>VLOOKUP($A23,'[4]New ISB'!$B:$FF,13,0)</f>
        <v>0</v>
      </c>
      <c r="N23" s="126">
        <f>VLOOKUP($A23,'[4]New ISB'!$B:$FF,14,0)</f>
        <v>29922.663157894756</v>
      </c>
      <c r="O23" s="126">
        <f>VLOOKUP($A23,'[4]New ISB'!$B:$FF,15,0)</f>
        <v>6785.5665263157689</v>
      </c>
      <c r="P23" s="126">
        <f>VLOOKUP($A23,'[4]New ISB'!$B:$FF,16,0)</f>
        <v>1381.9855263157872</v>
      </c>
      <c r="Q23" s="126">
        <f>VLOOKUP($A23,'[4]New ISB'!$B:$FF,17,0)</f>
        <v>1004.1372631578963</v>
      </c>
      <c r="R23" s="126">
        <f>VLOOKUP($A23,'[4]New ISB'!$B:$FF,18,0)</f>
        <v>0</v>
      </c>
      <c r="S23" s="126">
        <f>VLOOKUP($A23,'[4]New ISB'!$B:$FF,19,0)</f>
        <v>0</v>
      </c>
      <c r="T23" s="126">
        <f>VLOOKUP($A23,'[4]New ISB'!$B:$FF,20,0)</f>
        <v>0</v>
      </c>
      <c r="U23" s="126">
        <f>VLOOKUP($A23,'[4]New ISB'!$B:$FF,21,0)</f>
        <v>0</v>
      </c>
      <c r="V23" s="126">
        <f>VLOOKUP($A23,'[4]New ISB'!$B:$FF,22,0)</f>
        <v>0</v>
      </c>
      <c r="W23" s="126">
        <f>VLOOKUP($A23,'[4]New ISB'!$B:$FF,23,0)</f>
        <v>0</v>
      </c>
      <c r="X23" s="126">
        <f>VLOOKUP($A23,'[4]New ISB'!$B:$FF,24,0)</f>
        <v>0</v>
      </c>
      <c r="Y23" s="126">
        <f>VLOOKUP($A23,'[4]New ISB'!$B:$FF,25,0)</f>
        <v>0</v>
      </c>
      <c r="Z23" s="126">
        <f>VLOOKUP($A23,'[4]New ISB'!$B:$FF,26,0)</f>
        <v>28555.319999999956</v>
      </c>
      <c r="AA23" s="126">
        <f>VLOOKUP($A23,'[4]New ISB'!$B:$FF,27,0)</f>
        <v>0</v>
      </c>
      <c r="AB23" s="126"/>
      <c r="AC23" s="126">
        <f>VLOOKUP($A23,'[4]New ISB'!$B:$FF,28,0)</f>
        <v>54217.016809476336</v>
      </c>
      <c r="AD23" s="126">
        <f>VLOOKUP($A23,'[4]New ISB'!$B:$FF,29,0)</f>
        <v>0</v>
      </c>
      <c r="AE23" s="126">
        <f>VLOOKUP($A23,'[4]New ISB'!$B:$FF,30,0)</f>
        <v>0</v>
      </c>
      <c r="AF23" s="126">
        <f>VLOOKUP($A23,'[4]New ISB'!$B:$FF,31,0)</f>
        <v>0</v>
      </c>
      <c r="AG23" s="126">
        <f>VLOOKUP($A23,'[4]New ISB'!$B:$FF,32,0)</f>
        <v>138401.09</v>
      </c>
      <c r="AH23" s="126">
        <f>VLOOKUP($A23,'[4]New ISB'!$B:$FF,33,0)</f>
        <v>0</v>
      </c>
      <c r="AI23" s="126">
        <f>VLOOKUP($A23,'[4]New ISB'!$B:$FF,34,0)</f>
        <v>0</v>
      </c>
      <c r="AJ23" s="126">
        <f>VLOOKUP($A23,'[4]New ISB'!$B:$FF,35,0)</f>
        <v>0</v>
      </c>
      <c r="AK23" s="126">
        <f>VLOOKUP($A23,'[4]New ISB'!$B:$FF,36,0)</f>
        <v>4601.8559999999998</v>
      </c>
      <c r="AL23" s="126">
        <f>VLOOKUP($A23,'[4]New ISB'!$B:$FF,37,0)</f>
        <v>0</v>
      </c>
      <c r="AM23" s="126">
        <f>VLOOKUP($A23,'[4]New ISB'!$B:$FF,38,0)</f>
        <v>0</v>
      </c>
      <c r="AN23" s="126">
        <f>VLOOKUP($A23,'[4]New ISB'!$B:$FF,39,0)</f>
        <v>0</v>
      </c>
      <c r="AO23" s="126">
        <f>VLOOKUP($A23,'[4]New ISB'!$B:$FF,40,0)</f>
        <v>0</v>
      </c>
      <c r="AP23" s="126">
        <f>VLOOKUP($A23,'[4]New ISB'!$B:$FF,41,0)</f>
        <v>0</v>
      </c>
      <c r="AQ23" s="126">
        <f>VLOOKUP($A23,'[4]New ISB'!$B:$FF,42,0)</f>
        <v>0</v>
      </c>
      <c r="AR23" s="126">
        <f>VLOOKUP($A23,'[4]New ISB'!$B:$FF,43,0)</f>
        <v>0</v>
      </c>
      <c r="AS23" s="126">
        <f>VLOOKUP($A23,'[4]New ISB'!$B:$FF,44,0)</f>
        <v>0</v>
      </c>
      <c r="AT23" s="126">
        <f t="shared" si="19"/>
        <v>685883.13156000001</v>
      </c>
      <c r="AU23" s="126">
        <f t="shared" si="20"/>
        <v>202641.91928316053</v>
      </c>
      <c r="AV23" s="126">
        <f t="shared" si="21"/>
        <v>143002.946</v>
      </c>
      <c r="AW23" s="126">
        <f>VLOOKUP($A23,'[4]New ISB'!$B:$FF,48,0)</f>
        <v>86664.827776011778</v>
      </c>
      <c r="AX23" s="126">
        <f t="shared" si="22"/>
        <v>1031527.9968431606</v>
      </c>
      <c r="AY23" s="126">
        <f>VLOOKUP($A23,'[4]New ISB'!$B:$CC,50,0)</f>
        <v>1026926.1408431606</v>
      </c>
      <c r="AZ23" s="126">
        <f>VLOOKUP($A23,'[4]New ISB'!$B:$CC,51,0)</f>
        <v>4610</v>
      </c>
      <c r="BA23" s="126">
        <f>VLOOKUP($A23,'[4]New ISB'!$B:$CC,52,0)</f>
        <v>880510</v>
      </c>
      <c r="BB23" s="126">
        <f>VLOOKUP($A23,'[4]New ISB'!$B:$CC,53,0)</f>
        <v>0</v>
      </c>
      <c r="BC23" s="126">
        <f>VLOOKUP($A23,'[4]New ISB'!$B:$CC,54,0)</f>
        <v>0</v>
      </c>
      <c r="BD23" s="126">
        <f>VLOOKUP($A23,'[4]New ISB'!$B:$CC,55,0)</f>
        <v>1031527.9968431606</v>
      </c>
      <c r="BE23" s="126">
        <f>VLOOKUP($A23,'[4]New ISB'!$B:$CC,56,0)</f>
        <v>1031527.9968431605</v>
      </c>
      <c r="BF23" s="126">
        <f>VLOOKUP($A23,'[4]New ISB'!$B:$CC,57,0)</f>
        <v>0</v>
      </c>
      <c r="BG23" s="126">
        <f>VLOOKUP($A23,'[4]New ISB'!$B:$CC,58,0)</f>
        <v>885111.85600000003</v>
      </c>
      <c r="BH23" s="126">
        <f>VLOOKUP($A23,'[4]New ISB'!$B:$CC,59,0)</f>
        <v>742108.91</v>
      </c>
      <c r="BI23" s="126">
        <f>VLOOKUP($A23,'[4]New ISB'!$B:$CC,60,0)</f>
        <v>888525.0508431606</v>
      </c>
      <c r="BJ23" s="126">
        <f>VLOOKUP($A23,'[4]New ISB'!$B:$CC,61,0)</f>
        <v>4651.9636169798987</v>
      </c>
      <c r="BK23" s="126">
        <f>VLOOKUP($A23,'[4]New ISB'!$B:$CC,62,0)</f>
        <v>4695.4456016574586</v>
      </c>
      <c r="BL23" s="159">
        <f>VLOOKUP($A23,'[4]New ISB'!$B:$CC,63,0)</f>
        <v>-9.2604596808045416E-3</v>
      </c>
      <c r="BM23" s="126">
        <f>VLOOKUP($A23,'[4]New ISB'!$B:$CC,64,0)</f>
        <v>9.2604596808045416E-3</v>
      </c>
      <c r="BN23" s="126">
        <f>VLOOKUP($A23,'[4]New ISB'!$B:$CC,65,0)</f>
        <v>8305.0590734139441</v>
      </c>
      <c r="BO23" s="126">
        <f>VLOOKUP($A23,'[4]New ISB'!$B:$CC,66,0)</f>
        <v>1039833.0559165746</v>
      </c>
      <c r="BP23" s="126">
        <f>VLOOKUP($A23,'[4]New ISB'!$B:$CC,67,0)</f>
        <v>5420.0586383066729</v>
      </c>
      <c r="BQ23" s="127" t="str">
        <f>VLOOKUP($A23,'[4]New ISB'!$B:$CC,68,0)</f>
        <v>Y</v>
      </c>
      <c r="BR23" s="126">
        <f>VLOOKUP($A23,'[4]New ISB'!$B:$CC,69,0)</f>
        <v>5444.1521252176681</v>
      </c>
      <c r="BS23" s="159">
        <f>VLOOKUP($A23,'[4]New ISB'!$B:$CC,70,0)</f>
        <v>-1.2235305242848549E-2</v>
      </c>
      <c r="BT23" s="126">
        <f>VLOOKUP($A23,'[4]New ISB'!$B:$CC,71,0)</f>
        <v>-4621.3519849030708</v>
      </c>
      <c r="BU23" s="126">
        <f>VLOOKUP($A23,'[4]New ISB'!$B:$CC,72,0)</f>
        <v>1035211.7039316715</v>
      </c>
      <c r="BV23" s="126">
        <f>VLOOKUP($A23,'[4]New ISB'!$B:$CC,73,0)</f>
        <v>0</v>
      </c>
      <c r="BW23" s="126">
        <f>VLOOKUP($A23,'[4]New ISB'!$B:$CC,74,0)</f>
        <v>1035211.7039316715</v>
      </c>
      <c r="BY23" s="126">
        <f>VLOOKUP($A23,'[4]New ISB'!$B:$CC,75,0)</f>
        <v>4601.8559999999998</v>
      </c>
      <c r="BZ23" s="126">
        <f>VLOOKUP($A23,'[4]New ISB'!$B:$CC,76,0)</f>
        <v>1030609.8479316714</v>
      </c>
      <c r="CA23" s="126">
        <f>VLOOKUP(A23,'[4]New ISB'!$B:$F,5,0)</f>
        <v>191</v>
      </c>
      <c r="CB23" s="129">
        <f>VLOOKUP($A23,'[4]Adjusted Factors'!$E:$W,18,0)</f>
        <v>0</v>
      </c>
      <c r="CC23" s="129">
        <f>VLOOKUP($A23,'[4]Adjusted Factors'!$E:$W,19,0)</f>
        <v>0</v>
      </c>
      <c r="CE23" s="126"/>
      <c r="CI23" s="124" t="s">
        <v>119</v>
      </c>
      <c r="CJ23" s="124">
        <v>2351</v>
      </c>
      <c r="CK23" s="144"/>
      <c r="CL23" s="145"/>
      <c r="CM23" s="124">
        <f ca="1">VLOOKUP($A23,'[5]Adjusted Factors'!$E:$BH,28,0)</f>
        <v>58.000000000000085</v>
      </c>
      <c r="CN23" s="124">
        <f ca="1">VLOOKUP($A23,'[5]Adjusted Factors'!$E:$BH,29,0)</f>
        <v>60.999999999999979</v>
      </c>
      <c r="CO23" s="124">
        <f ca="1">VLOOKUP($A23,'[5]Adjusted Factors'!$E:$BH,30,0)</f>
        <v>0</v>
      </c>
      <c r="CP23" s="124">
        <f ca="1">VLOOKUP($A23,'[5]Adjusted Factors'!$E:$BH,31,0)</f>
        <v>0</v>
      </c>
      <c r="CQ23" s="124">
        <f ca="1">VLOOKUP($A23,'[5]Adjusted Factors'!$E:$BH,32,0)</f>
        <v>39.20526315789477</v>
      </c>
      <c r="CR23" s="124">
        <f ca="1">VLOOKUP($A23,'[5]Adjusted Factors'!$E:$BH,33,0)</f>
        <v>123.64736842105272</v>
      </c>
      <c r="CS23" s="124">
        <f ca="1">VLOOKUP($A23,'[5]Adjusted Factors'!$E:$BH,34,0)</f>
        <v>23.121052631578877</v>
      </c>
      <c r="CT23" s="124">
        <f ca="1">VLOOKUP($A23,'[5]Adjusted Factors'!$E:$BH,35,0)</f>
        <v>3.0157894736842055</v>
      </c>
      <c r="CU23" s="124">
        <f ca="1">VLOOKUP($A23,'[5]Adjusted Factors'!$E:$BH,36,0)</f>
        <v>2.0105263157894768</v>
      </c>
      <c r="CV23" s="124">
        <f ca="1">VLOOKUP($A23,'[5]Adjusted Factors'!$E:$BH,37,0)</f>
        <v>0</v>
      </c>
      <c r="CW23" s="124">
        <f ca="1">VLOOKUP($A23,'[5]Adjusted Factors'!$E:$BH,38,0)</f>
        <v>0</v>
      </c>
      <c r="CX23" s="124">
        <f ca="1">VLOOKUP($A23,'[5]Adjusted Factors'!$E:$BH,39,0)</f>
        <v>0</v>
      </c>
      <c r="CY23" s="124">
        <f ca="1">VLOOKUP($A23,'[5]Adjusted Factors'!$E:$BH,40,0)</f>
        <v>0</v>
      </c>
      <c r="CZ23" s="124">
        <f ca="1">VLOOKUP($A23,'[5]Adjusted Factors'!$E:$BH,41,0)</f>
        <v>0</v>
      </c>
      <c r="DA23" s="124">
        <f ca="1">VLOOKUP($A23,'[5]Adjusted Factors'!$E:$BH,42,0)</f>
        <v>0</v>
      </c>
      <c r="DB23" s="124">
        <f ca="1">VLOOKUP($A23,'[5]Adjusted Factors'!$E:$BH,43,0)</f>
        <v>0</v>
      </c>
      <c r="DC23" s="124">
        <f ca="1">VLOOKUP($A23,'[5]Adjusted Factors'!$E:$BH,44,0)</f>
        <v>0</v>
      </c>
      <c r="DD23" s="124">
        <f ca="1">VLOOKUP($A23,'[5]Adjusted Factors'!$E:$BH,45,0)</f>
        <v>0</v>
      </c>
      <c r="DE23" s="124">
        <f ca="1">VLOOKUP($A23,'[5]Adjusted Factors'!$E:$BH,46,0)</f>
        <v>46.999999999999929</v>
      </c>
      <c r="DF23" s="124">
        <f ca="1">VLOOKUP($A23,'[5]Adjusted Factors'!$E:$BH,47,0)</f>
        <v>0</v>
      </c>
      <c r="DG23" s="124">
        <f ca="1">VLOOKUP($A23,'[5]Adjusted Factors'!$E:$BH,48,0)</f>
        <v>44.99972345432662</v>
      </c>
      <c r="DH23" s="124">
        <f ca="1">VLOOKUP($A23,'[5]Adjusted Factors'!$E:$BH,49,0)</f>
        <v>0</v>
      </c>
      <c r="DI23" s="124">
        <f ca="1">VLOOKUP($A23,'[5]Adjusted Factors'!$E:$BH,50,0)</f>
        <v>0</v>
      </c>
      <c r="DJ23" s="124">
        <f ca="1">VLOOKUP($A23,'[5]Adjusted Factors'!$E:$BH,51,0)</f>
        <v>0</v>
      </c>
      <c r="DK23" s="124">
        <f ca="1">VLOOKUP($A23,'[5]Adjusted Factors'!$E:$BH,52,0)</f>
        <v>0</v>
      </c>
      <c r="DL23" s="124">
        <f ca="1">VLOOKUP($A23,'[5]Adjusted Factors'!$E:$BH,53,0)</f>
        <v>0</v>
      </c>
      <c r="DM23" s="124">
        <f ca="1">VLOOKUP($A23,'[5]Adjusted Factors'!$E:$BH,54,0)</f>
        <v>0</v>
      </c>
      <c r="DN23" s="124">
        <f ca="1">VLOOKUP($A23,'[5]Adjusted Factors'!$E:$BH,55,0)</f>
        <v>0</v>
      </c>
      <c r="DO23" s="124">
        <f ca="1">VLOOKUP($A23,'[5]Adjusted Factors'!$E:$BH,55,0)</f>
        <v>0</v>
      </c>
    </row>
    <row r="24" spans="1:119" x14ac:dyDescent="0.2">
      <c r="A24" s="124">
        <v>110365</v>
      </c>
      <c r="B24" s="124">
        <v>8262301</v>
      </c>
      <c r="C24" s="124" t="s">
        <v>191</v>
      </c>
      <c r="D24" s="126">
        <f>VLOOKUP(A24,'[4]New ISB'!$B$6:$G$195,4,0)</f>
        <v>299</v>
      </c>
      <c r="E24" s="126">
        <f>VLOOKUP(A24,'[4]New ISB'!$B$6:$G$195,5,0)</f>
        <v>299</v>
      </c>
      <c r="F24" s="126">
        <f>VLOOKUP(A24,'[4]New ISB'!$B$6:$G$195,6,0)</f>
        <v>0</v>
      </c>
      <c r="G24" s="126">
        <f>VLOOKUP(A24,'[4]New ISB'!$B:$H,7,0)</f>
        <v>1073712.33684</v>
      </c>
      <c r="H24" s="126">
        <f>VLOOKUP(A24,'[4]New ISB'!$B:$J,8,0)</f>
        <v>0</v>
      </c>
      <c r="I24" s="126">
        <f>VLOOKUP(A24,'[4]New ISB'!$B:$J,9,0)</f>
        <v>0</v>
      </c>
      <c r="J24" s="126">
        <f>VLOOKUP($A24,'[4]New ISB'!$B:$FF,10,0)</f>
        <v>56514.07999999998</v>
      </c>
      <c r="K24" s="126">
        <f>VLOOKUP($A24,'[4]New ISB'!$B:$FF,11,0)</f>
        <v>0</v>
      </c>
      <c r="L24" s="126">
        <f>VLOOKUP($A24,'[4]New ISB'!$B:$FF,12,0)</f>
        <v>99640.379999999961</v>
      </c>
      <c r="M24" s="126">
        <f>VLOOKUP($A24,'[4]New ISB'!$B:$FF,13,0)</f>
        <v>0</v>
      </c>
      <c r="N24" s="126">
        <f>VLOOKUP($A24,'[4]New ISB'!$B:$FF,14,0)</f>
        <v>23716.000000000022</v>
      </c>
      <c r="O24" s="126">
        <f>VLOOKUP($A24,'[4]New ISB'!$B:$FF,15,0)</f>
        <v>16141.399999999967</v>
      </c>
      <c r="P24" s="126">
        <f>VLOOKUP($A24,'[4]New ISB'!$B:$FF,16,0)</f>
        <v>28411.500000000058</v>
      </c>
      <c r="Q24" s="126">
        <f>VLOOKUP($A24,'[4]New ISB'!$B:$FF,17,0)</f>
        <v>1997.7600000000027</v>
      </c>
      <c r="R24" s="126">
        <f>VLOOKUP($A24,'[4]New ISB'!$B:$FF,18,0)</f>
        <v>2121.3200000000029</v>
      </c>
      <c r="S24" s="126">
        <f>VLOOKUP($A24,'[4]New ISB'!$B:$FF,19,0)</f>
        <v>0</v>
      </c>
      <c r="T24" s="126">
        <f>VLOOKUP($A24,'[4]New ISB'!$B:$FF,20,0)</f>
        <v>0</v>
      </c>
      <c r="U24" s="126">
        <f>VLOOKUP($A24,'[4]New ISB'!$B:$FF,21,0)</f>
        <v>0</v>
      </c>
      <c r="V24" s="126">
        <f>VLOOKUP($A24,'[4]New ISB'!$B:$FF,22,0)</f>
        <v>0</v>
      </c>
      <c r="W24" s="126">
        <f>VLOOKUP($A24,'[4]New ISB'!$B:$FF,23,0)</f>
        <v>0</v>
      </c>
      <c r="X24" s="126">
        <f>VLOOKUP($A24,'[4]New ISB'!$B:$FF,24,0)</f>
        <v>0</v>
      </c>
      <c r="Y24" s="126">
        <f>VLOOKUP($A24,'[4]New ISB'!$B:$FF,25,0)</f>
        <v>0</v>
      </c>
      <c r="Z24" s="126">
        <f>VLOOKUP($A24,'[4]New ISB'!$B:$FF,26,0)</f>
        <v>23774.352885906123</v>
      </c>
      <c r="AA24" s="126">
        <f>VLOOKUP($A24,'[4]New ISB'!$B:$FF,27,0)</f>
        <v>0</v>
      </c>
      <c r="AB24" s="126"/>
      <c r="AC24" s="126">
        <f>VLOOKUP($A24,'[4]New ISB'!$B:$FF,28,0)</f>
        <v>99921.015860540996</v>
      </c>
      <c r="AD24" s="126">
        <f>VLOOKUP($A24,'[4]New ISB'!$B:$FF,29,0)</f>
        <v>0</v>
      </c>
      <c r="AE24" s="126">
        <f>VLOOKUP($A24,'[4]New ISB'!$B:$FF,30,0)</f>
        <v>14888.01480000011</v>
      </c>
      <c r="AF24" s="126">
        <f>VLOOKUP($A24,'[4]New ISB'!$B:$FF,31,0)</f>
        <v>0</v>
      </c>
      <c r="AG24" s="126">
        <f>VLOOKUP($A24,'[4]New ISB'!$B:$FF,32,0)</f>
        <v>138401.09</v>
      </c>
      <c r="AH24" s="126">
        <f>VLOOKUP($A24,'[4]New ISB'!$B:$FF,33,0)</f>
        <v>0</v>
      </c>
      <c r="AI24" s="126">
        <f>VLOOKUP($A24,'[4]New ISB'!$B:$FF,34,0)</f>
        <v>0</v>
      </c>
      <c r="AJ24" s="126">
        <f>VLOOKUP($A24,'[4]New ISB'!$B:$FF,35,0)</f>
        <v>0</v>
      </c>
      <c r="AK24" s="126">
        <f>VLOOKUP($A24,'[4]New ISB'!$B:$FF,36,0)</f>
        <v>5571.0720000000001</v>
      </c>
      <c r="AL24" s="126">
        <f>VLOOKUP($A24,'[4]New ISB'!$B:$FF,37,0)</f>
        <v>0</v>
      </c>
      <c r="AM24" s="126">
        <f>VLOOKUP($A24,'[4]New ISB'!$B:$FF,38,0)</f>
        <v>0</v>
      </c>
      <c r="AN24" s="126">
        <f>VLOOKUP($A24,'[4]New ISB'!$B:$FF,39,0)</f>
        <v>0</v>
      </c>
      <c r="AO24" s="126">
        <f>VLOOKUP($A24,'[4]New ISB'!$B:$FF,40,0)</f>
        <v>0</v>
      </c>
      <c r="AP24" s="126">
        <f>VLOOKUP($A24,'[4]New ISB'!$B:$FF,41,0)</f>
        <v>0</v>
      </c>
      <c r="AQ24" s="126">
        <f>VLOOKUP($A24,'[4]New ISB'!$B:$FF,42,0)</f>
        <v>0</v>
      </c>
      <c r="AR24" s="126">
        <f>VLOOKUP($A24,'[4]New ISB'!$B:$FF,43,0)</f>
        <v>0</v>
      </c>
      <c r="AS24" s="126">
        <f>VLOOKUP($A24,'[4]New ISB'!$B:$FF,44,0)</f>
        <v>0</v>
      </c>
      <c r="AT24" s="126">
        <f t="shared" si="19"/>
        <v>1073712.33684</v>
      </c>
      <c r="AU24" s="126">
        <f t="shared" si="20"/>
        <v>367125.82354644721</v>
      </c>
      <c r="AV24" s="126">
        <f t="shared" si="21"/>
        <v>143972.16200000001</v>
      </c>
      <c r="AW24" s="126">
        <f>VLOOKUP($A24,'[4]New ISB'!$B:$FF,48,0)</f>
        <v>153716.85392805428</v>
      </c>
      <c r="AX24" s="126">
        <f t="shared" si="22"/>
        <v>1584810.3223864473</v>
      </c>
      <c r="AY24" s="126">
        <f>VLOOKUP($A24,'[4]New ISB'!$B:$CC,50,0)</f>
        <v>1579239.2503864474</v>
      </c>
      <c r="AZ24" s="126">
        <f>VLOOKUP($A24,'[4]New ISB'!$B:$CC,51,0)</f>
        <v>4610</v>
      </c>
      <c r="BA24" s="126">
        <f>VLOOKUP($A24,'[4]New ISB'!$B:$CC,52,0)</f>
        <v>1378390</v>
      </c>
      <c r="BB24" s="126">
        <f>VLOOKUP($A24,'[4]New ISB'!$B:$CC,53,0)</f>
        <v>0</v>
      </c>
      <c r="BC24" s="126">
        <f>VLOOKUP($A24,'[4]New ISB'!$B:$CC,54,0)</f>
        <v>0</v>
      </c>
      <c r="BD24" s="126">
        <f>VLOOKUP($A24,'[4]New ISB'!$B:$CC,55,0)</f>
        <v>1584810.3223864473</v>
      </c>
      <c r="BE24" s="126">
        <f>VLOOKUP($A24,'[4]New ISB'!$B:$CC,56,0)</f>
        <v>1584810.3223864471</v>
      </c>
      <c r="BF24" s="126">
        <f>VLOOKUP($A24,'[4]New ISB'!$B:$CC,57,0)</f>
        <v>0</v>
      </c>
      <c r="BG24" s="126">
        <f>VLOOKUP($A24,'[4]New ISB'!$B:$CC,58,0)</f>
        <v>1383961.0719999999</v>
      </c>
      <c r="BH24" s="126">
        <f>VLOOKUP($A24,'[4]New ISB'!$B:$CC,59,0)</f>
        <v>1239988.9099999999</v>
      </c>
      <c r="BI24" s="126">
        <f>VLOOKUP($A24,'[4]New ISB'!$B:$CC,60,0)</f>
        <v>1440838.1603864473</v>
      </c>
      <c r="BJ24" s="126">
        <f>VLOOKUP($A24,'[4]New ISB'!$B:$CC,61,0)</f>
        <v>4818.8567237004927</v>
      </c>
      <c r="BK24" s="126">
        <f>VLOOKUP($A24,'[4]New ISB'!$B:$CC,62,0)</f>
        <v>4761.3568304054052</v>
      </c>
      <c r="BL24" s="159">
        <f>VLOOKUP($A24,'[4]New ISB'!$B:$CC,63,0)</f>
        <v>1.2076367166581739E-2</v>
      </c>
      <c r="BM24" s="126">
        <f>VLOOKUP($A24,'[4]New ISB'!$B:$CC,64,0)</f>
        <v>0</v>
      </c>
      <c r="BN24" s="126">
        <f>VLOOKUP($A24,'[4]New ISB'!$B:$CC,65,0)</f>
        <v>0</v>
      </c>
      <c r="BO24" s="126">
        <f>VLOOKUP($A24,'[4]New ISB'!$B:$CC,66,0)</f>
        <v>1584810.3223864473</v>
      </c>
      <c r="BP24" s="126">
        <f>VLOOKUP($A24,'[4]New ISB'!$B:$CC,67,0)</f>
        <v>5281.736623366045</v>
      </c>
      <c r="BQ24" s="127" t="str">
        <f>VLOOKUP($A24,'[4]New ISB'!$B:$CC,68,0)</f>
        <v>Y</v>
      </c>
      <c r="BR24" s="126">
        <f>VLOOKUP($A24,'[4]New ISB'!$B:$CC,69,0)</f>
        <v>5300.3689711921315</v>
      </c>
      <c r="BS24" s="159">
        <f>VLOOKUP($A24,'[4]New ISB'!$B:$CC,70,0)</f>
        <v>9.7545121922959499E-3</v>
      </c>
      <c r="BT24" s="126">
        <f>VLOOKUP($A24,'[4]New ISB'!$B:$CC,71,0)</f>
        <v>-7234.4724789843885</v>
      </c>
      <c r="BU24" s="126">
        <f>VLOOKUP($A24,'[4]New ISB'!$B:$CC,72,0)</f>
        <v>1577575.849907463</v>
      </c>
      <c r="BV24" s="126">
        <f>VLOOKUP($A24,'[4]New ISB'!$B:$CC,73,0)</f>
        <v>0</v>
      </c>
      <c r="BW24" s="126">
        <f>VLOOKUP($A24,'[4]New ISB'!$B:$CC,74,0)</f>
        <v>1577575.849907463</v>
      </c>
      <c r="BY24" s="126">
        <f>VLOOKUP($A24,'[4]New ISB'!$B:$CC,75,0)</f>
        <v>5571.0720000000001</v>
      </c>
      <c r="BZ24" s="126">
        <f>VLOOKUP($A24,'[4]New ISB'!$B:$CC,76,0)</f>
        <v>1572004.777907463</v>
      </c>
      <c r="CA24" s="126">
        <f>VLOOKUP(A24,'[4]New ISB'!$B:$F,5,0)</f>
        <v>299</v>
      </c>
      <c r="CB24" s="129">
        <f>VLOOKUP($A24,'[4]Adjusted Factors'!$E:$W,18,0)</f>
        <v>0</v>
      </c>
      <c r="CC24" s="129">
        <f>VLOOKUP($A24,'[4]Adjusted Factors'!$E:$W,19,0)</f>
        <v>0</v>
      </c>
      <c r="CE24" s="126"/>
      <c r="CI24" s="124" t="s">
        <v>121</v>
      </c>
      <c r="CJ24" s="124">
        <v>2353</v>
      </c>
      <c r="CK24" s="144"/>
      <c r="CL24" s="145"/>
      <c r="CM24" s="124">
        <f ca="1">VLOOKUP($A24,'[5]Adjusted Factors'!$E:$BH,28,0)</f>
        <v>111.99999999999997</v>
      </c>
      <c r="CN24" s="124">
        <f ca="1">VLOOKUP($A24,'[5]Adjusted Factors'!$E:$BH,29,0)</f>
        <v>117.99999999999996</v>
      </c>
      <c r="CO24" s="124">
        <f ca="1">VLOOKUP($A24,'[5]Adjusted Factors'!$E:$BH,30,0)</f>
        <v>0</v>
      </c>
      <c r="CP24" s="124">
        <f ca="1">VLOOKUP($A24,'[5]Adjusted Factors'!$E:$BH,31,0)</f>
        <v>0</v>
      </c>
      <c r="CQ24" s="124">
        <f ca="1">VLOOKUP($A24,'[5]Adjusted Factors'!$E:$BH,32,0)</f>
        <v>76.000000000000014</v>
      </c>
      <c r="CR24" s="124">
        <f ca="1">VLOOKUP($A24,'[5]Adjusted Factors'!$E:$BH,33,0)</f>
        <v>98.000000000000085</v>
      </c>
      <c r="CS24" s="124">
        <f ca="1">VLOOKUP($A24,'[5]Adjusted Factors'!$E:$BH,34,0)</f>
        <v>54.999999999999886</v>
      </c>
      <c r="CT24" s="124">
        <f ca="1">VLOOKUP($A24,'[5]Adjusted Factors'!$E:$BH,35,0)</f>
        <v>62.000000000000128</v>
      </c>
      <c r="CU24" s="124">
        <f ca="1">VLOOKUP($A24,'[5]Adjusted Factors'!$E:$BH,36,0)</f>
        <v>4.0000000000000053</v>
      </c>
      <c r="CV24" s="124">
        <f ca="1">VLOOKUP($A24,'[5]Adjusted Factors'!$E:$BH,37,0)</f>
        <v>4.0000000000000053</v>
      </c>
      <c r="CW24" s="124">
        <f ca="1">VLOOKUP($A24,'[5]Adjusted Factors'!$E:$BH,38,0)</f>
        <v>0</v>
      </c>
      <c r="CX24" s="124">
        <f ca="1">VLOOKUP($A24,'[5]Adjusted Factors'!$E:$BH,39,0)</f>
        <v>0</v>
      </c>
      <c r="CY24" s="124">
        <f ca="1">VLOOKUP($A24,'[5]Adjusted Factors'!$E:$BH,40,0)</f>
        <v>0</v>
      </c>
      <c r="CZ24" s="124">
        <f ca="1">VLOOKUP($A24,'[5]Adjusted Factors'!$E:$BH,41,0)</f>
        <v>0</v>
      </c>
      <c r="DA24" s="124">
        <f ca="1">VLOOKUP($A24,'[5]Adjusted Factors'!$E:$BH,42,0)</f>
        <v>0</v>
      </c>
      <c r="DB24" s="124">
        <f ca="1">VLOOKUP($A24,'[5]Adjusted Factors'!$E:$BH,43,0)</f>
        <v>0</v>
      </c>
      <c r="DC24" s="124">
        <f ca="1">VLOOKUP($A24,'[5]Adjusted Factors'!$E:$BH,44,0)</f>
        <v>0</v>
      </c>
      <c r="DD24" s="124">
        <f ca="1">VLOOKUP($A24,'[5]Adjusted Factors'!$E:$BH,45,0)</f>
        <v>0</v>
      </c>
      <c r="DE24" s="124">
        <f ca="1">VLOOKUP($A24,'[5]Adjusted Factors'!$E:$BH,46,0)</f>
        <v>39.130872483221616</v>
      </c>
      <c r="DF24" s="124">
        <f ca="1">VLOOKUP($A24,'[5]Adjusted Factors'!$E:$BH,47,0)</f>
        <v>0</v>
      </c>
      <c r="DG24" s="124">
        <f ca="1">VLOOKUP($A24,'[5]Adjusted Factors'!$E:$BH,48,0)</f>
        <v>82.933705054274043</v>
      </c>
      <c r="DH24" s="124">
        <f ca="1">VLOOKUP($A24,'[5]Adjusted Factors'!$E:$BH,49,0)</f>
        <v>0</v>
      </c>
      <c r="DI24" s="124">
        <f ca="1">VLOOKUP($A24,'[5]Adjusted Factors'!$E:$BH,50,0)</f>
        <v>0</v>
      </c>
      <c r="DJ24" s="124">
        <f ca="1">VLOOKUP($A24,'[5]Adjusted Factors'!$E:$BH,51,0)</f>
        <v>0</v>
      </c>
      <c r="DK24" s="124">
        <f ca="1">VLOOKUP($A24,'[5]Adjusted Factors'!$E:$BH,52,0)</f>
        <v>0</v>
      </c>
      <c r="DL24" s="124">
        <f ca="1">VLOOKUP($A24,'[5]Adjusted Factors'!$E:$BH,53,0)</f>
        <v>0</v>
      </c>
      <c r="DM24" s="124">
        <f ca="1">VLOOKUP($A24,'[5]Adjusted Factors'!$E:$BH,54,0)</f>
        <v>0</v>
      </c>
      <c r="DN24" s="124">
        <f ca="1">VLOOKUP($A24,'[5]Adjusted Factors'!$E:$BH,55,0)</f>
        <v>15.060000000000111</v>
      </c>
      <c r="DO24" s="124">
        <f ca="1">VLOOKUP($A24,'[5]Adjusted Factors'!$E:$BH,55,0)</f>
        <v>15.060000000000111</v>
      </c>
    </row>
    <row r="25" spans="1:119" x14ac:dyDescent="0.2">
      <c r="A25" s="124">
        <v>110366</v>
      </c>
      <c r="B25" s="124">
        <v>8262303</v>
      </c>
      <c r="C25" s="124" t="s">
        <v>134</v>
      </c>
      <c r="D25" s="126">
        <f>VLOOKUP(A25,'[4]New ISB'!$B$6:$G$195,4,0)</f>
        <v>342</v>
      </c>
      <c r="E25" s="126">
        <f>VLOOKUP(A25,'[4]New ISB'!$B$6:$G$195,5,0)</f>
        <v>342</v>
      </c>
      <c r="F25" s="126">
        <f>VLOOKUP(A25,'[4]New ISB'!$B$6:$G$195,6,0)</f>
        <v>0</v>
      </c>
      <c r="G25" s="126">
        <f>VLOOKUP(A25,'[4]New ISB'!$B:$H,7,0)</f>
        <v>1228125.81672</v>
      </c>
      <c r="H25" s="126">
        <f>VLOOKUP(A25,'[4]New ISB'!$B:$J,8,0)</f>
        <v>0</v>
      </c>
      <c r="I25" s="126">
        <f>VLOOKUP(A25,'[4]New ISB'!$B:$J,9,0)</f>
        <v>0</v>
      </c>
      <c r="J25" s="126">
        <f>VLOOKUP($A25,'[4]New ISB'!$B:$FF,10,0)</f>
        <v>51972.770000000019</v>
      </c>
      <c r="K25" s="126">
        <f>VLOOKUP($A25,'[4]New ISB'!$B:$FF,11,0)</f>
        <v>0</v>
      </c>
      <c r="L25" s="126">
        <f>VLOOKUP($A25,'[4]New ISB'!$B:$FF,12,0)</f>
        <v>88663.049999999974</v>
      </c>
      <c r="M25" s="126">
        <f>VLOOKUP($A25,'[4]New ISB'!$B:$FF,13,0)</f>
        <v>0</v>
      </c>
      <c r="N25" s="126">
        <f>VLOOKUP($A25,'[4]New ISB'!$B:$FF,14,0)</f>
        <v>27343.858407079668</v>
      </c>
      <c r="O25" s="126">
        <f>VLOOKUP($A25,'[4]New ISB'!$B:$FF,15,0)</f>
        <v>30792.025486725699</v>
      </c>
      <c r="P25" s="126">
        <f>VLOOKUP($A25,'[4]New ISB'!$B:$FF,16,0)</f>
        <v>5085.3584070796387</v>
      </c>
      <c r="Q25" s="126">
        <f>VLOOKUP($A25,'[4]New ISB'!$B:$FF,17,0)</f>
        <v>3527.0187610619437</v>
      </c>
      <c r="R25" s="126">
        <f>VLOOKUP($A25,'[4]New ISB'!$B:$FF,18,0)</f>
        <v>0</v>
      </c>
      <c r="S25" s="126">
        <f>VLOOKUP($A25,'[4]New ISB'!$B:$FF,19,0)</f>
        <v>0</v>
      </c>
      <c r="T25" s="126">
        <f>VLOOKUP($A25,'[4]New ISB'!$B:$FF,20,0)</f>
        <v>0</v>
      </c>
      <c r="U25" s="126">
        <f>VLOOKUP($A25,'[4]New ISB'!$B:$FF,21,0)</f>
        <v>0</v>
      </c>
      <c r="V25" s="126">
        <f>VLOOKUP($A25,'[4]New ISB'!$B:$FF,22,0)</f>
        <v>0</v>
      </c>
      <c r="W25" s="126">
        <f>VLOOKUP($A25,'[4]New ISB'!$B:$FF,23,0)</f>
        <v>0</v>
      </c>
      <c r="X25" s="126">
        <f>VLOOKUP($A25,'[4]New ISB'!$B:$FF,24,0)</f>
        <v>0</v>
      </c>
      <c r="Y25" s="126">
        <f>VLOOKUP($A25,'[4]New ISB'!$B:$FF,25,0)</f>
        <v>0</v>
      </c>
      <c r="Z25" s="126">
        <f>VLOOKUP($A25,'[4]New ISB'!$B:$FF,26,0)</f>
        <v>20357.36513513514</v>
      </c>
      <c r="AA25" s="126">
        <f>VLOOKUP($A25,'[4]New ISB'!$B:$FF,27,0)</f>
        <v>0</v>
      </c>
      <c r="AB25" s="126"/>
      <c r="AC25" s="126">
        <f>VLOOKUP($A25,'[4]New ISB'!$B:$FF,28,0)</f>
        <v>132173.68261484106</v>
      </c>
      <c r="AD25" s="126">
        <f>VLOOKUP($A25,'[4]New ISB'!$B:$FF,29,0)</f>
        <v>0</v>
      </c>
      <c r="AE25" s="126">
        <f>VLOOKUP($A25,'[4]New ISB'!$B:$FF,30,0)</f>
        <v>2451.6784000000043</v>
      </c>
      <c r="AF25" s="126">
        <f>VLOOKUP($A25,'[4]New ISB'!$B:$FF,31,0)</f>
        <v>0</v>
      </c>
      <c r="AG25" s="126">
        <f>VLOOKUP($A25,'[4]New ISB'!$B:$FF,32,0)</f>
        <v>138401.09</v>
      </c>
      <c r="AH25" s="126">
        <f>VLOOKUP($A25,'[4]New ISB'!$B:$FF,33,0)</f>
        <v>0</v>
      </c>
      <c r="AI25" s="126">
        <f>VLOOKUP($A25,'[4]New ISB'!$B:$FF,34,0)</f>
        <v>0</v>
      </c>
      <c r="AJ25" s="126">
        <f>VLOOKUP($A25,'[4]New ISB'!$B:$FF,35,0)</f>
        <v>0</v>
      </c>
      <c r="AK25" s="126">
        <f>VLOOKUP($A25,'[4]New ISB'!$B:$FF,36,0)</f>
        <v>32768</v>
      </c>
      <c r="AL25" s="126">
        <f>VLOOKUP($A25,'[4]New ISB'!$B:$FF,37,0)</f>
        <v>0</v>
      </c>
      <c r="AM25" s="126">
        <f>VLOOKUP($A25,'[4]New ISB'!$B:$FF,38,0)</f>
        <v>0</v>
      </c>
      <c r="AN25" s="126">
        <f>VLOOKUP($A25,'[4]New ISB'!$B:$FF,39,0)</f>
        <v>0</v>
      </c>
      <c r="AO25" s="126">
        <f>VLOOKUP($A25,'[4]New ISB'!$B:$FF,40,0)</f>
        <v>0</v>
      </c>
      <c r="AP25" s="126">
        <f>VLOOKUP($A25,'[4]New ISB'!$B:$FF,41,0)</f>
        <v>0</v>
      </c>
      <c r="AQ25" s="126">
        <f>VLOOKUP($A25,'[4]New ISB'!$B:$FF,42,0)</f>
        <v>0</v>
      </c>
      <c r="AR25" s="126">
        <f>VLOOKUP($A25,'[4]New ISB'!$B:$FF,43,0)</f>
        <v>0</v>
      </c>
      <c r="AS25" s="126">
        <f>VLOOKUP($A25,'[4]New ISB'!$B:$FF,44,0)</f>
        <v>0</v>
      </c>
      <c r="AT25" s="126">
        <f t="shared" si="19"/>
        <v>1228125.81672</v>
      </c>
      <c r="AU25" s="126">
        <f t="shared" si="20"/>
        <v>362366.80721192318</v>
      </c>
      <c r="AV25" s="126">
        <f t="shared" si="21"/>
        <v>171169.09</v>
      </c>
      <c r="AW25" s="126">
        <f>VLOOKUP($A25,'[4]New ISB'!$B:$FF,48,0)</f>
        <v>169410.54497565143</v>
      </c>
      <c r="AX25" s="126">
        <f t="shared" si="22"/>
        <v>1761661.7139319233</v>
      </c>
      <c r="AY25" s="126">
        <f>VLOOKUP($A25,'[4]New ISB'!$B:$CC,50,0)</f>
        <v>1728893.7139319233</v>
      </c>
      <c r="AZ25" s="126">
        <f>VLOOKUP($A25,'[4]New ISB'!$B:$CC,51,0)</f>
        <v>4610</v>
      </c>
      <c r="BA25" s="126">
        <f>VLOOKUP($A25,'[4]New ISB'!$B:$CC,52,0)</f>
        <v>1576620</v>
      </c>
      <c r="BB25" s="126">
        <f>VLOOKUP($A25,'[4]New ISB'!$B:$CC,53,0)</f>
        <v>0</v>
      </c>
      <c r="BC25" s="126">
        <f>VLOOKUP($A25,'[4]New ISB'!$B:$CC,54,0)</f>
        <v>0</v>
      </c>
      <c r="BD25" s="126">
        <f>VLOOKUP($A25,'[4]New ISB'!$B:$CC,55,0)</f>
        <v>1761661.7139319233</v>
      </c>
      <c r="BE25" s="126">
        <f>VLOOKUP($A25,'[4]New ISB'!$B:$CC,56,0)</f>
        <v>1761661.7139319233</v>
      </c>
      <c r="BF25" s="126">
        <f>VLOOKUP($A25,'[4]New ISB'!$B:$CC,57,0)</f>
        <v>0</v>
      </c>
      <c r="BG25" s="126">
        <f>VLOOKUP($A25,'[4]New ISB'!$B:$CC,58,0)</f>
        <v>1609388</v>
      </c>
      <c r="BH25" s="126">
        <f>VLOOKUP($A25,'[4]New ISB'!$B:$CC,59,0)</f>
        <v>1438218.91</v>
      </c>
      <c r="BI25" s="126">
        <f>VLOOKUP($A25,'[4]New ISB'!$B:$CC,60,0)</f>
        <v>1590492.6239319232</v>
      </c>
      <c r="BJ25" s="126">
        <f>VLOOKUP($A25,'[4]New ISB'!$B:$CC,61,0)</f>
        <v>4650.56322787112</v>
      </c>
      <c r="BK25" s="126">
        <f>VLOOKUP($A25,'[4]New ISB'!$B:$CC,62,0)</f>
        <v>4609.2778008823534</v>
      </c>
      <c r="BL25" s="159">
        <f>VLOOKUP($A25,'[4]New ISB'!$B:$CC,63,0)</f>
        <v>8.9570272767814877E-3</v>
      </c>
      <c r="BM25" s="126">
        <f>VLOOKUP($A25,'[4]New ISB'!$B:$CC,64,0)</f>
        <v>0</v>
      </c>
      <c r="BN25" s="126">
        <f>VLOOKUP($A25,'[4]New ISB'!$B:$CC,65,0)</f>
        <v>0</v>
      </c>
      <c r="BO25" s="126">
        <f>VLOOKUP($A25,'[4]New ISB'!$B:$CC,66,0)</f>
        <v>1761661.7139319233</v>
      </c>
      <c r="BP25" s="126">
        <f>VLOOKUP($A25,'[4]New ISB'!$B:$CC,67,0)</f>
        <v>5055.2447775787232</v>
      </c>
      <c r="BQ25" s="127" t="str">
        <f>VLOOKUP($A25,'[4]New ISB'!$B:$CC,68,0)</f>
        <v>Y</v>
      </c>
      <c r="BR25" s="126">
        <f>VLOOKUP($A25,'[4]New ISB'!$B:$CC,69,0)</f>
        <v>5151.0576430757992</v>
      </c>
      <c r="BS25" s="159">
        <f>VLOOKUP($A25,'[4]New ISB'!$B:$CC,70,0)</f>
        <v>7.4992117569341321E-3</v>
      </c>
      <c r="BT25" s="126">
        <f>VLOOKUP($A25,'[4]New ISB'!$B:$CC,71,0)</f>
        <v>-8274.8815645908398</v>
      </c>
      <c r="BU25" s="126">
        <f>VLOOKUP($A25,'[4]New ISB'!$B:$CC,72,0)</f>
        <v>1753386.8323673324</v>
      </c>
      <c r="BV25" s="126">
        <f>VLOOKUP($A25,'[4]New ISB'!$B:$CC,73,0)</f>
        <v>0</v>
      </c>
      <c r="BW25" s="126">
        <f>VLOOKUP($A25,'[4]New ISB'!$B:$CC,74,0)</f>
        <v>1753386.8323673324</v>
      </c>
      <c r="BY25" s="126">
        <f>VLOOKUP($A25,'[4]New ISB'!$B:$CC,75,0)</f>
        <v>32768</v>
      </c>
      <c r="BZ25" s="126">
        <f>VLOOKUP($A25,'[4]New ISB'!$B:$CC,76,0)</f>
        <v>1720618.8323673324</v>
      </c>
      <c r="CA25" s="126">
        <f>VLOOKUP(A25,'[4]New ISB'!$B:$F,5,0)</f>
        <v>342</v>
      </c>
      <c r="CB25" s="129">
        <f>VLOOKUP($A25,'[4]Adjusted Factors'!$E:$W,18,0)</f>
        <v>0</v>
      </c>
      <c r="CC25" s="129">
        <f>VLOOKUP($A25,'[4]Adjusted Factors'!$E:$W,19,0)</f>
        <v>0</v>
      </c>
      <c r="CE25" s="126"/>
      <c r="CI25" s="124" t="s">
        <v>123</v>
      </c>
      <c r="CJ25" s="124">
        <v>2024</v>
      </c>
      <c r="CK25" s="144"/>
      <c r="CL25" s="145"/>
      <c r="CM25" s="124">
        <f ca="1">VLOOKUP($A25,'[5]Adjusted Factors'!$E:$BH,28,0)</f>
        <v>103.00000000000004</v>
      </c>
      <c r="CN25" s="124">
        <f ca="1">VLOOKUP($A25,'[5]Adjusted Factors'!$E:$BH,29,0)</f>
        <v>104.99999999999997</v>
      </c>
      <c r="CO25" s="124">
        <f ca="1">VLOOKUP($A25,'[5]Adjusted Factors'!$E:$BH,30,0)</f>
        <v>0</v>
      </c>
      <c r="CP25" s="124">
        <f ca="1">VLOOKUP($A25,'[5]Adjusted Factors'!$E:$BH,31,0)</f>
        <v>0</v>
      </c>
      <c r="CQ25" s="124">
        <f ca="1">VLOOKUP($A25,'[5]Adjusted Factors'!$E:$BH,32,0)</f>
        <v>105.92920353982291</v>
      </c>
      <c r="CR25" s="124">
        <f ca="1">VLOOKUP($A25,'[5]Adjusted Factors'!$E:$BH,33,0)</f>
        <v>112.99115044247797</v>
      </c>
      <c r="CS25" s="124">
        <f ca="1">VLOOKUP($A25,'[5]Adjusted Factors'!$E:$BH,34,0)</f>
        <v>104.92035398230099</v>
      </c>
      <c r="CT25" s="124">
        <f ca="1">VLOOKUP($A25,'[5]Adjusted Factors'!$E:$BH,35,0)</f>
        <v>11.097345132743348</v>
      </c>
      <c r="CU25" s="124">
        <f ca="1">VLOOKUP($A25,'[5]Adjusted Factors'!$E:$BH,36,0)</f>
        <v>7.0619469026548609</v>
      </c>
      <c r="CV25" s="124">
        <f ca="1">VLOOKUP($A25,'[5]Adjusted Factors'!$E:$BH,37,0)</f>
        <v>0</v>
      </c>
      <c r="CW25" s="124">
        <f ca="1">VLOOKUP($A25,'[5]Adjusted Factors'!$E:$BH,38,0)</f>
        <v>0</v>
      </c>
      <c r="CX25" s="124">
        <f ca="1">VLOOKUP($A25,'[5]Adjusted Factors'!$E:$BH,39,0)</f>
        <v>0</v>
      </c>
      <c r="CY25" s="124">
        <f ca="1">VLOOKUP($A25,'[5]Adjusted Factors'!$E:$BH,40,0)</f>
        <v>0</v>
      </c>
      <c r="CZ25" s="124">
        <f ca="1">VLOOKUP($A25,'[5]Adjusted Factors'!$E:$BH,41,0)</f>
        <v>0</v>
      </c>
      <c r="DA25" s="124">
        <f ca="1">VLOOKUP($A25,'[5]Adjusted Factors'!$E:$BH,42,0)</f>
        <v>0</v>
      </c>
      <c r="DB25" s="124">
        <f ca="1">VLOOKUP($A25,'[5]Adjusted Factors'!$E:$BH,43,0)</f>
        <v>0</v>
      </c>
      <c r="DC25" s="124">
        <f ca="1">VLOOKUP($A25,'[5]Adjusted Factors'!$E:$BH,44,0)</f>
        <v>0</v>
      </c>
      <c r="DD25" s="124">
        <f ca="1">VLOOKUP($A25,'[5]Adjusted Factors'!$E:$BH,45,0)</f>
        <v>0</v>
      </c>
      <c r="DE25" s="124">
        <f ca="1">VLOOKUP($A25,'[5]Adjusted Factors'!$E:$BH,46,0)</f>
        <v>33.506756756756765</v>
      </c>
      <c r="DF25" s="124">
        <f ca="1">VLOOKUP($A25,'[5]Adjusted Factors'!$E:$BH,47,0)</f>
        <v>0</v>
      </c>
      <c r="DG25" s="124">
        <f ca="1">VLOOKUP($A25,'[5]Adjusted Factors'!$E:$BH,48,0)</f>
        <v>109.70318021201419</v>
      </c>
      <c r="DH25" s="124">
        <f ca="1">VLOOKUP($A25,'[5]Adjusted Factors'!$E:$BH,49,0)</f>
        <v>0</v>
      </c>
      <c r="DI25" s="124">
        <f ca="1">VLOOKUP($A25,'[5]Adjusted Factors'!$E:$BH,50,0)</f>
        <v>0</v>
      </c>
      <c r="DJ25" s="124">
        <f ca="1">VLOOKUP($A25,'[5]Adjusted Factors'!$E:$BH,51,0)</f>
        <v>0</v>
      </c>
      <c r="DK25" s="124">
        <f ca="1">VLOOKUP($A25,'[5]Adjusted Factors'!$E:$BH,52,0)</f>
        <v>0</v>
      </c>
      <c r="DL25" s="124">
        <f ca="1">VLOOKUP($A25,'[5]Adjusted Factors'!$E:$BH,53,0)</f>
        <v>0</v>
      </c>
      <c r="DM25" s="124">
        <f ca="1">VLOOKUP($A25,'[5]Adjusted Factors'!$E:$BH,54,0)</f>
        <v>0</v>
      </c>
      <c r="DN25" s="124">
        <f ca="1">VLOOKUP($A25,'[5]Adjusted Factors'!$E:$BH,55,0)</f>
        <v>2.4800000000000044</v>
      </c>
      <c r="DO25" s="124">
        <f ca="1">VLOOKUP($A25,'[5]Adjusted Factors'!$E:$BH,55,0)</f>
        <v>2.4800000000000044</v>
      </c>
    </row>
    <row r="26" spans="1:119" x14ac:dyDescent="0.2">
      <c r="A26" s="124">
        <v>110367</v>
      </c>
      <c r="B26" s="124">
        <v>8262305</v>
      </c>
      <c r="C26" s="124" t="s">
        <v>137</v>
      </c>
      <c r="D26" s="126">
        <f>VLOOKUP(A26,'[4]New ISB'!$B$6:$G$195,4,0)</f>
        <v>227</v>
      </c>
      <c r="E26" s="126">
        <f>VLOOKUP(A26,'[4]New ISB'!$B$6:$G$195,5,0)</f>
        <v>227</v>
      </c>
      <c r="F26" s="126">
        <f>VLOOKUP(A26,'[4]New ISB'!$B$6:$G$195,6,0)</f>
        <v>0</v>
      </c>
      <c r="G26" s="126">
        <f>VLOOKUP(A26,'[4]New ISB'!$B:$H,7,0)</f>
        <v>815159.53332000005</v>
      </c>
      <c r="H26" s="126">
        <f>VLOOKUP(A26,'[4]New ISB'!$B:$J,8,0)</f>
        <v>0</v>
      </c>
      <c r="I26" s="126">
        <f>VLOOKUP(A26,'[4]New ISB'!$B:$J,9,0)</f>
        <v>0</v>
      </c>
      <c r="J26" s="126">
        <f>VLOOKUP($A26,'[4]New ISB'!$B:$FF,10,0)</f>
        <v>62064.569999999971</v>
      </c>
      <c r="K26" s="126">
        <f>VLOOKUP($A26,'[4]New ISB'!$B:$FF,11,0)</f>
        <v>0</v>
      </c>
      <c r="L26" s="126">
        <f>VLOOKUP($A26,'[4]New ISB'!$B:$FF,12,0)</f>
        <v>108084.48000000003</v>
      </c>
      <c r="M26" s="126">
        <f>VLOOKUP($A26,'[4]New ISB'!$B:$FF,13,0)</f>
        <v>0</v>
      </c>
      <c r="N26" s="126">
        <f>VLOOKUP($A26,'[4]New ISB'!$B:$FF,14,0)</f>
        <v>0</v>
      </c>
      <c r="O26" s="126">
        <f>VLOOKUP($A26,'[4]New ISB'!$B:$FF,15,0)</f>
        <v>15847.919999999996</v>
      </c>
      <c r="P26" s="126">
        <f>VLOOKUP($A26,'[4]New ISB'!$B:$FF,16,0)</f>
        <v>458.25000000000063</v>
      </c>
      <c r="Q26" s="126">
        <f>VLOOKUP($A26,'[4]New ISB'!$B:$FF,17,0)</f>
        <v>47446.800000000017</v>
      </c>
      <c r="R26" s="126">
        <f>VLOOKUP($A26,'[4]New ISB'!$B:$FF,18,0)</f>
        <v>0</v>
      </c>
      <c r="S26" s="126">
        <f>VLOOKUP($A26,'[4]New ISB'!$B:$FF,19,0)</f>
        <v>0</v>
      </c>
      <c r="T26" s="126">
        <f>VLOOKUP($A26,'[4]New ISB'!$B:$FF,20,0)</f>
        <v>0</v>
      </c>
      <c r="U26" s="126">
        <f>VLOOKUP($A26,'[4]New ISB'!$B:$FF,21,0)</f>
        <v>0</v>
      </c>
      <c r="V26" s="126">
        <f>VLOOKUP($A26,'[4]New ISB'!$B:$FF,22,0)</f>
        <v>0</v>
      </c>
      <c r="W26" s="126">
        <f>VLOOKUP($A26,'[4]New ISB'!$B:$FF,23,0)</f>
        <v>0</v>
      </c>
      <c r="X26" s="126">
        <f>VLOOKUP($A26,'[4]New ISB'!$B:$FF,24,0)</f>
        <v>0</v>
      </c>
      <c r="Y26" s="126">
        <f>VLOOKUP($A26,'[4]New ISB'!$B:$FF,25,0)</f>
        <v>0</v>
      </c>
      <c r="Z26" s="126">
        <f>VLOOKUP($A26,'[4]New ISB'!$B:$FF,26,0)</f>
        <v>23087.280000000035</v>
      </c>
      <c r="AA26" s="126">
        <f>VLOOKUP($A26,'[4]New ISB'!$B:$FF,27,0)</f>
        <v>0</v>
      </c>
      <c r="AB26" s="126"/>
      <c r="AC26" s="126">
        <f>VLOOKUP($A26,'[4]New ISB'!$B:$FF,28,0)</f>
        <v>127559.04058617108</v>
      </c>
      <c r="AD26" s="126">
        <f>VLOOKUP($A26,'[4]New ISB'!$B:$FF,29,0)</f>
        <v>0</v>
      </c>
      <c r="AE26" s="126">
        <f>VLOOKUP($A26,'[4]New ISB'!$B:$FF,30,0)</f>
        <v>5318.5604000000094</v>
      </c>
      <c r="AF26" s="126">
        <f>VLOOKUP($A26,'[4]New ISB'!$B:$FF,31,0)</f>
        <v>0</v>
      </c>
      <c r="AG26" s="126">
        <f>VLOOKUP($A26,'[4]New ISB'!$B:$FF,32,0)</f>
        <v>138401.09</v>
      </c>
      <c r="AH26" s="126">
        <f>VLOOKUP($A26,'[4]New ISB'!$B:$FF,33,0)</f>
        <v>0</v>
      </c>
      <c r="AI26" s="126">
        <f>VLOOKUP($A26,'[4]New ISB'!$B:$FF,34,0)</f>
        <v>0</v>
      </c>
      <c r="AJ26" s="126">
        <f>VLOOKUP($A26,'[4]New ISB'!$B:$FF,35,0)</f>
        <v>0</v>
      </c>
      <c r="AK26" s="126">
        <f>VLOOKUP($A26,'[4]New ISB'!$B:$FF,36,0)</f>
        <v>37977.599999999999</v>
      </c>
      <c r="AL26" s="126">
        <f>VLOOKUP($A26,'[4]New ISB'!$B:$FF,37,0)</f>
        <v>0</v>
      </c>
      <c r="AM26" s="126">
        <f>VLOOKUP($A26,'[4]New ISB'!$B:$FF,38,0)</f>
        <v>0</v>
      </c>
      <c r="AN26" s="126">
        <f>VLOOKUP($A26,'[4]New ISB'!$B:$FF,39,0)</f>
        <v>0</v>
      </c>
      <c r="AO26" s="126">
        <f>VLOOKUP($A26,'[4]New ISB'!$B:$FF,40,0)</f>
        <v>0</v>
      </c>
      <c r="AP26" s="126">
        <f>VLOOKUP($A26,'[4]New ISB'!$B:$FF,41,0)</f>
        <v>0</v>
      </c>
      <c r="AQ26" s="126">
        <f>VLOOKUP($A26,'[4]New ISB'!$B:$FF,42,0)</f>
        <v>0</v>
      </c>
      <c r="AR26" s="126">
        <f>VLOOKUP($A26,'[4]New ISB'!$B:$FF,43,0)</f>
        <v>0</v>
      </c>
      <c r="AS26" s="126">
        <f>VLOOKUP($A26,'[4]New ISB'!$B:$FF,44,0)</f>
        <v>0</v>
      </c>
      <c r="AT26" s="126">
        <f t="shared" si="19"/>
        <v>815159.53332000005</v>
      </c>
      <c r="AU26" s="126">
        <f t="shared" si="20"/>
        <v>389866.90098617109</v>
      </c>
      <c r="AV26" s="126">
        <f t="shared" si="21"/>
        <v>176378.69</v>
      </c>
      <c r="AW26" s="126">
        <f>VLOOKUP($A26,'[4]New ISB'!$B:$FF,48,0)</f>
        <v>155277.77690830041</v>
      </c>
      <c r="AX26" s="126">
        <f t="shared" si="22"/>
        <v>1381405.1243061712</v>
      </c>
      <c r="AY26" s="126">
        <f>VLOOKUP($A26,'[4]New ISB'!$B:$CC,50,0)</f>
        <v>1343427.5243061711</v>
      </c>
      <c r="AZ26" s="126">
        <f>VLOOKUP($A26,'[4]New ISB'!$B:$CC,51,0)</f>
        <v>4610</v>
      </c>
      <c r="BA26" s="126">
        <f>VLOOKUP($A26,'[4]New ISB'!$B:$CC,52,0)</f>
        <v>1046470</v>
      </c>
      <c r="BB26" s="126">
        <f>VLOOKUP($A26,'[4]New ISB'!$B:$CC,53,0)</f>
        <v>0</v>
      </c>
      <c r="BC26" s="126">
        <f>VLOOKUP($A26,'[4]New ISB'!$B:$CC,54,0)</f>
        <v>0</v>
      </c>
      <c r="BD26" s="126">
        <f>VLOOKUP($A26,'[4]New ISB'!$B:$CC,55,0)</f>
        <v>1381405.1243061712</v>
      </c>
      <c r="BE26" s="126">
        <f>VLOOKUP($A26,'[4]New ISB'!$B:$CC,56,0)</f>
        <v>1381405.124306171</v>
      </c>
      <c r="BF26" s="126">
        <f>VLOOKUP($A26,'[4]New ISB'!$B:$CC,57,0)</f>
        <v>0</v>
      </c>
      <c r="BG26" s="126">
        <f>VLOOKUP($A26,'[4]New ISB'!$B:$CC,58,0)</f>
        <v>1084447.6000000001</v>
      </c>
      <c r="BH26" s="126">
        <f>VLOOKUP($A26,'[4]New ISB'!$B:$CC,59,0)</f>
        <v>908068.91000000015</v>
      </c>
      <c r="BI26" s="126">
        <f>VLOOKUP($A26,'[4]New ISB'!$B:$CC,60,0)</f>
        <v>1205026.434306171</v>
      </c>
      <c r="BJ26" s="126">
        <f>VLOOKUP($A26,'[4]New ISB'!$B:$CC,61,0)</f>
        <v>5308.4864947408414</v>
      </c>
      <c r="BK26" s="126">
        <f>VLOOKUP($A26,'[4]New ISB'!$B:$CC,62,0)</f>
        <v>5180.0109486363626</v>
      </c>
      <c r="BL26" s="159">
        <f>VLOOKUP($A26,'[4]New ISB'!$B:$CC,63,0)</f>
        <v>2.4802176554916348E-2</v>
      </c>
      <c r="BM26" s="126">
        <f>VLOOKUP($A26,'[4]New ISB'!$B:$CC,64,0)</f>
        <v>0</v>
      </c>
      <c r="BN26" s="126">
        <f>VLOOKUP($A26,'[4]New ISB'!$B:$CC,65,0)</f>
        <v>0</v>
      </c>
      <c r="BO26" s="126">
        <f>VLOOKUP($A26,'[4]New ISB'!$B:$CC,66,0)</f>
        <v>1381405.1243061712</v>
      </c>
      <c r="BP26" s="126">
        <f>VLOOKUP($A26,'[4]New ISB'!$B:$CC,67,0)</f>
        <v>5918.1829264589032</v>
      </c>
      <c r="BQ26" s="127" t="str">
        <f>VLOOKUP($A26,'[4]New ISB'!$B:$CC,68,0)</f>
        <v>Y</v>
      </c>
      <c r="BR26" s="126">
        <f>VLOOKUP($A26,'[4]New ISB'!$B:$CC,69,0)</f>
        <v>6085.4851291020759</v>
      </c>
      <c r="BS26" s="159">
        <f>VLOOKUP($A26,'[4]New ISB'!$B:$CC,70,0)</f>
        <v>2.1188899340404799E-2</v>
      </c>
      <c r="BT26" s="126">
        <f>VLOOKUP($A26,'[4]New ISB'!$B:$CC,71,0)</f>
        <v>-5492.3921495968434</v>
      </c>
      <c r="BU26" s="126">
        <f>VLOOKUP($A26,'[4]New ISB'!$B:$CC,72,0)</f>
        <v>1375912.7321565743</v>
      </c>
      <c r="BV26" s="126">
        <f>VLOOKUP($A26,'[4]New ISB'!$B:$CC,73,0)</f>
        <v>0</v>
      </c>
      <c r="BW26" s="126">
        <f>VLOOKUP($A26,'[4]New ISB'!$B:$CC,74,0)</f>
        <v>1375912.7321565743</v>
      </c>
      <c r="BY26" s="126">
        <f>VLOOKUP($A26,'[4]New ISB'!$B:$CC,75,0)</f>
        <v>37977.599999999999</v>
      </c>
      <c r="BZ26" s="126">
        <f>VLOOKUP($A26,'[4]New ISB'!$B:$CC,76,0)</f>
        <v>1337935.1321565742</v>
      </c>
      <c r="CA26" s="126">
        <f>VLOOKUP(A26,'[4]New ISB'!$B:$F,5,0)</f>
        <v>227</v>
      </c>
      <c r="CB26" s="129">
        <f>VLOOKUP($A26,'[4]Adjusted Factors'!$E:$W,18,0)</f>
        <v>0</v>
      </c>
      <c r="CC26" s="129">
        <f>VLOOKUP($A26,'[4]Adjusted Factors'!$E:$W,19,0)</f>
        <v>0</v>
      </c>
      <c r="CE26" s="126"/>
      <c r="CI26" s="124" t="s">
        <v>125</v>
      </c>
      <c r="CJ26" s="124">
        <v>2285</v>
      </c>
      <c r="CK26" s="144"/>
      <c r="CL26" s="145"/>
      <c r="CM26" s="124">
        <f ca="1">VLOOKUP($A26,'[5]Adjusted Factors'!$E:$BH,28,0)</f>
        <v>122.99999999999994</v>
      </c>
      <c r="CN26" s="124">
        <f ca="1">VLOOKUP($A26,'[5]Adjusted Factors'!$E:$BH,29,0)</f>
        <v>128.00000000000003</v>
      </c>
      <c r="CO26" s="124">
        <f ca="1">VLOOKUP($A26,'[5]Adjusted Factors'!$E:$BH,30,0)</f>
        <v>0</v>
      </c>
      <c r="CP26" s="124">
        <f ca="1">VLOOKUP($A26,'[5]Adjusted Factors'!$E:$BH,31,0)</f>
        <v>0</v>
      </c>
      <c r="CQ26" s="124">
        <f ca="1">VLOOKUP($A26,'[5]Adjusted Factors'!$E:$BH,32,0)</f>
        <v>77.000000000000043</v>
      </c>
      <c r="CR26" s="124">
        <f ca="1">VLOOKUP($A26,'[5]Adjusted Factors'!$E:$BH,33,0)</f>
        <v>0</v>
      </c>
      <c r="CS26" s="124">
        <f ca="1">VLOOKUP($A26,'[5]Adjusted Factors'!$E:$BH,34,0)</f>
        <v>53.999999999999986</v>
      </c>
      <c r="CT26" s="124">
        <f ca="1">VLOOKUP($A26,'[5]Adjusted Factors'!$E:$BH,35,0)</f>
        <v>1.0000000000000013</v>
      </c>
      <c r="CU26" s="124">
        <f ca="1">VLOOKUP($A26,'[5]Adjusted Factors'!$E:$BH,36,0)</f>
        <v>95.000000000000043</v>
      </c>
      <c r="CV26" s="124">
        <f ca="1">VLOOKUP($A26,'[5]Adjusted Factors'!$E:$BH,37,0)</f>
        <v>0</v>
      </c>
      <c r="CW26" s="124">
        <f ca="1">VLOOKUP($A26,'[5]Adjusted Factors'!$E:$BH,38,0)</f>
        <v>0</v>
      </c>
      <c r="CX26" s="124">
        <f ca="1">VLOOKUP($A26,'[5]Adjusted Factors'!$E:$BH,39,0)</f>
        <v>0</v>
      </c>
      <c r="CY26" s="124">
        <f ca="1">VLOOKUP($A26,'[5]Adjusted Factors'!$E:$BH,40,0)</f>
        <v>0</v>
      </c>
      <c r="CZ26" s="124">
        <f ca="1">VLOOKUP($A26,'[5]Adjusted Factors'!$E:$BH,41,0)</f>
        <v>0</v>
      </c>
      <c r="DA26" s="124">
        <f ca="1">VLOOKUP($A26,'[5]Adjusted Factors'!$E:$BH,42,0)</f>
        <v>0</v>
      </c>
      <c r="DB26" s="124">
        <f ca="1">VLOOKUP($A26,'[5]Adjusted Factors'!$E:$BH,43,0)</f>
        <v>0</v>
      </c>
      <c r="DC26" s="124">
        <f ca="1">VLOOKUP($A26,'[5]Adjusted Factors'!$E:$BH,44,0)</f>
        <v>0</v>
      </c>
      <c r="DD26" s="124">
        <f ca="1">VLOOKUP($A26,'[5]Adjusted Factors'!$E:$BH,45,0)</f>
        <v>0</v>
      </c>
      <c r="DE26" s="124">
        <f ca="1">VLOOKUP($A26,'[5]Adjusted Factors'!$E:$BH,46,0)</f>
        <v>38.000000000000064</v>
      </c>
      <c r="DF26" s="124">
        <f ca="1">VLOOKUP($A26,'[5]Adjusted Factors'!$E:$BH,47,0)</f>
        <v>0</v>
      </c>
      <c r="DG26" s="124">
        <f ca="1">VLOOKUP($A26,'[5]Adjusted Factors'!$E:$BH,48,0)</f>
        <v>105.87306141627539</v>
      </c>
      <c r="DH26" s="124">
        <f ca="1">VLOOKUP($A26,'[5]Adjusted Factors'!$E:$BH,49,0)</f>
        <v>0</v>
      </c>
      <c r="DI26" s="124">
        <f ca="1">VLOOKUP($A26,'[5]Adjusted Factors'!$E:$BH,50,0)</f>
        <v>0</v>
      </c>
      <c r="DJ26" s="124">
        <f ca="1">VLOOKUP($A26,'[5]Adjusted Factors'!$E:$BH,51,0)</f>
        <v>0</v>
      </c>
      <c r="DK26" s="124">
        <f ca="1">VLOOKUP($A26,'[5]Adjusted Factors'!$E:$BH,52,0)</f>
        <v>0</v>
      </c>
      <c r="DL26" s="124">
        <f ca="1">VLOOKUP($A26,'[5]Adjusted Factors'!$E:$BH,53,0)</f>
        <v>0</v>
      </c>
      <c r="DM26" s="124">
        <f ca="1">VLOOKUP($A26,'[5]Adjusted Factors'!$E:$BH,54,0)</f>
        <v>0</v>
      </c>
      <c r="DN26" s="124">
        <f ca="1">VLOOKUP($A26,'[5]Adjusted Factors'!$E:$BH,55,0)</f>
        <v>5.3800000000000097</v>
      </c>
      <c r="DO26" s="124">
        <f ca="1">VLOOKUP($A26,'[5]Adjusted Factors'!$E:$BH,55,0)</f>
        <v>5.3800000000000097</v>
      </c>
    </row>
    <row r="27" spans="1:119" x14ac:dyDescent="0.2">
      <c r="A27" s="124">
        <v>110368</v>
      </c>
      <c r="B27" s="124">
        <v>8262306</v>
      </c>
      <c r="C27" s="124" t="s">
        <v>208</v>
      </c>
      <c r="D27" s="126">
        <f>VLOOKUP(A27,'[4]New ISB'!$B$6:$G$195,4,0)</f>
        <v>83</v>
      </c>
      <c r="E27" s="126">
        <f>VLOOKUP(A27,'[4]New ISB'!$B$6:$G$195,5,0)</f>
        <v>83</v>
      </c>
      <c r="F27" s="126">
        <f>VLOOKUP(A27,'[4]New ISB'!$B$6:$G$195,6,0)</f>
        <v>0</v>
      </c>
      <c r="G27" s="126">
        <f>VLOOKUP(A27,'[4]New ISB'!$B:$H,7,0)</f>
        <v>298053.92628000001</v>
      </c>
      <c r="H27" s="126">
        <f>VLOOKUP(A27,'[4]New ISB'!$B:$J,8,0)</f>
        <v>0</v>
      </c>
      <c r="I27" s="126">
        <f>VLOOKUP(A27,'[4]New ISB'!$B:$J,9,0)</f>
        <v>0</v>
      </c>
      <c r="J27" s="126">
        <f>VLOOKUP($A27,'[4]New ISB'!$B:$FF,10,0)</f>
        <v>13623.929999999995</v>
      </c>
      <c r="K27" s="126">
        <f>VLOOKUP($A27,'[4]New ISB'!$B:$FF,11,0)</f>
        <v>0</v>
      </c>
      <c r="L27" s="126">
        <f>VLOOKUP($A27,'[4]New ISB'!$B:$FF,12,0)</f>
        <v>23643.479999999967</v>
      </c>
      <c r="M27" s="126">
        <f>VLOOKUP($A27,'[4]New ISB'!$B:$FF,13,0)</f>
        <v>0</v>
      </c>
      <c r="N27" s="126">
        <f>VLOOKUP($A27,'[4]New ISB'!$B:$FF,14,0)</f>
        <v>7259.9999999999973</v>
      </c>
      <c r="O27" s="126">
        <f>VLOOKUP($A27,'[4]New ISB'!$B:$FF,15,0)</f>
        <v>7630.4800000000059</v>
      </c>
      <c r="P27" s="126">
        <f>VLOOKUP($A27,'[4]New ISB'!$B:$FF,16,0)</f>
        <v>7790.25000000001</v>
      </c>
      <c r="Q27" s="126">
        <f>VLOOKUP($A27,'[4]New ISB'!$B:$FF,17,0)</f>
        <v>0</v>
      </c>
      <c r="R27" s="126">
        <f>VLOOKUP($A27,'[4]New ISB'!$B:$FF,18,0)</f>
        <v>0</v>
      </c>
      <c r="S27" s="126">
        <f>VLOOKUP($A27,'[4]New ISB'!$B:$FF,19,0)</f>
        <v>0</v>
      </c>
      <c r="T27" s="126">
        <f>VLOOKUP($A27,'[4]New ISB'!$B:$FF,20,0)</f>
        <v>0</v>
      </c>
      <c r="U27" s="126">
        <f>VLOOKUP($A27,'[4]New ISB'!$B:$FF,21,0)</f>
        <v>0</v>
      </c>
      <c r="V27" s="126">
        <f>VLOOKUP($A27,'[4]New ISB'!$B:$FF,22,0)</f>
        <v>0</v>
      </c>
      <c r="W27" s="126">
        <f>VLOOKUP($A27,'[4]New ISB'!$B:$FF,23,0)</f>
        <v>0</v>
      </c>
      <c r="X27" s="126">
        <f>VLOOKUP($A27,'[4]New ISB'!$B:$FF,24,0)</f>
        <v>0</v>
      </c>
      <c r="Y27" s="126">
        <f>VLOOKUP($A27,'[4]New ISB'!$B:$FF,25,0)</f>
        <v>0</v>
      </c>
      <c r="Z27" s="126">
        <f>VLOOKUP($A27,'[4]New ISB'!$B:$FF,26,0)</f>
        <v>25213.739999999998</v>
      </c>
      <c r="AA27" s="126">
        <f>VLOOKUP($A27,'[4]New ISB'!$B:$FF,27,0)</f>
        <v>0</v>
      </c>
      <c r="AB27" s="126"/>
      <c r="AC27" s="126">
        <f>VLOOKUP($A27,'[4]New ISB'!$B:$FF,28,0)</f>
        <v>38775.855306122467</v>
      </c>
      <c r="AD27" s="126">
        <f>VLOOKUP($A27,'[4]New ISB'!$B:$FF,29,0)</f>
        <v>0</v>
      </c>
      <c r="AE27" s="126">
        <f>VLOOKUP($A27,'[4]New ISB'!$B:$FF,30,0)</f>
        <v>0</v>
      </c>
      <c r="AF27" s="126">
        <f>VLOOKUP($A27,'[4]New ISB'!$B:$FF,31,0)</f>
        <v>0</v>
      </c>
      <c r="AG27" s="126">
        <f>VLOOKUP($A27,'[4]New ISB'!$B:$FF,32,0)</f>
        <v>138401.09</v>
      </c>
      <c r="AH27" s="126">
        <f>VLOOKUP($A27,'[4]New ISB'!$B:$FF,33,0)</f>
        <v>0</v>
      </c>
      <c r="AI27" s="126">
        <f>VLOOKUP($A27,'[4]New ISB'!$B:$FF,34,0)</f>
        <v>0</v>
      </c>
      <c r="AJ27" s="126">
        <f>VLOOKUP($A27,'[4]New ISB'!$B:$FF,35,0)</f>
        <v>0</v>
      </c>
      <c r="AK27" s="126">
        <f>VLOOKUP($A27,'[4]New ISB'!$B:$FF,36,0)</f>
        <v>6677.8675000000003</v>
      </c>
      <c r="AL27" s="126">
        <f>VLOOKUP($A27,'[4]New ISB'!$B:$FF,37,0)</f>
        <v>0</v>
      </c>
      <c r="AM27" s="126">
        <f>VLOOKUP($A27,'[4]New ISB'!$B:$FF,38,0)</f>
        <v>0</v>
      </c>
      <c r="AN27" s="126">
        <f>VLOOKUP($A27,'[4]New ISB'!$B:$FF,39,0)</f>
        <v>0</v>
      </c>
      <c r="AO27" s="126">
        <f>VLOOKUP($A27,'[4]New ISB'!$B:$FF,40,0)</f>
        <v>0</v>
      </c>
      <c r="AP27" s="126">
        <f>VLOOKUP($A27,'[4]New ISB'!$B:$FF,41,0)</f>
        <v>0</v>
      </c>
      <c r="AQ27" s="126">
        <f>VLOOKUP($A27,'[4]New ISB'!$B:$FF,42,0)</f>
        <v>0</v>
      </c>
      <c r="AR27" s="126">
        <f>VLOOKUP($A27,'[4]New ISB'!$B:$FF,43,0)</f>
        <v>0</v>
      </c>
      <c r="AS27" s="126">
        <f>VLOOKUP($A27,'[4]New ISB'!$B:$FF,44,0)</f>
        <v>0</v>
      </c>
      <c r="AT27" s="126">
        <f t="shared" si="19"/>
        <v>298053.92628000001</v>
      </c>
      <c r="AU27" s="126">
        <f t="shared" si="20"/>
        <v>123937.73530612244</v>
      </c>
      <c r="AV27" s="126">
        <f t="shared" si="21"/>
        <v>145078.95749999999</v>
      </c>
      <c r="AW27" s="126">
        <f>VLOOKUP($A27,'[4]New ISB'!$B:$FF,48,0)</f>
        <v>47806.619545077563</v>
      </c>
      <c r="AX27" s="126">
        <f t="shared" si="22"/>
        <v>567070.61908612249</v>
      </c>
      <c r="AY27" s="126">
        <f>VLOOKUP($A27,'[4]New ISB'!$B:$CC,50,0)</f>
        <v>560392.75158612244</v>
      </c>
      <c r="AZ27" s="126">
        <f>VLOOKUP($A27,'[4]New ISB'!$B:$CC,51,0)</f>
        <v>4610</v>
      </c>
      <c r="BA27" s="126">
        <f>VLOOKUP($A27,'[4]New ISB'!$B:$CC,52,0)</f>
        <v>382630</v>
      </c>
      <c r="BB27" s="126">
        <f>VLOOKUP($A27,'[4]New ISB'!$B:$CC,53,0)</f>
        <v>0</v>
      </c>
      <c r="BC27" s="126">
        <f>VLOOKUP($A27,'[4]New ISB'!$B:$CC,54,0)</f>
        <v>0</v>
      </c>
      <c r="BD27" s="126">
        <f>VLOOKUP($A27,'[4]New ISB'!$B:$CC,55,0)</f>
        <v>567070.61908612249</v>
      </c>
      <c r="BE27" s="126">
        <f>VLOOKUP($A27,'[4]New ISB'!$B:$CC,56,0)</f>
        <v>567070.61908612237</v>
      </c>
      <c r="BF27" s="126">
        <f>VLOOKUP($A27,'[4]New ISB'!$B:$CC,57,0)</f>
        <v>0</v>
      </c>
      <c r="BG27" s="126">
        <f>VLOOKUP($A27,'[4]New ISB'!$B:$CC,58,0)</f>
        <v>389307.86749999999</v>
      </c>
      <c r="BH27" s="126">
        <f>VLOOKUP($A27,'[4]New ISB'!$B:$CC,59,0)</f>
        <v>244228.91</v>
      </c>
      <c r="BI27" s="126">
        <f>VLOOKUP($A27,'[4]New ISB'!$B:$CC,60,0)</f>
        <v>421991.66158612253</v>
      </c>
      <c r="BJ27" s="126">
        <f>VLOOKUP($A27,'[4]New ISB'!$B:$CC,61,0)</f>
        <v>5084.2368865797898</v>
      </c>
      <c r="BK27" s="126">
        <f>VLOOKUP($A27,'[4]New ISB'!$B:$CC,62,0)</f>
        <v>4968.1821865671636</v>
      </c>
      <c r="BL27" s="159">
        <f>VLOOKUP($A27,'[4]New ISB'!$B:$CC,63,0)</f>
        <v>2.3359590219217755E-2</v>
      </c>
      <c r="BM27" s="126">
        <f>VLOOKUP($A27,'[4]New ISB'!$B:$CC,64,0)</f>
        <v>0</v>
      </c>
      <c r="BN27" s="126">
        <f>VLOOKUP($A27,'[4]New ISB'!$B:$CC,65,0)</f>
        <v>0</v>
      </c>
      <c r="BO27" s="126">
        <f>VLOOKUP($A27,'[4]New ISB'!$B:$CC,66,0)</f>
        <v>567070.61908612249</v>
      </c>
      <c r="BP27" s="126">
        <f>VLOOKUP($A27,'[4]New ISB'!$B:$CC,67,0)</f>
        <v>6751.7198986279809</v>
      </c>
      <c r="BQ27" s="127" t="str">
        <f>VLOOKUP($A27,'[4]New ISB'!$B:$CC,68,0)</f>
        <v>Y</v>
      </c>
      <c r="BR27" s="126">
        <f>VLOOKUP($A27,'[4]New ISB'!$B:$CC,69,0)</f>
        <v>6832.1761335677411</v>
      </c>
      <c r="BS27" s="159">
        <f>VLOOKUP($A27,'[4]New ISB'!$B:$CC,70,0)</f>
        <v>-5.3967588420561041E-2</v>
      </c>
      <c r="BT27" s="126">
        <f>VLOOKUP($A27,'[4]New ISB'!$B:$CC,71,0)</f>
        <v>-2008.2314908217534</v>
      </c>
      <c r="BU27" s="126">
        <f>VLOOKUP($A27,'[4]New ISB'!$B:$CC,72,0)</f>
        <v>565062.38759530068</v>
      </c>
      <c r="BV27" s="126">
        <f>VLOOKUP($A27,'[4]New ISB'!$B:$CC,73,0)</f>
        <v>0</v>
      </c>
      <c r="BW27" s="126">
        <f>VLOOKUP($A27,'[4]New ISB'!$B:$CC,74,0)</f>
        <v>565062.38759530068</v>
      </c>
      <c r="BY27" s="126">
        <f>VLOOKUP($A27,'[4]New ISB'!$B:$CC,75,0)</f>
        <v>6677.8675000000003</v>
      </c>
      <c r="BZ27" s="126">
        <f>VLOOKUP($A27,'[4]New ISB'!$B:$CC,76,0)</f>
        <v>558384.52009530063</v>
      </c>
      <c r="CA27" s="126">
        <f>VLOOKUP(A27,'[4]New ISB'!$B:$F,5,0)</f>
        <v>83</v>
      </c>
      <c r="CB27" s="129">
        <f>VLOOKUP($A27,'[4]Adjusted Factors'!$E:$W,18,0)</f>
        <v>0</v>
      </c>
      <c r="CC27" s="129">
        <f>VLOOKUP($A27,'[4]Adjusted Factors'!$E:$W,19,0)</f>
        <v>0</v>
      </c>
      <c r="CE27" s="126"/>
      <c r="CI27" s="124" t="s">
        <v>127</v>
      </c>
      <c r="CJ27" s="124">
        <v>2316</v>
      </c>
      <c r="CK27" s="144"/>
      <c r="CL27" s="145"/>
      <c r="CM27" s="124">
        <f ca="1">VLOOKUP($A27,'[5]Adjusted Factors'!$E:$BH,28,0)</f>
        <v>26.999999999999989</v>
      </c>
      <c r="CN27" s="124">
        <f ca="1">VLOOKUP($A27,'[5]Adjusted Factors'!$E:$BH,29,0)</f>
        <v>27.999999999999961</v>
      </c>
      <c r="CO27" s="124">
        <f ca="1">VLOOKUP($A27,'[5]Adjusted Factors'!$E:$BH,30,0)</f>
        <v>0</v>
      </c>
      <c r="CP27" s="124">
        <f ca="1">VLOOKUP($A27,'[5]Adjusted Factors'!$E:$BH,31,0)</f>
        <v>0</v>
      </c>
      <c r="CQ27" s="124">
        <f ca="1">VLOOKUP($A27,'[5]Adjusted Factors'!$E:$BH,32,0)</f>
        <v>9.999999999999968</v>
      </c>
      <c r="CR27" s="124">
        <f ca="1">VLOOKUP($A27,'[5]Adjusted Factors'!$E:$BH,33,0)</f>
        <v>29.999999999999989</v>
      </c>
      <c r="CS27" s="124">
        <f ca="1">VLOOKUP($A27,'[5]Adjusted Factors'!$E:$BH,34,0)</f>
        <v>26.000000000000018</v>
      </c>
      <c r="CT27" s="124">
        <f ca="1">VLOOKUP($A27,'[5]Adjusted Factors'!$E:$BH,35,0)</f>
        <v>17.000000000000021</v>
      </c>
      <c r="CU27" s="124">
        <f ca="1">VLOOKUP($A27,'[5]Adjusted Factors'!$E:$BH,36,0)</f>
        <v>0</v>
      </c>
      <c r="CV27" s="124">
        <f ca="1">VLOOKUP($A27,'[5]Adjusted Factors'!$E:$BH,37,0)</f>
        <v>0</v>
      </c>
      <c r="CW27" s="124">
        <f ca="1">VLOOKUP($A27,'[5]Adjusted Factors'!$E:$BH,38,0)</f>
        <v>0</v>
      </c>
      <c r="CX27" s="124">
        <f ca="1">VLOOKUP($A27,'[5]Adjusted Factors'!$E:$BH,39,0)</f>
        <v>0</v>
      </c>
      <c r="CY27" s="124">
        <f ca="1">VLOOKUP($A27,'[5]Adjusted Factors'!$E:$BH,40,0)</f>
        <v>0</v>
      </c>
      <c r="CZ27" s="124">
        <f ca="1">VLOOKUP($A27,'[5]Adjusted Factors'!$E:$BH,41,0)</f>
        <v>0</v>
      </c>
      <c r="DA27" s="124">
        <f ca="1">VLOOKUP($A27,'[5]Adjusted Factors'!$E:$BH,42,0)</f>
        <v>0</v>
      </c>
      <c r="DB27" s="124">
        <f ca="1">VLOOKUP($A27,'[5]Adjusted Factors'!$E:$BH,43,0)</f>
        <v>0</v>
      </c>
      <c r="DC27" s="124">
        <f ca="1">VLOOKUP($A27,'[5]Adjusted Factors'!$E:$BH,44,0)</f>
        <v>0</v>
      </c>
      <c r="DD27" s="124">
        <f ca="1">VLOOKUP($A27,'[5]Adjusted Factors'!$E:$BH,45,0)</f>
        <v>0</v>
      </c>
      <c r="DE27" s="124">
        <f ca="1">VLOOKUP($A27,'[5]Adjusted Factors'!$E:$BH,46,0)</f>
        <v>41.5</v>
      </c>
      <c r="DF27" s="124">
        <f ca="1">VLOOKUP($A27,'[5]Adjusted Factors'!$E:$BH,47,0)</f>
        <v>0</v>
      </c>
      <c r="DG27" s="124">
        <f ca="1">VLOOKUP($A27,'[5]Adjusted Factors'!$E:$BH,48,0)</f>
        <v>32.18367346938777</v>
      </c>
      <c r="DH27" s="124">
        <f ca="1">VLOOKUP($A27,'[5]Adjusted Factors'!$E:$BH,49,0)</f>
        <v>0</v>
      </c>
      <c r="DI27" s="124">
        <f ca="1">VLOOKUP($A27,'[5]Adjusted Factors'!$E:$BH,50,0)</f>
        <v>0</v>
      </c>
      <c r="DJ27" s="124">
        <f ca="1">VLOOKUP($A27,'[5]Adjusted Factors'!$E:$BH,51,0)</f>
        <v>0</v>
      </c>
      <c r="DK27" s="124">
        <f ca="1">VLOOKUP($A27,'[5]Adjusted Factors'!$E:$BH,52,0)</f>
        <v>0</v>
      </c>
      <c r="DL27" s="124">
        <f ca="1">VLOOKUP($A27,'[5]Adjusted Factors'!$E:$BH,53,0)</f>
        <v>0</v>
      </c>
      <c r="DM27" s="124">
        <f ca="1">VLOOKUP($A27,'[5]Adjusted Factors'!$E:$BH,54,0)</f>
        <v>0</v>
      </c>
      <c r="DN27" s="124">
        <f ca="1">VLOOKUP($A27,'[5]Adjusted Factors'!$E:$BH,55,0)</f>
        <v>0</v>
      </c>
      <c r="DO27" s="124">
        <f ca="1">VLOOKUP($A27,'[5]Adjusted Factors'!$E:$BH,55,0)</f>
        <v>0</v>
      </c>
    </row>
    <row r="28" spans="1:119" x14ac:dyDescent="0.2">
      <c r="A28" s="124">
        <v>110369</v>
      </c>
      <c r="B28" s="124">
        <v>8262309</v>
      </c>
      <c r="C28" s="124" t="s">
        <v>91</v>
      </c>
      <c r="D28" s="126">
        <f>VLOOKUP(A28,'[4]New ISB'!$B$6:$G$195,4,0)</f>
        <v>200</v>
      </c>
      <c r="E28" s="126">
        <f>VLOOKUP(A28,'[4]New ISB'!$B$6:$G$195,5,0)</f>
        <v>200</v>
      </c>
      <c r="F28" s="126">
        <f>VLOOKUP(A28,'[4]New ISB'!$B$6:$G$195,6,0)</f>
        <v>0</v>
      </c>
      <c r="G28" s="126">
        <f>VLOOKUP(A28,'[4]New ISB'!$B:$H,7,0)</f>
        <v>718202.23199999996</v>
      </c>
      <c r="H28" s="126">
        <f>VLOOKUP(A28,'[4]New ISB'!$B:$J,8,0)</f>
        <v>0</v>
      </c>
      <c r="I28" s="126">
        <f>VLOOKUP(A28,'[4]New ISB'!$B:$J,9,0)</f>
        <v>0</v>
      </c>
      <c r="J28" s="126">
        <f>VLOOKUP($A28,'[4]New ISB'!$B:$FF,10,0)</f>
        <v>42385.56</v>
      </c>
      <c r="K28" s="126">
        <f>VLOOKUP($A28,'[4]New ISB'!$B:$FF,11,0)</f>
        <v>0</v>
      </c>
      <c r="L28" s="126">
        <f>VLOOKUP($A28,'[4]New ISB'!$B:$FF,12,0)</f>
        <v>72619.259999999995</v>
      </c>
      <c r="M28" s="126">
        <f>VLOOKUP($A28,'[4]New ISB'!$B:$FF,13,0)</f>
        <v>0</v>
      </c>
      <c r="N28" s="126">
        <f>VLOOKUP($A28,'[4]New ISB'!$B:$FF,14,0)</f>
        <v>8712</v>
      </c>
      <c r="O28" s="126">
        <f>VLOOKUP($A28,'[4]New ISB'!$B:$FF,15,0)</f>
        <v>16141.400000000003</v>
      </c>
      <c r="P28" s="126">
        <f>VLOOKUP($A28,'[4]New ISB'!$B:$FF,16,0)</f>
        <v>916.5</v>
      </c>
      <c r="Q28" s="126">
        <f>VLOOKUP($A28,'[4]New ISB'!$B:$FF,17,0)</f>
        <v>0</v>
      </c>
      <c r="R28" s="126">
        <f>VLOOKUP($A28,'[4]New ISB'!$B:$FF,18,0)</f>
        <v>0</v>
      </c>
      <c r="S28" s="126">
        <f>VLOOKUP($A28,'[4]New ISB'!$B:$FF,19,0)</f>
        <v>0</v>
      </c>
      <c r="T28" s="126">
        <f>VLOOKUP($A28,'[4]New ISB'!$B:$FF,20,0)</f>
        <v>0</v>
      </c>
      <c r="U28" s="126">
        <f>VLOOKUP($A28,'[4]New ISB'!$B:$FF,21,0)</f>
        <v>0</v>
      </c>
      <c r="V28" s="126">
        <f>VLOOKUP($A28,'[4]New ISB'!$B:$FF,22,0)</f>
        <v>0</v>
      </c>
      <c r="W28" s="126">
        <f>VLOOKUP($A28,'[4]New ISB'!$B:$FF,23,0)</f>
        <v>0</v>
      </c>
      <c r="X28" s="126">
        <f>VLOOKUP($A28,'[4]New ISB'!$B:$FF,24,0)</f>
        <v>0</v>
      </c>
      <c r="Y28" s="126">
        <f>VLOOKUP($A28,'[4]New ISB'!$B:$FF,25,0)</f>
        <v>0</v>
      </c>
      <c r="Z28" s="126">
        <f>VLOOKUP($A28,'[4]New ISB'!$B:$FF,26,0)</f>
        <v>15188.999999999998</v>
      </c>
      <c r="AA28" s="126">
        <f>VLOOKUP($A28,'[4]New ISB'!$B:$FF,27,0)</f>
        <v>0</v>
      </c>
      <c r="AB28" s="126"/>
      <c r="AC28" s="126">
        <f>VLOOKUP($A28,'[4]New ISB'!$B:$FF,28,0)</f>
        <v>99094.028709677455</v>
      </c>
      <c r="AD28" s="126">
        <f>VLOOKUP($A28,'[4]New ISB'!$B:$FF,29,0)</f>
        <v>0</v>
      </c>
      <c r="AE28" s="126">
        <f>VLOOKUP($A28,'[4]New ISB'!$B:$FF,30,0)</f>
        <v>1977.1600000000019</v>
      </c>
      <c r="AF28" s="126">
        <f>VLOOKUP($A28,'[4]New ISB'!$B:$FF,31,0)</f>
        <v>0</v>
      </c>
      <c r="AG28" s="126">
        <f>VLOOKUP($A28,'[4]New ISB'!$B:$FF,32,0)</f>
        <v>138401.09</v>
      </c>
      <c r="AH28" s="126">
        <f>VLOOKUP($A28,'[4]New ISB'!$B:$FF,33,0)</f>
        <v>0</v>
      </c>
      <c r="AI28" s="126">
        <f>VLOOKUP($A28,'[4]New ISB'!$B:$FF,34,0)</f>
        <v>0</v>
      </c>
      <c r="AJ28" s="126">
        <f>VLOOKUP($A28,'[4]New ISB'!$B:$FF,35,0)</f>
        <v>0</v>
      </c>
      <c r="AK28" s="126">
        <f>VLOOKUP($A28,'[4]New ISB'!$B:$FF,36,0)</f>
        <v>39920.639999999999</v>
      </c>
      <c r="AL28" s="126">
        <f>VLOOKUP($A28,'[4]New ISB'!$B:$FF,37,0)</f>
        <v>0</v>
      </c>
      <c r="AM28" s="126">
        <f>VLOOKUP($A28,'[4]New ISB'!$B:$FF,38,0)</f>
        <v>0</v>
      </c>
      <c r="AN28" s="126">
        <f>VLOOKUP($A28,'[4]New ISB'!$B:$FF,39,0)</f>
        <v>0</v>
      </c>
      <c r="AO28" s="126">
        <f>VLOOKUP($A28,'[4]New ISB'!$B:$FF,40,0)</f>
        <v>0</v>
      </c>
      <c r="AP28" s="126">
        <f>VLOOKUP($A28,'[4]New ISB'!$B:$FF,41,0)</f>
        <v>0</v>
      </c>
      <c r="AQ28" s="126">
        <f>VLOOKUP($A28,'[4]New ISB'!$B:$FF,42,0)</f>
        <v>0</v>
      </c>
      <c r="AR28" s="126">
        <f>VLOOKUP($A28,'[4]New ISB'!$B:$FF,43,0)</f>
        <v>0</v>
      </c>
      <c r="AS28" s="126">
        <f>VLOOKUP($A28,'[4]New ISB'!$B:$FF,44,0)</f>
        <v>0</v>
      </c>
      <c r="AT28" s="126">
        <f t="shared" si="19"/>
        <v>718202.23199999996</v>
      </c>
      <c r="AU28" s="126">
        <f t="shared" si="20"/>
        <v>257034.90870967746</v>
      </c>
      <c r="AV28" s="126">
        <f t="shared" si="21"/>
        <v>178321.72999999998</v>
      </c>
      <c r="AW28" s="126">
        <f>VLOOKUP($A28,'[4]New ISB'!$B:$FF,48,0)</f>
        <v>109899.70177354841</v>
      </c>
      <c r="AX28" s="126">
        <f t="shared" si="22"/>
        <v>1153558.8707096775</v>
      </c>
      <c r="AY28" s="126">
        <f>VLOOKUP($A28,'[4]New ISB'!$B:$CC,50,0)</f>
        <v>1113638.2307096776</v>
      </c>
      <c r="AZ28" s="126">
        <f>VLOOKUP($A28,'[4]New ISB'!$B:$CC,51,0)</f>
        <v>4610</v>
      </c>
      <c r="BA28" s="126">
        <f>VLOOKUP($A28,'[4]New ISB'!$B:$CC,52,0)</f>
        <v>922000</v>
      </c>
      <c r="BB28" s="126">
        <f>VLOOKUP($A28,'[4]New ISB'!$B:$CC,53,0)</f>
        <v>0</v>
      </c>
      <c r="BC28" s="126">
        <f>VLOOKUP($A28,'[4]New ISB'!$B:$CC,54,0)</f>
        <v>0</v>
      </c>
      <c r="BD28" s="126">
        <f>VLOOKUP($A28,'[4]New ISB'!$B:$CC,55,0)</f>
        <v>1153558.8707096775</v>
      </c>
      <c r="BE28" s="126">
        <f>VLOOKUP($A28,'[4]New ISB'!$B:$CC,56,0)</f>
        <v>1153558.8707096772</v>
      </c>
      <c r="BF28" s="126">
        <f>VLOOKUP($A28,'[4]New ISB'!$B:$CC,57,0)</f>
        <v>0</v>
      </c>
      <c r="BG28" s="126">
        <f>VLOOKUP($A28,'[4]New ISB'!$B:$CC,58,0)</f>
        <v>961920.64</v>
      </c>
      <c r="BH28" s="126">
        <f>VLOOKUP($A28,'[4]New ISB'!$B:$CC,59,0)</f>
        <v>783598.91</v>
      </c>
      <c r="BI28" s="126">
        <f>VLOOKUP($A28,'[4]New ISB'!$B:$CC,60,0)</f>
        <v>975237.14070967748</v>
      </c>
      <c r="BJ28" s="126">
        <f>VLOOKUP($A28,'[4]New ISB'!$B:$CC,61,0)</f>
        <v>4876.1857035483872</v>
      </c>
      <c r="BK28" s="126">
        <f>VLOOKUP($A28,'[4]New ISB'!$B:$CC,62,0)</f>
        <v>4688.9843263374478</v>
      </c>
      <c r="BL28" s="159">
        <f>VLOOKUP($A28,'[4]New ISB'!$B:$CC,63,0)</f>
        <v>3.992365172974717E-2</v>
      </c>
      <c r="BM28" s="126">
        <f>VLOOKUP($A28,'[4]New ISB'!$B:$CC,64,0)</f>
        <v>0</v>
      </c>
      <c r="BN28" s="126">
        <f>VLOOKUP($A28,'[4]New ISB'!$B:$CC,65,0)</f>
        <v>0</v>
      </c>
      <c r="BO28" s="126">
        <f>VLOOKUP($A28,'[4]New ISB'!$B:$CC,66,0)</f>
        <v>1153558.8707096775</v>
      </c>
      <c r="BP28" s="126">
        <f>VLOOKUP($A28,'[4]New ISB'!$B:$CC,67,0)</f>
        <v>5568.1911535483878</v>
      </c>
      <c r="BQ28" s="127" t="str">
        <f>VLOOKUP($A28,'[4]New ISB'!$B:$CC,68,0)</f>
        <v>Y</v>
      </c>
      <c r="BR28" s="126">
        <f>VLOOKUP($A28,'[4]New ISB'!$B:$CC,69,0)</f>
        <v>5767.7943535483873</v>
      </c>
      <c r="BS28" s="159">
        <f>VLOOKUP($A28,'[4]New ISB'!$B:$CC,70,0)</f>
        <v>6.7335485664101302E-2</v>
      </c>
      <c r="BT28" s="126">
        <f>VLOOKUP($A28,'[4]New ISB'!$B:$CC,71,0)</f>
        <v>-4839.1120260765138</v>
      </c>
      <c r="BU28" s="126">
        <f>VLOOKUP($A28,'[4]New ISB'!$B:$CC,72,0)</f>
        <v>1148719.7586836009</v>
      </c>
      <c r="BV28" s="126">
        <f>VLOOKUP($A28,'[4]New ISB'!$B:$CC,73,0)</f>
        <v>0</v>
      </c>
      <c r="BW28" s="126">
        <f>VLOOKUP($A28,'[4]New ISB'!$B:$CC,74,0)</f>
        <v>1148719.7586836009</v>
      </c>
      <c r="BY28" s="126">
        <f>VLOOKUP($A28,'[4]New ISB'!$B:$CC,75,0)</f>
        <v>39920.639999999999</v>
      </c>
      <c r="BZ28" s="126">
        <f>VLOOKUP($A28,'[4]New ISB'!$B:$CC,76,0)</f>
        <v>1108799.118683601</v>
      </c>
      <c r="CA28" s="126">
        <f>VLOOKUP(A28,'[4]New ISB'!$B:$F,5,0)</f>
        <v>200</v>
      </c>
      <c r="CB28" s="129">
        <f>VLOOKUP($A28,'[4]Adjusted Factors'!$E:$W,18,0)</f>
        <v>0</v>
      </c>
      <c r="CC28" s="129">
        <f>VLOOKUP($A28,'[4]Adjusted Factors'!$E:$W,19,0)</f>
        <v>0</v>
      </c>
      <c r="CE28" s="126"/>
      <c r="CI28" s="124" t="s">
        <v>129</v>
      </c>
      <c r="CJ28" s="124">
        <v>2323</v>
      </c>
      <c r="CK28" s="144"/>
      <c r="CL28" s="145"/>
      <c r="CM28" s="124">
        <f ca="1">VLOOKUP($A28,'[5]Adjusted Factors'!$E:$BH,28,0)</f>
        <v>84</v>
      </c>
      <c r="CN28" s="124">
        <f ca="1">VLOOKUP($A28,'[5]Adjusted Factors'!$E:$BH,29,0)</f>
        <v>86</v>
      </c>
      <c r="CO28" s="124">
        <f ca="1">VLOOKUP($A28,'[5]Adjusted Factors'!$E:$BH,30,0)</f>
        <v>0</v>
      </c>
      <c r="CP28" s="124">
        <f ca="1">VLOOKUP($A28,'[5]Adjusted Factors'!$E:$BH,31,0)</f>
        <v>0</v>
      </c>
      <c r="CQ28" s="124">
        <f ca="1">VLOOKUP($A28,'[5]Adjusted Factors'!$E:$BH,32,0)</f>
        <v>107</v>
      </c>
      <c r="CR28" s="124">
        <f ca="1">VLOOKUP($A28,'[5]Adjusted Factors'!$E:$BH,33,0)</f>
        <v>36</v>
      </c>
      <c r="CS28" s="124">
        <f ca="1">VLOOKUP($A28,'[5]Adjusted Factors'!$E:$BH,34,0)</f>
        <v>55.000000000000007</v>
      </c>
      <c r="CT28" s="124">
        <f ca="1">VLOOKUP($A28,'[5]Adjusted Factors'!$E:$BH,35,0)</f>
        <v>2</v>
      </c>
      <c r="CU28" s="124">
        <f ca="1">VLOOKUP($A28,'[5]Adjusted Factors'!$E:$BH,36,0)</f>
        <v>0</v>
      </c>
      <c r="CV28" s="124">
        <f ca="1">VLOOKUP($A28,'[5]Adjusted Factors'!$E:$BH,37,0)</f>
        <v>0</v>
      </c>
      <c r="CW28" s="124">
        <f ca="1">VLOOKUP($A28,'[5]Adjusted Factors'!$E:$BH,38,0)</f>
        <v>0</v>
      </c>
      <c r="CX28" s="124">
        <f ca="1">VLOOKUP($A28,'[5]Adjusted Factors'!$E:$BH,39,0)</f>
        <v>0</v>
      </c>
      <c r="CY28" s="124">
        <f ca="1">VLOOKUP($A28,'[5]Adjusted Factors'!$E:$BH,40,0)</f>
        <v>0</v>
      </c>
      <c r="CZ28" s="124">
        <f ca="1">VLOOKUP($A28,'[5]Adjusted Factors'!$E:$BH,41,0)</f>
        <v>0</v>
      </c>
      <c r="DA28" s="124">
        <f ca="1">VLOOKUP($A28,'[5]Adjusted Factors'!$E:$BH,42,0)</f>
        <v>0</v>
      </c>
      <c r="DB28" s="124">
        <f ca="1">VLOOKUP($A28,'[5]Adjusted Factors'!$E:$BH,43,0)</f>
        <v>0</v>
      </c>
      <c r="DC28" s="124">
        <f ca="1">VLOOKUP($A28,'[5]Adjusted Factors'!$E:$BH,44,0)</f>
        <v>0</v>
      </c>
      <c r="DD28" s="124">
        <f ca="1">VLOOKUP($A28,'[5]Adjusted Factors'!$E:$BH,45,0)</f>
        <v>0</v>
      </c>
      <c r="DE28" s="124">
        <f ca="1">VLOOKUP($A28,'[5]Adjusted Factors'!$E:$BH,46,0)</f>
        <v>25</v>
      </c>
      <c r="DF28" s="124">
        <f ca="1">VLOOKUP($A28,'[5]Adjusted Factors'!$E:$BH,47,0)</f>
        <v>0</v>
      </c>
      <c r="DG28" s="124">
        <f ca="1">VLOOKUP($A28,'[5]Adjusted Factors'!$E:$BH,48,0)</f>
        <v>82.24731182795702</v>
      </c>
      <c r="DH28" s="124">
        <f ca="1">VLOOKUP($A28,'[5]Adjusted Factors'!$E:$BH,49,0)</f>
        <v>0</v>
      </c>
      <c r="DI28" s="124">
        <f ca="1">VLOOKUP($A28,'[5]Adjusted Factors'!$E:$BH,50,0)</f>
        <v>0</v>
      </c>
      <c r="DJ28" s="124">
        <f ca="1">VLOOKUP($A28,'[5]Adjusted Factors'!$E:$BH,51,0)</f>
        <v>0</v>
      </c>
      <c r="DK28" s="124">
        <f ca="1">VLOOKUP($A28,'[5]Adjusted Factors'!$E:$BH,52,0)</f>
        <v>0</v>
      </c>
      <c r="DL28" s="124">
        <f ca="1">VLOOKUP($A28,'[5]Adjusted Factors'!$E:$BH,53,0)</f>
        <v>0</v>
      </c>
      <c r="DM28" s="124">
        <f ca="1">VLOOKUP($A28,'[5]Adjusted Factors'!$E:$BH,54,0)</f>
        <v>0</v>
      </c>
      <c r="DN28" s="124">
        <f ca="1">VLOOKUP($A28,'[5]Adjusted Factors'!$E:$BH,55,0)</f>
        <v>2.0000000000000018</v>
      </c>
      <c r="DO28" s="124">
        <f ca="1">VLOOKUP($A28,'[5]Adjusted Factors'!$E:$BH,55,0)</f>
        <v>2.0000000000000018</v>
      </c>
    </row>
    <row r="29" spans="1:119" x14ac:dyDescent="0.2">
      <c r="A29" s="124">
        <v>110372</v>
      </c>
      <c r="B29" s="124">
        <v>8262313</v>
      </c>
      <c r="C29" s="124" t="s">
        <v>117</v>
      </c>
      <c r="D29" s="126">
        <f>VLOOKUP(A29,'[4]New ISB'!$B$6:$G$195,4,0)</f>
        <v>59</v>
      </c>
      <c r="E29" s="126">
        <f>VLOOKUP(A29,'[4]New ISB'!$B$6:$G$195,5,0)</f>
        <v>59</v>
      </c>
      <c r="F29" s="126">
        <f>VLOOKUP(A29,'[4]New ISB'!$B$6:$G$195,6,0)</f>
        <v>0</v>
      </c>
      <c r="G29" s="126">
        <f>VLOOKUP(A29,'[4]New ISB'!$B:$H,7,0)</f>
        <v>211869.65844</v>
      </c>
      <c r="H29" s="126">
        <f>VLOOKUP(A29,'[4]New ISB'!$B:$J,8,0)</f>
        <v>0</v>
      </c>
      <c r="I29" s="126">
        <f>VLOOKUP(A29,'[4]New ISB'!$B:$J,9,0)</f>
        <v>0</v>
      </c>
      <c r="J29" s="126">
        <f>VLOOKUP($A29,'[4]New ISB'!$B:$FF,10,0)</f>
        <v>4541.3100000000013</v>
      </c>
      <c r="K29" s="126">
        <f>VLOOKUP($A29,'[4]New ISB'!$B:$FF,11,0)</f>
        <v>0</v>
      </c>
      <c r="L29" s="126">
        <f>VLOOKUP($A29,'[4]New ISB'!$B:$FF,12,0)</f>
        <v>7599.6900000000023</v>
      </c>
      <c r="M29" s="126">
        <f>VLOOKUP($A29,'[4]New ISB'!$B:$FF,13,0)</f>
        <v>0</v>
      </c>
      <c r="N29" s="126">
        <f>VLOOKUP($A29,'[4]New ISB'!$B:$FF,14,0)</f>
        <v>9679.9999999999964</v>
      </c>
      <c r="O29" s="126">
        <f>VLOOKUP($A29,'[4]New ISB'!$B:$FF,15,0)</f>
        <v>880.43999999999926</v>
      </c>
      <c r="P29" s="126">
        <f>VLOOKUP($A29,'[4]New ISB'!$B:$FF,16,0)</f>
        <v>0</v>
      </c>
      <c r="Q29" s="126">
        <f>VLOOKUP($A29,'[4]New ISB'!$B:$FF,17,0)</f>
        <v>0</v>
      </c>
      <c r="R29" s="126">
        <f>VLOOKUP($A29,'[4]New ISB'!$B:$FF,18,0)</f>
        <v>0</v>
      </c>
      <c r="S29" s="126">
        <f>VLOOKUP($A29,'[4]New ISB'!$B:$FF,19,0)</f>
        <v>0</v>
      </c>
      <c r="T29" s="126">
        <f>VLOOKUP($A29,'[4]New ISB'!$B:$FF,20,0)</f>
        <v>0</v>
      </c>
      <c r="U29" s="126">
        <f>VLOOKUP($A29,'[4]New ISB'!$B:$FF,21,0)</f>
        <v>0</v>
      </c>
      <c r="V29" s="126">
        <f>VLOOKUP($A29,'[4]New ISB'!$B:$FF,22,0)</f>
        <v>0</v>
      </c>
      <c r="W29" s="126">
        <f>VLOOKUP($A29,'[4]New ISB'!$B:$FF,23,0)</f>
        <v>0</v>
      </c>
      <c r="X29" s="126">
        <f>VLOOKUP($A29,'[4]New ISB'!$B:$FF,24,0)</f>
        <v>0</v>
      </c>
      <c r="Y29" s="126">
        <f>VLOOKUP($A29,'[4]New ISB'!$B:$FF,25,0)</f>
        <v>0</v>
      </c>
      <c r="Z29" s="126">
        <f>VLOOKUP($A29,'[4]New ISB'!$B:$FF,26,0)</f>
        <v>18866.336842105251</v>
      </c>
      <c r="AA29" s="126">
        <f>VLOOKUP($A29,'[4]New ISB'!$B:$FF,27,0)</f>
        <v>0</v>
      </c>
      <c r="AB29" s="126"/>
      <c r="AC29" s="126">
        <f>VLOOKUP($A29,'[4]New ISB'!$B:$FF,28,0)</f>
        <v>32495.986285714276</v>
      </c>
      <c r="AD29" s="126">
        <f>VLOOKUP($A29,'[4]New ISB'!$B:$FF,29,0)</f>
        <v>0</v>
      </c>
      <c r="AE29" s="126">
        <f>VLOOKUP($A29,'[4]New ISB'!$B:$FF,30,0)</f>
        <v>0</v>
      </c>
      <c r="AF29" s="126">
        <f>VLOOKUP($A29,'[4]New ISB'!$B:$FF,31,0)</f>
        <v>0</v>
      </c>
      <c r="AG29" s="126">
        <f>VLOOKUP($A29,'[4]New ISB'!$B:$FF,32,0)</f>
        <v>138401.09</v>
      </c>
      <c r="AH29" s="126">
        <f>VLOOKUP($A29,'[4]New ISB'!$B:$FF,33,0)</f>
        <v>0</v>
      </c>
      <c r="AI29" s="126">
        <f>VLOOKUP($A29,'[4]New ISB'!$B:$FF,34,0)</f>
        <v>0</v>
      </c>
      <c r="AJ29" s="126">
        <f>VLOOKUP($A29,'[4]New ISB'!$B:$FF,35,0)</f>
        <v>0</v>
      </c>
      <c r="AK29" s="126">
        <f>VLOOKUP($A29,'[4]New ISB'!$B:$FF,36,0)</f>
        <v>17286.607499999998</v>
      </c>
      <c r="AL29" s="126">
        <f>VLOOKUP($A29,'[4]New ISB'!$B:$FF,37,0)</f>
        <v>0</v>
      </c>
      <c r="AM29" s="126">
        <f>VLOOKUP($A29,'[4]New ISB'!$B:$FF,38,0)</f>
        <v>0</v>
      </c>
      <c r="AN29" s="126">
        <f>VLOOKUP($A29,'[4]New ISB'!$B:$FF,39,0)</f>
        <v>0</v>
      </c>
      <c r="AO29" s="126">
        <f>VLOOKUP($A29,'[4]New ISB'!$B:$FF,40,0)</f>
        <v>0</v>
      </c>
      <c r="AP29" s="126">
        <f>VLOOKUP($A29,'[4]New ISB'!$B:$FF,41,0)</f>
        <v>0</v>
      </c>
      <c r="AQ29" s="126">
        <f>VLOOKUP($A29,'[4]New ISB'!$B:$FF,42,0)</f>
        <v>0</v>
      </c>
      <c r="AR29" s="126">
        <f>VLOOKUP($A29,'[4]New ISB'!$B:$FF,43,0)</f>
        <v>0</v>
      </c>
      <c r="AS29" s="126">
        <f>VLOOKUP($A29,'[4]New ISB'!$B:$FF,44,0)</f>
        <v>0</v>
      </c>
      <c r="AT29" s="126">
        <f t="shared" si="19"/>
        <v>211869.65844</v>
      </c>
      <c r="AU29" s="126">
        <f t="shared" si="20"/>
        <v>74063.763127819519</v>
      </c>
      <c r="AV29" s="126">
        <f t="shared" si="21"/>
        <v>155687.69750000001</v>
      </c>
      <c r="AW29" s="126">
        <f>VLOOKUP($A29,'[4]New ISB'!$B:$FF,48,0)</f>
        <v>30928.297891885708</v>
      </c>
      <c r="AX29" s="126">
        <f t="shared" si="22"/>
        <v>441621.11906781956</v>
      </c>
      <c r="AY29" s="126">
        <f>VLOOKUP($A29,'[4]New ISB'!$B:$CC,50,0)</f>
        <v>424334.51156781957</v>
      </c>
      <c r="AZ29" s="126">
        <f>VLOOKUP($A29,'[4]New ISB'!$B:$CC,51,0)</f>
        <v>4610</v>
      </c>
      <c r="BA29" s="126">
        <f>VLOOKUP($A29,'[4]New ISB'!$B:$CC,52,0)</f>
        <v>271990</v>
      </c>
      <c r="BB29" s="126">
        <f>VLOOKUP($A29,'[4]New ISB'!$B:$CC,53,0)</f>
        <v>0</v>
      </c>
      <c r="BC29" s="126">
        <f>VLOOKUP($A29,'[4]New ISB'!$B:$CC,54,0)</f>
        <v>0</v>
      </c>
      <c r="BD29" s="126">
        <f>VLOOKUP($A29,'[4]New ISB'!$B:$CC,55,0)</f>
        <v>441621.11906781956</v>
      </c>
      <c r="BE29" s="126">
        <f>VLOOKUP($A29,'[4]New ISB'!$B:$CC,56,0)</f>
        <v>441621.11906781956</v>
      </c>
      <c r="BF29" s="126">
        <f>VLOOKUP($A29,'[4]New ISB'!$B:$CC,57,0)</f>
        <v>0</v>
      </c>
      <c r="BG29" s="126">
        <f>VLOOKUP($A29,'[4]New ISB'!$B:$CC,58,0)</f>
        <v>289276.60749999998</v>
      </c>
      <c r="BH29" s="126">
        <f>VLOOKUP($A29,'[4]New ISB'!$B:$CC,59,0)</f>
        <v>133588.90999999997</v>
      </c>
      <c r="BI29" s="126">
        <f>VLOOKUP($A29,'[4]New ISB'!$B:$CC,60,0)</f>
        <v>285933.42156781961</v>
      </c>
      <c r="BJ29" s="126">
        <f>VLOOKUP($A29,'[4]New ISB'!$B:$CC,61,0)</f>
        <v>4846.3291791155862</v>
      </c>
      <c r="BK29" s="126">
        <f>VLOOKUP($A29,'[4]New ISB'!$B:$CC,62,0)</f>
        <v>4801.0354700000007</v>
      </c>
      <c r="BL29" s="159">
        <f>VLOOKUP($A29,'[4]New ISB'!$B:$CC,63,0)</f>
        <v>9.4341542358122674E-3</v>
      </c>
      <c r="BM29" s="126">
        <f>VLOOKUP($A29,'[4]New ISB'!$B:$CC,64,0)</f>
        <v>0</v>
      </c>
      <c r="BN29" s="126">
        <f>VLOOKUP($A29,'[4]New ISB'!$B:$CC,65,0)</f>
        <v>0</v>
      </c>
      <c r="BO29" s="126">
        <f>VLOOKUP($A29,'[4]New ISB'!$B:$CC,66,0)</f>
        <v>441621.11906781956</v>
      </c>
      <c r="BP29" s="126">
        <f>VLOOKUP($A29,'[4]New ISB'!$B:$CC,67,0)</f>
        <v>7192.1103655562638</v>
      </c>
      <c r="BQ29" s="127" t="str">
        <f>VLOOKUP($A29,'[4]New ISB'!$B:$CC,68,0)</f>
        <v>Y</v>
      </c>
      <c r="BR29" s="126">
        <f>VLOOKUP($A29,'[4]New ISB'!$B:$CC,69,0)</f>
        <v>7485.1037130138911</v>
      </c>
      <c r="BS29" s="159">
        <f>VLOOKUP($A29,'[4]New ISB'!$B:$CC,70,0)</f>
        <v>9.1118880096696664E-3</v>
      </c>
      <c r="BT29" s="126">
        <f>VLOOKUP($A29,'[4]New ISB'!$B:$CC,71,0)</f>
        <v>-1427.5380476925716</v>
      </c>
      <c r="BU29" s="126">
        <f>VLOOKUP($A29,'[4]New ISB'!$B:$CC,72,0)</f>
        <v>440193.58102012699</v>
      </c>
      <c r="BV29" s="126">
        <f>VLOOKUP($A29,'[4]New ISB'!$B:$CC,73,0)</f>
        <v>0</v>
      </c>
      <c r="BW29" s="126">
        <f>VLOOKUP($A29,'[4]New ISB'!$B:$CC,74,0)</f>
        <v>440193.58102012699</v>
      </c>
      <c r="BY29" s="126">
        <f>VLOOKUP($A29,'[4]New ISB'!$B:$CC,75,0)</f>
        <v>17286.607499999998</v>
      </c>
      <c r="BZ29" s="126">
        <f>VLOOKUP($A29,'[4]New ISB'!$B:$CC,76,0)</f>
        <v>422906.97352012701</v>
      </c>
      <c r="CA29" s="126">
        <f>VLOOKUP(A29,'[4]New ISB'!$B:$F,5,0)</f>
        <v>59</v>
      </c>
      <c r="CB29" s="129">
        <f>VLOOKUP($A29,'[4]Adjusted Factors'!$E:$W,18,0)</f>
        <v>0</v>
      </c>
      <c r="CC29" s="129">
        <f>VLOOKUP($A29,'[4]Adjusted Factors'!$E:$W,19,0)</f>
        <v>0</v>
      </c>
      <c r="CE29" s="126"/>
      <c r="CI29" s="124" t="s">
        <v>131</v>
      </c>
      <c r="CJ29" s="124">
        <v>3376</v>
      </c>
      <c r="CK29" s="144"/>
      <c r="CL29" s="145"/>
      <c r="CM29" s="124">
        <f ca="1">VLOOKUP($A29,'[5]Adjusted Factors'!$E:$BH,28,0)</f>
        <v>9.0000000000000036</v>
      </c>
      <c r="CN29" s="124">
        <f ca="1">VLOOKUP($A29,'[5]Adjusted Factors'!$E:$BH,29,0)</f>
        <v>9.0000000000000036</v>
      </c>
      <c r="CO29" s="124">
        <f ca="1">VLOOKUP($A29,'[5]Adjusted Factors'!$E:$BH,30,0)</f>
        <v>0</v>
      </c>
      <c r="CP29" s="124">
        <f ca="1">VLOOKUP($A29,'[5]Adjusted Factors'!$E:$BH,31,0)</f>
        <v>0</v>
      </c>
      <c r="CQ29" s="124">
        <f ca="1">VLOOKUP($A29,'[5]Adjusted Factors'!$E:$BH,32,0)</f>
        <v>15.999999999999993</v>
      </c>
      <c r="CR29" s="124">
        <f ca="1">VLOOKUP($A29,'[5]Adjusted Factors'!$E:$BH,33,0)</f>
        <v>39.999999999999986</v>
      </c>
      <c r="CS29" s="124">
        <f ca="1">VLOOKUP($A29,'[5]Adjusted Factors'!$E:$BH,34,0)</f>
        <v>2.9999999999999973</v>
      </c>
      <c r="CT29" s="124">
        <f ca="1">VLOOKUP($A29,'[5]Adjusted Factors'!$E:$BH,35,0)</f>
        <v>0</v>
      </c>
      <c r="CU29" s="124">
        <f ca="1">VLOOKUP($A29,'[5]Adjusted Factors'!$E:$BH,36,0)</f>
        <v>0</v>
      </c>
      <c r="CV29" s="124">
        <f ca="1">VLOOKUP($A29,'[5]Adjusted Factors'!$E:$BH,37,0)</f>
        <v>0</v>
      </c>
      <c r="CW29" s="124">
        <f ca="1">VLOOKUP($A29,'[5]Adjusted Factors'!$E:$BH,38,0)</f>
        <v>0</v>
      </c>
      <c r="CX29" s="124">
        <f ca="1">VLOOKUP($A29,'[5]Adjusted Factors'!$E:$BH,39,0)</f>
        <v>0</v>
      </c>
      <c r="CY29" s="124">
        <f ca="1">VLOOKUP($A29,'[5]Adjusted Factors'!$E:$BH,40,0)</f>
        <v>0</v>
      </c>
      <c r="CZ29" s="124">
        <f ca="1">VLOOKUP($A29,'[5]Adjusted Factors'!$E:$BH,41,0)</f>
        <v>0</v>
      </c>
      <c r="DA29" s="124">
        <f ca="1">VLOOKUP($A29,'[5]Adjusted Factors'!$E:$BH,42,0)</f>
        <v>0</v>
      </c>
      <c r="DB29" s="124">
        <f ca="1">VLOOKUP($A29,'[5]Adjusted Factors'!$E:$BH,43,0)</f>
        <v>0</v>
      </c>
      <c r="DC29" s="124">
        <f ca="1">VLOOKUP($A29,'[5]Adjusted Factors'!$E:$BH,44,0)</f>
        <v>0</v>
      </c>
      <c r="DD29" s="124">
        <f ca="1">VLOOKUP($A29,'[5]Adjusted Factors'!$E:$BH,45,0)</f>
        <v>0</v>
      </c>
      <c r="DE29" s="124">
        <f ca="1">VLOOKUP($A29,'[5]Adjusted Factors'!$E:$BH,46,0)</f>
        <v>31.052631578947352</v>
      </c>
      <c r="DF29" s="124">
        <f ca="1">VLOOKUP($A29,'[5]Adjusted Factors'!$E:$BH,47,0)</f>
        <v>0</v>
      </c>
      <c r="DG29" s="124">
        <f ca="1">VLOOKUP($A29,'[5]Adjusted Factors'!$E:$BH,48,0)</f>
        <v>26.971428571428564</v>
      </c>
      <c r="DH29" s="124">
        <f ca="1">VLOOKUP($A29,'[5]Adjusted Factors'!$E:$BH,49,0)</f>
        <v>0</v>
      </c>
      <c r="DI29" s="124">
        <f ca="1">VLOOKUP($A29,'[5]Adjusted Factors'!$E:$BH,50,0)</f>
        <v>0</v>
      </c>
      <c r="DJ29" s="124">
        <f ca="1">VLOOKUP($A29,'[5]Adjusted Factors'!$E:$BH,51,0)</f>
        <v>0</v>
      </c>
      <c r="DK29" s="124">
        <f ca="1">VLOOKUP($A29,'[5]Adjusted Factors'!$E:$BH,52,0)</f>
        <v>0</v>
      </c>
      <c r="DL29" s="124">
        <f ca="1">VLOOKUP($A29,'[5]Adjusted Factors'!$E:$BH,53,0)</f>
        <v>0</v>
      </c>
      <c r="DM29" s="124">
        <f ca="1">VLOOKUP($A29,'[5]Adjusted Factors'!$E:$BH,54,0)</f>
        <v>0</v>
      </c>
      <c r="DN29" s="124">
        <f ca="1">VLOOKUP($A29,'[5]Adjusted Factors'!$E:$BH,55,0)</f>
        <v>0</v>
      </c>
      <c r="DO29" s="124">
        <f ca="1">VLOOKUP($A29,'[5]Adjusted Factors'!$E:$BH,55,0)</f>
        <v>0</v>
      </c>
    </row>
    <row r="30" spans="1:119" x14ac:dyDescent="0.2">
      <c r="A30" s="124">
        <v>110375</v>
      </c>
      <c r="B30" s="124">
        <v>8262316</v>
      </c>
      <c r="C30" s="124" t="s">
        <v>127</v>
      </c>
      <c r="D30" s="126">
        <f>VLOOKUP(A30,'[4]New ISB'!$B$6:$G$195,4,0)</f>
        <v>81</v>
      </c>
      <c r="E30" s="126">
        <f>VLOOKUP(A30,'[4]New ISB'!$B$6:$G$195,5,0)</f>
        <v>81</v>
      </c>
      <c r="F30" s="126">
        <f>VLOOKUP(A30,'[4]New ISB'!$B$6:$G$195,6,0)</f>
        <v>0</v>
      </c>
      <c r="G30" s="126">
        <f>VLOOKUP(A30,'[4]New ISB'!$B:$H,7,0)</f>
        <v>290871.90396000003</v>
      </c>
      <c r="H30" s="126">
        <f>VLOOKUP(A30,'[4]New ISB'!$B:$J,8,0)</f>
        <v>0</v>
      </c>
      <c r="I30" s="126">
        <f>VLOOKUP(A30,'[4]New ISB'!$B:$J,9,0)</f>
        <v>0</v>
      </c>
      <c r="J30" s="126">
        <f>VLOOKUP($A30,'[4]New ISB'!$B:$FF,10,0)</f>
        <v>25229.500000000004</v>
      </c>
      <c r="K30" s="126">
        <f>VLOOKUP($A30,'[4]New ISB'!$B:$FF,11,0)</f>
        <v>0</v>
      </c>
      <c r="L30" s="126">
        <f>VLOOKUP($A30,'[4]New ISB'!$B:$FF,12,0)</f>
        <v>42220.500000000007</v>
      </c>
      <c r="M30" s="126">
        <f>VLOOKUP($A30,'[4]New ISB'!$B:$FF,13,0)</f>
        <v>0</v>
      </c>
      <c r="N30" s="126">
        <f>VLOOKUP($A30,'[4]New ISB'!$B:$FF,14,0)</f>
        <v>14761.999999999991</v>
      </c>
      <c r="O30" s="126">
        <f>VLOOKUP($A30,'[4]New ISB'!$B:$FF,15,0)</f>
        <v>3228.2799999999888</v>
      </c>
      <c r="P30" s="126">
        <f>VLOOKUP($A30,'[4]New ISB'!$B:$FF,16,0)</f>
        <v>0</v>
      </c>
      <c r="Q30" s="126">
        <f>VLOOKUP($A30,'[4]New ISB'!$B:$FF,17,0)</f>
        <v>499.44000000000079</v>
      </c>
      <c r="R30" s="126">
        <f>VLOOKUP($A30,'[4]New ISB'!$B:$FF,18,0)</f>
        <v>0</v>
      </c>
      <c r="S30" s="126">
        <f>VLOOKUP($A30,'[4]New ISB'!$B:$FF,19,0)</f>
        <v>0</v>
      </c>
      <c r="T30" s="126">
        <f>VLOOKUP($A30,'[4]New ISB'!$B:$FF,20,0)</f>
        <v>0</v>
      </c>
      <c r="U30" s="126">
        <f>VLOOKUP($A30,'[4]New ISB'!$B:$FF,21,0)</f>
        <v>0</v>
      </c>
      <c r="V30" s="126">
        <f>VLOOKUP($A30,'[4]New ISB'!$B:$FF,22,0)</f>
        <v>0</v>
      </c>
      <c r="W30" s="126">
        <f>VLOOKUP($A30,'[4]New ISB'!$B:$FF,23,0)</f>
        <v>0</v>
      </c>
      <c r="X30" s="126">
        <f>VLOOKUP($A30,'[4]New ISB'!$B:$FF,24,0)</f>
        <v>0</v>
      </c>
      <c r="Y30" s="126">
        <f>VLOOKUP($A30,'[4]New ISB'!$B:$FF,25,0)</f>
        <v>0</v>
      </c>
      <c r="Z30" s="126">
        <f>VLOOKUP($A30,'[4]New ISB'!$B:$FF,26,0)</f>
        <v>17818.268275862047</v>
      </c>
      <c r="AA30" s="126">
        <f>VLOOKUP($A30,'[4]New ISB'!$B:$FF,27,0)</f>
        <v>0</v>
      </c>
      <c r="AB30" s="126"/>
      <c r="AC30" s="126">
        <f>VLOOKUP($A30,'[4]New ISB'!$B:$FF,28,0)</f>
        <v>54217.350000000042</v>
      </c>
      <c r="AD30" s="126">
        <f>VLOOKUP($A30,'[4]New ISB'!$B:$FF,29,0)</f>
        <v>0</v>
      </c>
      <c r="AE30" s="126">
        <f>VLOOKUP($A30,'[4]New ISB'!$B:$FF,30,0)</f>
        <v>138.40120000000047</v>
      </c>
      <c r="AF30" s="126">
        <f>VLOOKUP($A30,'[4]New ISB'!$B:$FF,31,0)</f>
        <v>0</v>
      </c>
      <c r="AG30" s="126">
        <f>VLOOKUP($A30,'[4]New ISB'!$B:$FF,32,0)</f>
        <v>138401.09</v>
      </c>
      <c r="AH30" s="126">
        <f>VLOOKUP($A30,'[4]New ISB'!$B:$FF,33,0)</f>
        <v>0</v>
      </c>
      <c r="AI30" s="126">
        <f>VLOOKUP($A30,'[4]New ISB'!$B:$FF,34,0)</f>
        <v>0</v>
      </c>
      <c r="AJ30" s="126">
        <f>VLOOKUP($A30,'[4]New ISB'!$B:$FF,35,0)</f>
        <v>0</v>
      </c>
      <c r="AK30" s="126">
        <f>VLOOKUP($A30,'[4]New ISB'!$B:$FF,36,0)</f>
        <v>2912.2559999999999</v>
      </c>
      <c r="AL30" s="126">
        <f>VLOOKUP($A30,'[4]New ISB'!$B:$FF,37,0)</f>
        <v>0</v>
      </c>
      <c r="AM30" s="126">
        <f>VLOOKUP($A30,'[4]New ISB'!$B:$FF,38,0)</f>
        <v>0</v>
      </c>
      <c r="AN30" s="126">
        <f>VLOOKUP($A30,'[4]New ISB'!$B:$FF,39,0)</f>
        <v>0</v>
      </c>
      <c r="AO30" s="126">
        <f>VLOOKUP($A30,'[4]New ISB'!$B:$FF,40,0)</f>
        <v>0</v>
      </c>
      <c r="AP30" s="126">
        <f>VLOOKUP($A30,'[4]New ISB'!$B:$FF,41,0)</f>
        <v>0</v>
      </c>
      <c r="AQ30" s="126">
        <f>VLOOKUP($A30,'[4]New ISB'!$B:$FF,42,0)</f>
        <v>0</v>
      </c>
      <c r="AR30" s="126">
        <f>VLOOKUP($A30,'[4]New ISB'!$B:$FF,43,0)</f>
        <v>0</v>
      </c>
      <c r="AS30" s="126">
        <f>VLOOKUP($A30,'[4]New ISB'!$B:$FF,44,0)</f>
        <v>0</v>
      </c>
      <c r="AT30" s="126">
        <f t="shared" si="19"/>
        <v>290871.90396000003</v>
      </c>
      <c r="AU30" s="126">
        <f t="shared" si="20"/>
        <v>158113.73947586206</v>
      </c>
      <c r="AV30" s="126">
        <f t="shared" si="21"/>
        <v>141313.34599999999</v>
      </c>
      <c r="AW30" s="126">
        <f>VLOOKUP($A30,'[4]New ISB'!$B:$FF,48,0)</f>
        <v>58927.404658400017</v>
      </c>
      <c r="AX30" s="126">
        <f t="shared" si="22"/>
        <v>590298.98943586205</v>
      </c>
      <c r="AY30" s="126">
        <f>VLOOKUP($A30,'[4]New ISB'!$B:$CC,50,0)</f>
        <v>587386.733435862</v>
      </c>
      <c r="AZ30" s="126">
        <f>VLOOKUP($A30,'[4]New ISB'!$B:$CC,51,0)</f>
        <v>4610</v>
      </c>
      <c r="BA30" s="126">
        <f>VLOOKUP($A30,'[4]New ISB'!$B:$CC,52,0)</f>
        <v>373410</v>
      </c>
      <c r="BB30" s="126">
        <f>VLOOKUP($A30,'[4]New ISB'!$B:$CC,53,0)</f>
        <v>0</v>
      </c>
      <c r="BC30" s="126">
        <f>VLOOKUP($A30,'[4]New ISB'!$B:$CC,54,0)</f>
        <v>0</v>
      </c>
      <c r="BD30" s="126">
        <f>VLOOKUP($A30,'[4]New ISB'!$B:$CC,55,0)</f>
        <v>590298.98943586205</v>
      </c>
      <c r="BE30" s="126">
        <f>VLOOKUP($A30,'[4]New ISB'!$B:$CC,56,0)</f>
        <v>590298.98943586205</v>
      </c>
      <c r="BF30" s="126">
        <f>VLOOKUP($A30,'[4]New ISB'!$B:$CC,57,0)</f>
        <v>0</v>
      </c>
      <c r="BG30" s="126">
        <f>VLOOKUP($A30,'[4]New ISB'!$B:$CC,58,0)</f>
        <v>376322.25599999999</v>
      </c>
      <c r="BH30" s="126">
        <f>VLOOKUP($A30,'[4]New ISB'!$B:$CC,59,0)</f>
        <v>235008.91</v>
      </c>
      <c r="BI30" s="126">
        <f>VLOOKUP($A30,'[4]New ISB'!$B:$CC,60,0)</f>
        <v>448985.64343586209</v>
      </c>
      <c r="BJ30" s="126">
        <f>VLOOKUP($A30,'[4]New ISB'!$B:$CC,61,0)</f>
        <v>5543.0326350106434</v>
      </c>
      <c r="BK30" s="126">
        <f>VLOOKUP($A30,'[4]New ISB'!$B:$CC,62,0)</f>
        <v>5173.9139717948719</v>
      </c>
      <c r="BL30" s="159">
        <f>VLOOKUP($A30,'[4]New ISB'!$B:$CC,63,0)</f>
        <v>7.1342249837934829E-2</v>
      </c>
      <c r="BM30" s="126">
        <f>VLOOKUP($A30,'[4]New ISB'!$B:$CC,64,0)</f>
        <v>0</v>
      </c>
      <c r="BN30" s="126">
        <f>VLOOKUP($A30,'[4]New ISB'!$B:$CC,65,0)</f>
        <v>0</v>
      </c>
      <c r="BO30" s="126">
        <f>VLOOKUP($A30,'[4]New ISB'!$B:$CC,66,0)</f>
        <v>590298.98943586205</v>
      </c>
      <c r="BP30" s="126">
        <f>VLOOKUP($A30,'[4]New ISB'!$B:$CC,67,0)</f>
        <v>7251.6880671094077</v>
      </c>
      <c r="BQ30" s="127" t="str">
        <f>VLOOKUP($A30,'[4]New ISB'!$B:$CC,68,0)</f>
        <v>Y</v>
      </c>
      <c r="BR30" s="126">
        <f>VLOOKUP($A30,'[4]New ISB'!$B:$CC,69,0)</f>
        <v>7287.6418448871855</v>
      </c>
      <c r="BS30" s="159">
        <f>VLOOKUP($A30,'[4]New ISB'!$B:$CC,70,0)</f>
        <v>4.1754179479395859E-2</v>
      </c>
      <c r="BT30" s="126">
        <f>VLOOKUP($A30,'[4]New ISB'!$B:$CC,71,0)</f>
        <v>-1959.8403705609883</v>
      </c>
      <c r="BU30" s="126">
        <f>VLOOKUP($A30,'[4]New ISB'!$B:$CC,72,0)</f>
        <v>588339.14906530106</v>
      </c>
      <c r="BV30" s="126">
        <f>VLOOKUP($A30,'[4]New ISB'!$B:$CC,73,0)</f>
        <v>0</v>
      </c>
      <c r="BW30" s="126">
        <f>VLOOKUP($A30,'[4]New ISB'!$B:$CC,74,0)</f>
        <v>588339.14906530106</v>
      </c>
      <c r="BY30" s="126">
        <f>VLOOKUP($A30,'[4]New ISB'!$B:$CC,75,0)</f>
        <v>2912.2559999999999</v>
      </c>
      <c r="BZ30" s="126">
        <f>VLOOKUP($A30,'[4]New ISB'!$B:$CC,76,0)</f>
        <v>585426.893065301</v>
      </c>
      <c r="CA30" s="126">
        <f>VLOOKUP(A30,'[4]New ISB'!$B:$F,5,0)</f>
        <v>81</v>
      </c>
      <c r="CB30" s="129">
        <f>VLOOKUP($A30,'[4]Adjusted Factors'!$E:$W,18,0)</f>
        <v>0</v>
      </c>
      <c r="CC30" s="129">
        <f>VLOOKUP($A30,'[4]Adjusted Factors'!$E:$W,19,0)</f>
        <v>0</v>
      </c>
      <c r="CE30" s="126"/>
      <c r="CI30" s="124" t="s">
        <v>132</v>
      </c>
      <c r="CJ30" s="124">
        <v>2347</v>
      </c>
      <c r="CK30" s="144"/>
      <c r="CL30" s="145"/>
      <c r="CM30" s="124">
        <f ca="1">VLOOKUP($A30,'[5]Adjusted Factors'!$E:$BH,28,0)</f>
        <v>50.000000000000007</v>
      </c>
      <c r="CN30" s="124">
        <f ca="1">VLOOKUP($A30,'[5]Adjusted Factors'!$E:$BH,29,0)</f>
        <v>50.000000000000007</v>
      </c>
      <c r="CO30" s="124">
        <f ca="1">VLOOKUP($A30,'[5]Adjusted Factors'!$E:$BH,30,0)</f>
        <v>0</v>
      </c>
      <c r="CP30" s="124">
        <f ca="1">VLOOKUP($A30,'[5]Adjusted Factors'!$E:$BH,31,0)</f>
        <v>0</v>
      </c>
      <c r="CQ30" s="124">
        <f ca="1">VLOOKUP($A30,'[5]Adjusted Factors'!$E:$BH,32,0)</f>
        <v>7.9999999999999973</v>
      </c>
      <c r="CR30" s="124">
        <f ca="1">VLOOKUP($A30,'[5]Adjusted Factors'!$E:$BH,33,0)</f>
        <v>60.999999999999964</v>
      </c>
      <c r="CS30" s="124">
        <f ca="1">VLOOKUP($A30,'[5]Adjusted Factors'!$E:$BH,34,0)</f>
        <v>10.999999999999961</v>
      </c>
      <c r="CT30" s="124">
        <f ca="1">VLOOKUP($A30,'[5]Adjusted Factors'!$E:$BH,35,0)</f>
        <v>0</v>
      </c>
      <c r="CU30" s="124">
        <f ca="1">VLOOKUP($A30,'[5]Adjusted Factors'!$E:$BH,36,0)</f>
        <v>1.0000000000000016</v>
      </c>
      <c r="CV30" s="124">
        <f ca="1">VLOOKUP($A30,'[5]Adjusted Factors'!$E:$BH,37,0)</f>
        <v>0</v>
      </c>
      <c r="CW30" s="124">
        <f ca="1">VLOOKUP($A30,'[5]Adjusted Factors'!$E:$BH,38,0)</f>
        <v>0</v>
      </c>
      <c r="CX30" s="124">
        <f ca="1">VLOOKUP($A30,'[5]Adjusted Factors'!$E:$BH,39,0)</f>
        <v>0</v>
      </c>
      <c r="CY30" s="124">
        <f ca="1">VLOOKUP($A30,'[5]Adjusted Factors'!$E:$BH,40,0)</f>
        <v>0</v>
      </c>
      <c r="CZ30" s="124">
        <f ca="1">VLOOKUP($A30,'[5]Adjusted Factors'!$E:$BH,41,0)</f>
        <v>0</v>
      </c>
      <c r="DA30" s="124">
        <f ca="1">VLOOKUP($A30,'[5]Adjusted Factors'!$E:$BH,42,0)</f>
        <v>0</v>
      </c>
      <c r="DB30" s="124">
        <f ca="1">VLOOKUP($A30,'[5]Adjusted Factors'!$E:$BH,43,0)</f>
        <v>0</v>
      </c>
      <c r="DC30" s="124">
        <f ca="1">VLOOKUP($A30,'[5]Adjusted Factors'!$E:$BH,44,0)</f>
        <v>0</v>
      </c>
      <c r="DD30" s="124">
        <f ca="1">VLOOKUP($A30,'[5]Adjusted Factors'!$E:$BH,45,0)</f>
        <v>0</v>
      </c>
      <c r="DE30" s="124">
        <f ca="1">VLOOKUP($A30,'[5]Adjusted Factors'!$E:$BH,46,0)</f>
        <v>29.32758620689652</v>
      </c>
      <c r="DF30" s="124">
        <f ca="1">VLOOKUP($A30,'[5]Adjusted Factors'!$E:$BH,47,0)</f>
        <v>0</v>
      </c>
      <c r="DG30" s="124">
        <f ca="1">VLOOKUP($A30,'[5]Adjusted Factors'!$E:$BH,48,0)</f>
        <v>45.000000000000036</v>
      </c>
      <c r="DH30" s="124">
        <f ca="1">VLOOKUP($A30,'[5]Adjusted Factors'!$E:$BH,49,0)</f>
        <v>0</v>
      </c>
      <c r="DI30" s="124">
        <f ca="1">VLOOKUP($A30,'[5]Adjusted Factors'!$E:$BH,50,0)</f>
        <v>0</v>
      </c>
      <c r="DJ30" s="124">
        <f ca="1">VLOOKUP($A30,'[5]Adjusted Factors'!$E:$BH,51,0)</f>
        <v>0</v>
      </c>
      <c r="DK30" s="124">
        <f ca="1">VLOOKUP($A30,'[5]Adjusted Factors'!$E:$BH,52,0)</f>
        <v>0</v>
      </c>
      <c r="DL30" s="124">
        <f ca="1">VLOOKUP($A30,'[5]Adjusted Factors'!$E:$BH,53,0)</f>
        <v>0</v>
      </c>
      <c r="DM30" s="124">
        <f ca="1">VLOOKUP($A30,'[5]Adjusted Factors'!$E:$BH,54,0)</f>
        <v>0</v>
      </c>
      <c r="DN30" s="124">
        <f ca="1">VLOOKUP($A30,'[5]Adjusted Factors'!$E:$BH,55,0)</f>
        <v>0.14000000000000046</v>
      </c>
      <c r="DO30" s="124">
        <f ca="1">VLOOKUP($A30,'[5]Adjusted Factors'!$E:$BH,55,0)</f>
        <v>0.14000000000000046</v>
      </c>
    </row>
    <row r="31" spans="1:119" x14ac:dyDescent="0.2">
      <c r="A31" s="124">
        <v>110379</v>
      </c>
      <c r="B31" s="124">
        <v>8262320</v>
      </c>
      <c r="C31" s="124" t="s">
        <v>199</v>
      </c>
      <c r="D31" s="126">
        <f>VLOOKUP(A31,'[4]New ISB'!$B$6:$G$195,4,0)</f>
        <v>112</v>
      </c>
      <c r="E31" s="126">
        <f>VLOOKUP(A31,'[4]New ISB'!$B$6:$G$195,5,0)</f>
        <v>112</v>
      </c>
      <c r="F31" s="126">
        <f>VLOOKUP(A31,'[4]New ISB'!$B$6:$G$195,6,0)</f>
        <v>0</v>
      </c>
      <c r="G31" s="126">
        <f>VLOOKUP(A31,'[4]New ISB'!$B:$H,7,0)</f>
        <v>402193.24991999997</v>
      </c>
      <c r="H31" s="126">
        <f>VLOOKUP(A31,'[4]New ISB'!$B:$J,8,0)</f>
        <v>0</v>
      </c>
      <c r="I31" s="126">
        <f>VLOOKUP(A31,'[4]New ISB'!$B:$J,9,0)</f>
        <v>0</v>
      </c>
      <c r="J31" s="126">
        <f>VLOOKUP($A31,'[4]New ISB'!$B:$FF,10,0)</f>
        <v>20183.599999999991</v>
      </c>
      <c r="K31" s="126">
        <f>VLOOKUP($A31,'[4]New ISB'!$B:$FF,11,0)</f>
        <v>0</v>
      </c>
      <c r="L31" s="126">
        <f>VLOOKUP($A31,'[4]New ISB'!$B:$FF,12,0)</f>
        <v>33776.399999999987</v>
      </c>
      <c r="M31" s="126">
        <f>VLOOKUP($A31,'[4]New ISB'!$B:$FF,13,0)</f>
        <v>0</v>
      </c>
      <c r="N31" s="126">
        <f>VLOOKUP($A31,'[4]New ISB'!$B:$FF,14,0)</f>
        <v>16940</v>
      </c>
      <c r="O31" s="126">
        <f>VLOOKUP($A31,'[4]New ISB'!$B:$FF,15,0)</f>
        <v>2347.8399999999992</v>
      </c>
      <c r="P31" s="126">
        <f>VLOOKUP($A31,'[4]New ISB'!$B:$FF,16,0)</f>
        <v>8248.5000000000146</v>
      </c>
      <c r="Q31" s="126">
        <f>VLOOKUP($A31,'[4]New ISB'!$B:$FF,17,0)</f>
        <v>0</v>
      </c>
      <c r="R31" s="126">
        <f>VLOOKUP($A31,'[4]New ISB'!$B:$FF,18,0)</f>
        <v>0</v>
      </c>
      <c r="S31" s="126">
        <f>VLOOKUP($A31,'[4]New ISB'!$B:$FF,19,0)</f>
        <v>0</v>
      </c>
      <c r="T31" s="126">
        <f>VLOOKUP($A31,'[4]New ISB'!$B:$FF,20,0)</f>
        <v>0</v>
      </c>
      <c r="U31" s="126">
        <f>VLOOKUP($A31,'[4]New ISB'!$B:$FF,21,0)</f>
        <v>0</v>
      </c>
      <c r="V31" s="126">
        <f>VLOOKUP($A31,'[4]New ISB'!$B:$FF,22,0)</f>
        <v>0</v>
      </c>
      <c r="W31" s="126">
        <f>VLOOKUP($A31,'[4]New ISB'!$B:$FF,23,0)</f>
        <v>0</v>
      </c>
      <c r="X31" s="126">
        <f>VLOOKUP($A31,'[4]New ISB'!$B:$FF,24,0)</f>
        <v>0</v>
      </c>
      <c r="Y31" s="126">
        <f>VLOOKUP($A31,'[4]New ISB'!$B:$FF,25,0)</f>
        <v>0</v>
      </c>
      <c r="Z31" s="126">
        <f>VLOOKUP($A31,'[4]New ISB'!$B:$FF,26,0)</f>
        <v>30930.3272727273</v>
      </c>
      <c r="AA31" s="126">
        <f>VLOOKUP($A31,'[4]New ISB'!$B:$FF,27,0)</f>
        <v>0</v>
      </c>
      <c r="AB31" s="126"/>
      <c r="AC31" s="126">
        <f>VLOOKUP($A31,'[4]New ISB'!$B:$FF,28,0)</f>
        <v>57574.809599999971</v>
      </c>
      <c r="AD31" s="126">
        <f>VLOOKUP($A31,'[4]New ISB'!$B:$FF,29,0)</f>
        <v>0</v>
      </c>
      <c r="AE31" s="126">
        <f>VLOOKUP($A31,'[4]New ISB'!$B:$FF,30,0)</f>
        <v>0</v>
      </c>
      <c r="AF31" s="126">
        <f>VLOOKUP($A31,'[4]New ISB'!$B:$FF,31,0)</f>
        <v>0</v>
      </c>
      <c r="AG31" s="126">
        <f>VLOOKUP($A31,'[4]New ISB'!$B:$FF,32,0)</f>
        <v>138401.09</v>
      </c>
      <c r="AH31" s="126">
        <f>VLOOKUP($A31,'[4]New ISB'!$B:$FF,33,0)</f>
        <v>0</v>
      </c>
      <c r="AI31" s="126">
        <f>VLOOKUP($A31,'[4]New ISB'!$B:$FF,34,0)</f>
        <v>0</v>
      </c>
      <c r="AJ31" s="126">
        <f>VLOOKUP($A31,'[4]New ISB'!$B:$FF,35,0)</f>
        <v>0</v>
      </c>
      <c r="AK31" s="126">
        <f>VLOOKUP($A31,'[4]New ISB'!$B:$FF,36,0)</f>
        <v>25625.599999999999</v>
      </c>
      <c r="AL31" s="126">
        <f>VLOOKUP($A31,'[4]New ISB'!$B:$FF,37,0)</f>
        <v>0</v>
      </c>
      <c r="AM31" s="126">
        <f>VLOOKUP($A31,'[4]New ISB'!$B:$FF,38,0)</f>
        <v>0</v>
      </c>
      <c r="AN31" s="126">
        <f>VLOOKUP($A31,'[4]New ISB'!$B:$FF,39,0)</f>
        <v>0</v>
      </c>
      <c r="AO31" s="126">
        <f>VLOOKUP($A31,'[4]New ISB'!$B:$FF,40,0)</f>
        <v>0</v>
      </c>
      <c r="AP31" s="126">
        <f>VLOOKUP($A31,'[4]New ISB'!$B:$FF,41,0)</f>
        <v>0</v>
      </c>
      <c r="AQ31" s="126">
        <f>VLOOKUP($A31,'[4]New ISB'!$B:$FF,42,0)</f>
        <v>0</v>
      </c>
      <c r="AR31" s="126">
        <f>VLOOKUP($A31,'[4]New ISB'!$B:$FF,43,0)</f>
        <v>0</v>
      </c>
      <c r="AS31" s="126">
        <f>VLOOKUP($A31,'[4]New ISB'!$B:$FF,44,0)</f>
        <v>0</v>
      </c>
      <c r="AT31" s="126">
        <f t="shared" si="19"/>
        <v>402193.24991999997</v>
      </c>
      <c r="AU31" s="126">
        <f t="shared" si="20"/>
        <v>170001.47687272725</v>
      </c>
      <c r="AV31" s="126">
        <f t="shared" si="21"/>
        <v>164026.69</v>
      </c>
      <c r="AW31" s="126">
        <f>VLOOKUP($A31,'[4]New ISB'!$B:$FF,48,0)</f>
        <v>66331.243508799991</v>
      </c>
      <c r="AX31" s="126">
        <f t="shared" si="22"/>
        <v>736221.41679272731</v>
      </c>
      <c r="AY31" s="126">
        <f>VLOOKUP($A31,'[4]New ISB'!$B:$CC,50,0)</f>
        <v>710595.81679272733</v>
      </c>
      <c r="AZ31" s="126">
        <f>VLOOKUP($A31,'[4]New ISB'!$B:$CC,51,0)</f>
        <v>4610</v>
      </c>
      <c r="BA31" s="126">
        <f>VLOOKUP($A31,'[4]New ISB'!$B:$CC,52,0)</f>
        <v>516320</v>
      </c>
      <c r="BB31" s="126">
        <f>VLOOKUP($A31,'[4]New ISB'!$B:$CC,53,0)</f>
        <v>0</v>
      </c>
      <c r="BC31" s="126">
        <f>VLOOKUP($A31,'[4]New ISB'!$B:$CC,54,0)</f>
        <v>0</v>
      </c>
      <c r="BD31" s="126">
        <f>VLOOKUP($A31,'[4]New ISB'!$B:$CC,55,0)</f>
        <v>736221.41679272731</v>
      </c>
      <c r="BE31" s="126">
        <f>VLOOKUP($A31,'[4]New ISB'!$B:$CC,56,0)</f>
        <v>736221.41679272708</v>
      </c>
      <c r="BF31" s="126">
        <f>VLOOKUP($A31,'[4]New ISB'!$B:$CC,57,0)</f>
        <v>0</v>
      </c>
      <c r="BG31" s="126">
        <f>VLOOKUP($A31,'[4]New ISB'!$B:$CC,58,0)</f>
        <v>541945.59999999998</v>
      </c>
      <c r="BH31" s="126">
        <f>VLOOKUP($A31,'[4]New ISB'!$B:$CC,59,0)</f>
        <v>377918.91000000003</v>
      </c>
      <c r="BI31" s="126">
        <f>VLOOKUP($A31,'[4]New ISB'!$B:$CC,60,0)</f>
        <v>572194.72679272736</v>
      </c>
      <c r="BJ31" s="126">
        <f>VLOOKUP($A31,'[4]New ISB'!$B:$CC,61,0)</f>
        <v>5108.8814892207802</v>
      </c>
      <c r="BK31" s="126">
        <f>VLOOKUP($A31,'[4]New ISB'!$B:$CC,62,0)</f>
        <v>5086.8973180327866</v>
      </c>
      <c r="BL31" s="159">
        <f>VLOOKUP($A31,'[4]New ISB'!$B:$CC,63,0)</f>
        <v>4.3217249756665578E-3</v>
      </c>
      <c r="BM31" s="126">
        <f>VLOOKUP($A31,'[4]New ISB'!$B:$CC,64,0)</f>
        <v>0</v>
      </c>
      <c r="BN31" s="126">
        <f>VLOOKUP($A31,'[4]New ISB'!$B:$CC,65,0)</f>
        <v>0</v>
      </c>
      <c r="BO31" s="126">
        <f>VLOOKUP($A31,'[4]New ISB'!$B:$CC,66,0)</f>
        <v>736221.41679272731</v>
      </c>
      <c r="BP31" s="126">
        <f>VLOOKUP($A31,'[4]New ISB'!$B:$CC,67,0)</f>
        <v>6344.605507077923</v>
      </c>
      <c r="BQ31" s="127" t="str">
        <f>VLOOKUP($A31,'[4]New ISB'!$B:$CC,68,0)</f>
        <v>Y</v>
      </c>
      <c r="BR31" s="126">
        <f>VLOOKUP($A31,'[4]New ISB'!$B:$CC,69,0)</f>
        <v>6573.4055070779223</v>
      </c>
      <c r="BS31" s="159">
        <f>VLOOKUP($A31,'[4]New ISB'!$B:$CC,70,0)</f>
        <v>1.8792698945039987E-2</v>
      </c>
      <c r="BT31" s="126">
        <f>VLOOKUP($A31,'[4]New ISB'!$B:$CC,71,0)</f>
        <v>-2709.9027346028479</v>
      </c>
      <c r="BU31" s="126">
        <f>VLOOKUP($A31,'[4]New ISB'!$B:$CC,72,0)</f>
        <v>733511.51405812451</v>
      </c>
      <c r="BV31" s="126">
        <f>VLOOKUP($A31,'[4]New ISB'!$B:$CC,73,0)</f>
        <v>0</v>
      </c>
      <c r="BW31" s="126">
        <f>VLOOKUP($A31,'[4]New ISB'!$B:$CC,74,0)</f>
        <v>733511.51405812451</v>
      </c>
      <c r="BY31" s="126">
        <f>VLOOKUP($A31,'[4]New ISB'!$B:$CC,75,0)</f>
        <v>25625.599999999999</v>
      </c>
      <c r="BZ31" s="126">
        <f>VLOOKUP($A31,'[4]New ISB'!$B:$CC,76,0)</f>
        <v>707885.91405812453</v>
      </c>
      <c r="CA31" s="126">
        <f>VLOOKUP(A31,'[4]New ISB'!$B:$F,5,0)</f>
        <v>112</v>
      </c>
      <c r="CB31" s="129">
        <f>VLOOKUP($A31,'[4]Adjusted Factors'!$E:$W,18,0)</f>
        <v>0</v>
      </c>
      <c r="CC31" s="129">
        <f>VLOOKUP($A31,'[4]Adjusted Factors'!$E:$W,19,0)</f>
        <v>0</v>
      </c>
      <c r="CE31" s="126"/>
      <c r="CI31" t="s">
        <v>133</v>
      </c>
      <c r="CJ31" s="148" t="str">
        <f>RIGHT(B106,4)</f>
        <v>4009</v>
      </c>
      <c r="CK31" s="144"/>
      <c r="CL31" s="145"/>
      <c r="CM31" s="124">
        <f ca="1">VLOOKUP($A31,'[5]Adjusted Factors'!$E:$BH,28,0)</f>
        <v>39.999999999999986</v>
      </c>
      <c r="CN31" s="124">
        <f ca="1">VLOOKUP($A31,'[5]Adjusted Factors'!$E:$BH,29,0)</f>
        <v>39.999999999999986</v>
      </c>
      <c r="CO31" s="124">
        <f ca="1">VLOOKUP($A31,'[5]Adjusted Factors'!$E:$BH,30,0)</f>
        <v>0</v>
      </c>
      <c r="CP31" s="124">
        <f ca="1">VLOOKUP($A31,'[5]Adjusted Factors'!$E:$BH,31,0)</f>
        <v>0</v>
      </c>
      <c r="CQ31" s="124">
        <f ca="1">VLOOKUP($A31,'[5]Adjusted Factors'!$E:$BH,32,0)</f>
        <v>16.000000000000014</v>
      </c>
      <c r="CR31" s="124">
        <f ca="1">VLOOKUP($A31,'[5]Adjusted Factors'!$E:$BH,33,0)</f>
        <v>70</v>
      </c>
      <c r="CS31" s="124">
        <f ca="1">VLOOKUP($A31,'[5]Adjusted Factors'!$E:$BH,34,0)</f>
        <v>7.9999999999999964</v>
      </c>
      <c r="CT31" s="124">
        <f ca="1">VLOOKUP($A31,'[5]Adjusted Factors'!$E:$BH,35,0)</f>
        <v>18.000000000000032</v>
      </c>
      <c r="CU31" s="124">
        <f ca="1">VLOOKUP($A31,'[5]Adjusted Factors'!$E:$BH,36,0)</f>
        <v>0</v>
      </c>
      <c r="CV31" s="124">
        <f ca="1">VLOOKUP($A31,'[5]Adjusted Factors'!$E:$BH,37,0)</f>
        <v>0</v>
      </c>
      <c r="CW31" s="124">
        <f ca="1">VLOOKUP($A31,'[5]Adjusted Factors'!$E:$BH,38,0)</f>
        <v>0</v>
      </c>
      <c r="CX31" s="124">
        <f ca="1">VLOOKUP($A31,'[5]Adjusted Factors'!$E:$BH,39,0)</f>
        <v>0</v>
      </c>
      <c r="CY31" s="124">
        <f ca="1">VLOOKUP($A31,'[5]Adjusted Factors'!$E:$BH,40,0)</f>
        <v>0</v>
      </c>
      <c r="CZ31" s="124">
        <f ca="1">VLOOKUP($A31,'[5]Adjusted Factors'!$E:$BH,41,0)</f>
        <v>0</v>
      </c>
      <c r="DA31" s="124">
        <f ca="1">VLOOKUP($A31,'[5]Adjusted Factors'!$E:$BH,42,0)</f>
        <v>0</v>
      </c>
      <c r="DB31" s="124">
        <f ca="1">VLOOKUP($A31,'[5]Adjusted Factors'!$E:$BH,43,0)</f>
        <v>0</v>
      </c>
      <c r="DC31" s="124">
        <f ca="1">VLOOKUP($A31,'[5]Adjusted Factors'!$E:$BH,44,0)</f>
        <v>0</v>
      </c>
      <c r="DD31" s="124">
        <f ca="1">VLOOKUP($A31,'[5]Adjusted Factors'!$E:$BH,45,0)</f>
        <v>0</v>
      </c>
      <c r="DE31" s="124">
        <f ca="1">VLOOKUP($A31,'[5]Adjusted Factors'!$E:$BH,46,0)</f>
        <v>50.909090909090956</v>
      </c>
      <c r="DF31" s="124">
        <f ca="1">VLOOKUP($A31,'[5]Adjusted Factors'!$E:$BH,47,0)</f>
        <v>0</v>
      </c>
      <c r="DG31" s="124">
        <f ca="1">VLOOKUP($A31,'[5]Adjusted Factors'!$E:$BH,48,0)</f>
        <v>47.786666666666648</v>
      </c>
      <c r="DH31" s="124">
        <f ca="1">VLOOKUP($A31,'[5]Adjusted Factors'!$E:$BH,49,0)</f>
        <v>0</v>
      </c>
      <c r="DI31" s="124">
        <f ca="1">VLOOKUP($A31,'[5]Adjusted Factors'!$E:$BH,50,0)</f>
        <v>0</v>
      </c>
      <c r="DJ31" s="124">
        <f ca="1">VLOOKUP($A31,'[5]Adjusted Factors'!$E:$BH,51,0)</f>
        <v>0</v>
      </c>
      <c r="DK31" s="124">
        <f ca="1">VLOOKUP($A31,'[5]Adjusted Factors'!$E:$BH,52,0)</f>
        <v>0</v>
      </c>
      <c r="DL31" s="124">
        <f ca="1">VLOOKUP($A31,'[5]Adjusted Factors'!$E:$BH,53,0)</f>
        <v>0</v>
      </c>
      <c r="DM31" s="124">
        <f ca="1">VLOOKUP($A31,'[5]Adjusted Factors'!$E:$BH,54,0)</f>
        <v>0</v>
      </c>
      <c r="DN31" s="124">
        <f ca="1">VLOOKUP($A31,'[5]Adjusted Factors'!$E:$BH,55,0)</f>
        <v>0</v>
      </c>
      <c r="DO31" s="124">
        <f ca="1">VLOOKUP($A31,'[5]Adjusted Factors'!$E:$BH,55,0)</f>
        <v>0</v>
      </c>
    </row>
    <row r="32" spans="1:119" x14ac:dyDescent="0.2">
      <c r="A32" s="124">
        <v>110380</v>
      </c>
      <c r="B32" s="124">
        <v>8262322</v>
      </c>
      <c r="C32" s="124" t="s">
        <v>174</v>
      </c>
      <c r="D32" s="126">
        <f>VLOOKUP(A32,'[4]New ISB'!$B$6:$G$195,4,0)</f>
        <v>73</v>
      </c>
      <c r="E32" s="126">
        <f>VLOOKUP(A32,'[4]New ISB'!$B$6:$G$195,5,0)</f>
        <v>73</v>
      </c>
      <c r="F32" s="126">
        <f>VLOOKUP(A32,'[4]New ISB'!$B$6:$G$195,6,0)</f>
        <v>0</v>
      </c>
      <c r="G32" s="126">
        <f>VLOOKUP(A32,'[4]New ISB'!$B:$H,7,0)</f>
        <v>262143.81468000001</v>
      </c>
      <c r="H32" s="126">
        <f>VLOOKUP(A32,'[4]New ISB'!$B:$J,8,0)</f>
        <v>0</v>
      </c>
      <c r="I32" s="126">
        <f>VLOOKUP(A32,'[4]New ISB'!$B:$J,9,0)</f>
        <v>0</v>
      </c>
      <c r="J32" s="126">
        <f>VLOOKUP($A32,'[4]New ISB'!$B:$FF,10,0)</f>
        <v>15137.699999999999</v>
      </c>
      <c r="K32" s="126">
        <f>VLOOKUP($A32,'[4]New ISB'!$B:$FF,11,0)</f>
        <v>0</v>
      </c>
      <c r="L32" s="126">
        <f>VLOOKUP($A32,'[4]New ISB'!$B:$FF,12,0)</f>
        <v>25332.3</v>
      </c>
      <c r="M32" s="126">
        <f>VLOOKUP($A32,'[4]New ISB'!$B:$FF,13,0)</f>
        <v>0</v>
      </c>
      <c r="N32" s="126">
        <f>VLOOKUP($A32,'[4]New ISB'!$B:$FF,14,0)</f>
        <v>2178.000000000005</v>
      </c>
      <c r="O32" s="126">
        <f>VLOOKUP($A32,'[4]New ISB'!$B:$FF,15,0)</f>
        <v>6163.0799999999927</v>
      </c>
      <c r="P32" s="126">
        <f>VLOOKUP($A32,'[4]New ISB'!$B:$FF,16,0)</f>
        <v>0</v>
      </c>
      <c r="Q32" s="126">
        <f>VLOOKUP($A32,'[4]New ISB'!$B:$FF,17,0)</f>
        <v>499.44</v>
      </c>
      <c r="R32" s="126">
        <f>VLOOKUP($A32,'[4]New ISB'!$B:$FF,18,0)</f>
        <v>0</v>
      </c>
      <c r="S32" s="126">
        <f>VLOOKUP($A32,'[4]New ISB'!$B:$FF,19,0)</f>
        <v>0</v>
      </c>
      <c r="T32" s="126">
        <f>VLOOKUP($A32,'[4]New ISB'!$B:$FF,20,0)</f>
        <v>0</v>
      </c>
      <c r="U32" s="126">
        <f>VLOOKUP($A32,'[4]New ISB'!$B:$FF,21,0)</f>
        <v>0</v>
      </c>
      <c r="V32" s="126">
        <f>VLOOKUP($A32,'[4]New ISB'!$B:$FF,22,0)</f>
        <v>0</v>
      </c>
      <c r="W32" s="126">
        <f>VLOOKUP($A32,'[4]New ISB'!$B:$FF,23,0)</f>
        <v>0</v>
      </c>
      <c r="X32" s="126">
        <f>VLOOKUP($A32,'[4]New ISB'!$B:$FF,24,0)</f>
        <v>0</v>
      </c>
      <c r="Y32" s="126">
        <f>VLOOKUP($A32,'[4]New ISB'!$B:$FF,25,0)</f>
        <v>0</v>
      </c>
      <c r="Z32" s="126">
        <f>VLOOKUP($A32,'[4]New ISB'!$B:$FF,26,0)</f>
        <v>18547.14981818181</v>
      </c>
      <c r="AA32" s="126">
        <f>VLOOKUP($A32,'[4]New ISB'!$B:$FF,27,0)</f>
        <v>0</v>
      </c>
      <c r="AB32" s="126"/>
      <c r="AC32" s="126">
        <f>VLOOKUP($A32,'[4]New ISB'!$B:$FF,28,0)</f>
        <v>52120.05333333333</v>
      </c>
      <c r="AD32" s="126">
        <f>VLOOKUP($A32,'[4]New ISB'!$B:$FF,29,0)</f>
        <v>0</v>
      </c>
      <c r="AE32" s="126">
        <f>VLOOKUP($A32,'[4]New ISB'!$B:$FF,30,0)</f>
        <v>0</v>
      </c>
      <c r="AF32" s="126">
        <f>VLOOKUP($A32,'[4]New ISB'!$B:$FF,31,0)</f>
        <v>0</v>
      </c>
      <c r="AG32" s="126">
        <f>VLOOKUP($A32,'[4]New ISB'!$B:$FF,32,0)</f>
        <v>138401.09</v>
      </c>
      <c r="AH32" s="126">
        <f>VLOOKUP($A32,'[4]New ISB'!$B:$FF,33,0)</f>
        <v>0</v>
      </c>
      <c r="AI32" s="126">
        <f>VLOOKUP($A32,'[4]New ISB'!$B:$FF,34,0)</f>
        <v>0</v>
      </c>
      <c r="AJ32" s="126">
        <f>VLOOKUP($A32,'[4]New ISB'!$B:$FF,35,0)</f>
        <v>0</v>
      </c>
      <c r="AK32" s="126">
        <f>VLOOKUP($A32,'[4]New ISB'!$B:$FF,36,0)</f>
        <v>19724.2225</v>
      </c>
      <c r="AL32" s="126">
        <f>VLOOKUP($A32,'[4]New ISB'!$B:$FF,37,0)</f>
        <v>0</v>
      </c>
      <c r="AM32" s="126">
        <f>VLOOKUP($A32,'[4]New ISB'!$B:$FF,38,0)</f>
        <v>0</v>
      </c>
      <c r="AN32" s="126">
        <f>VLOOKUP($A32,'[4]New ISB'!$B:$FF,39,0)</f>
        <v>0</v>
      </c>
      <c r="AO32" s="126">
        <f>VLOOKUP($A32,'[4]New ISB'!$B:$FF,40,0)</f>
        <v>0</v>
      </c>
      <c r="AP32" s="126">
        <f>VLOOKUP($A32,'[4]New ISB'!$B:$FF,41,0)</f>
        <v>0</v>
      </c>
      <c r="AQ32" s="126">
        <f>VLOOKUP($A32,'[4]New ISB'!$B:$FF,42,0)</f>
        <v>0</v>
      </c>
      <c r="AR32" s="126">
        <f>VLOOKUP($A32,'[4]New ISB'!$B:$FF,43,0)</f>
        <v>0</v>
      </c>
      <c r="AS32" s="126">
        <f>VLOOKUP($A32,'[4]New ISB'!$B:$FF,44,0)</f>
        <v>0</v>
      </c>
      <c r="AT32" s="126">
        <f t="shared" si="19"/>
        <v>262143.81468000001</v>
      </c>
      <c r="AU32" s="126">
        <f t="shared" si="20"/>
        <v>119977.72315151514</v>
      </c>
      <c r="AV32" s="126">
        <f t="shared" si="21"/>
        <v>158125.3125</v>
      </c>
      <c r="AW32" s="126">
        <f>VLOOKUP($A32,'[4]New ISB'!$B:$FF,48,0)</f>
        <v>47054.411653866664</v>
      </c>
      <c r="AX32" s="126">
        <f t="shared" si="22"/>
        <v>540246.85033151507</v>
      </c>
      <c r="AY32" s="126">
        <f>VLOOKUP($A32,'[4]New ISB'!$B:$CC,50,0)</f>
        <v>520522.6278315151</v>
      </c>
      <c r="AZ32" s="126">
        <f>VLOOKUP($A32,'[4]New ISB'!$B:$CC,51,0)</f>
        <v>4610</v>
      </c>
      <c r="BA32" s="126">
        <f>VLOOKUP($A32,'[4]New ISB'!$B:$CC,52,0)</f>
        <v>336530</v>
      </c>
      <c r="BB32" s="126">
        <f>VLOOKUP($A32,'[4]New ISB'!$B:$CC,53,0)</f>
        <v>0</v>
      </c>
      <c r="BC32" s="126">
        <f>VLOOKUP($A32,'[4]New ISB'!$B:$CC,54,0)</f>
        <v>0</v>
      </c>
      <c r="BD32" s="126">
        <f>VLOOKUP($A32,'[4]New ISB'!$B:$CC,55,0)</f>
        <v>540246.85033151507</v>
      </c>
      <c r="BE32" s="126">
        <f>VLOOKUP($A32,'[4]New ISB'!$B:$CC,56,0)</f>
        <v>540246.85033151519</v>
      </c>
      <c r="BF32" s="126">
        <f>VLOOKUP($A32,'[4]New ISB'!$B:$CC,57,0)</f>
        <v>0</v>
      </c>
      <c r="BG32" s="126">
        <f>VLOOKUP($A32,'[4]New ISB'!$B:$CC,58,0)</f>
        <v>356254.22249999997</v>
      </c>
      <c r="BH32" s="126">
        <f>VLOOKUP($A32,'[4]New ISB'!$B:$CC,59,0)</f>
        <v>198128.90999999997</v>
      </c>
      <c r="BI32" s="126">
        <f>VLOOKUP($A32,'[4]New ISB'!$B:$CC,60,0)</f>
        <v>382121.53783151513</v>
      </c>
      <c r="BJ32" s="126">
        <f>VLOOKUP($A32,'[4]New ISB'!$B:$CC,61,0)</f>
        <v>5234.541614130344</v>
      </c>
      <c r="BK32" s="126">
        <f>VLOOKUP($A32,'[4]New ISB'!$B:$CC,62,0)</f>
        <v>5048.3381192307688</v>
      </c>
      <c r="BL32" s="159">
        <f>VLOOKUP($A32,'[4]New ISB'!$B:$CC,63,0)</f>
        <v>3.6884117208842493E-2</v>
      </c>
      <c r="BM32" s="126">
        <f>VLOOKUP($A32,'[4]New ISB'!$B:$CC,64,0)</f>
        <v>0</v>
      </c>
      <c r="BN32" s="126">
        <f>VLOOKUP($A32,'[4]New ISB'!$B:$CC,65,0)</f>
        <v>0</v>
      </c>
      <c r="BO32" s="126">
        <f>VLOOKUP($A32,'[4]New ISB'!$B:$CC,66,0)</f>
        <v>540246.85033151507</v>
      </c>
      <c r="BP32" s="126">
        <f>VLOOKUP($A32,'[4]New ISB'!$B:$CC,67,0)</f>
        <v>7130.4469565960972</v>
      </c>
      <c r="BQ32" s="127" t="str">
        <f>VLOOKUP($A32,'[4]New ISB'!$B:$CC,68,0)</f>
        <v>Y</v>
      </c>
      <c r="BR32" s="126">
        <f>VLOOKUP($A32,'[4]New ISB'!$B:$CC,69,0)</f>
        <v>7400.6417853632202</v>
      </c>
      <c r="BS32" s="159">
        <f>VLOOKUP($A32,'[4]New ISB'!$B:$CC,70,0)</f>
        <v>4.4785683410472732E-2</v>
      </c>
      <c r="BT32" s="126">
        <f>VLOOKUP($A32,'[4]New ISB'!$B:$CC,71,0)</f>
        <v>-1766.2758895179277</v>
      </c>
      <c r="BU32" s="126">
        <f>VLOOKUP($A32,'[4]New ISB'!$B:$CC,72,0)</f>
        <v>538480.5744419971</v>
      </c>
      <c r="BV32" s="126">
        <f>VLOOKUP($A32,'[4]New ISB'!$B:$CC,73,0)</f>
        <v>0</v>
      </c>
      <c r="BW32" s="126">
        <f>VLOOKUP($A32,'[4]New ISB'!$B:$CC,74,0)</f>
        <v>538480.5744419971</v>
      </c>
      <c r="BY32" s="126">
        <f>VLOOKUP($A32,'[4]New ISB'!$B:$CC,75,0)</f>
        <v>19724.2225</v>
      </c>
      <c r="BZ32" s="126">
        <f>VLOOKUP($A32,'[4]New ISB'!$B:$CC,76,0)</f>
        <v>518756.35194199713</v>
      </c>
      <c r="CA32" s="126">
        <f>VLOOKUP(A32,'[4]New ISB'!$B:$F,5,0)</f>
        <v>73</v>
      </c>
      <c r="CB32" s="129">
        <f>VLOOKUP($A32,'[4]Adjusted Factors'!$E:$W,18,0)</f>
        <v>0</v>
      </c>
      <c r="CC32" s="129">
        <f>VLOOKUP($A32,'[4]Adjusted Factors'!$E:$W,19,0)</f>
        <v>0</v>
      </c>
      <c r="CE32" s="126"/>
      <c r="CI32" s="124" t="s">
        <v>134</v>
      </c>
      <c r="CJ32" s="124">
        <v>2303</v>
      </c>
      <c r="CK32" s="144"/>
      <c r="CL32" s="145"/>
      <c r="CM32" s="124">
        <f ca="1">VLOOKUP($A32,'[5]Adjusted Factors'!$E:$BH,28,0)</f>
        <v>30</v>
      </c>
      <c r="CN32" s="124">
        <f ca="1">VLOOKUP($A32,'[5]Adjusted Factors'!$E:$BH,29,0)</f>
        <v>30</v>
      </c>
      <c r="CO32" s="124">
        <f ca="1">VLOOKUP($A32,'[5]Adjusted Factors'!$E:$BH,30,0)</f>
        <v>0</v>
      </c>
      <c r="CP32" s="124">
        <f ca="1">VLOOKUP($A32,'[5]Adjusted Factors'!$E:$BH,31,0)</f>
        <v>0</v>
      </c>
      <c r="CQ32" s="124">
        <f ca="1">VLOOKUP($A32,'[5]Adjusted Factors'!$E:$BH,32,0)</f>
        <v>42.000000000000021</v>
      </c>
      <c r="CR32" s="124">
        <f ca="1">VLOOKUP($A32,'[5]Adjusted Factors'!$E:$BH,33,0)</f>
        <v>9.0000000000000213</v>
      </c>
      <c r="CS32" s="124">
        <f ca="1">VLOOKUP($A32,'[5]Adjusted Factors'!$E:$BH,34,0)</f>
        <v>20.999999999999975</v>
      </c>
      <c r="CT32" s="124">
        <f ca="1">VLOOKUP($A32,'[5]Adjusted Factors'!$E:$BH,35,0)</f>
        <v>0</v>
      </c>
      <c r="CU32" s="124">
        <f ca="1">VLOOKUP($A32,'[5]Adjusted Factors'!$E:$BH,36,0)</f>
        <v>1</v>
      </c>
      <c r="CV32" s="124">
        <f ca="1">VLOOKUP($A32,'[5]Adjusted Factors'!$E:$BH,37,0)</f>
        <v>0</v>
      </c>
      <c r="CW32" s="124">
        <f ca="1">VLOOKUP($A32,'[5]Adjusted Factors'!$E:$BH,38,0)</f>
        <v>0</v>
      </c>
      <c r="CX32" s="124">
        <f ca="1">VLOOKUP($A32,'[5]Adjusted Factors'!$E:$BH,39,0)</f>
        <v>0</v>
      </c>
      <c r="CY32" s="124">
        <f ca="1">VLOOKUP($A32,'[5]Adjusted Factors'!$E:$BH,40,0)</f>
        <v>0</v>
      </c>
      <c r="CZ32" s="124">
        <f ca="1">VLOOKUP($A32,'[5]Adjusted Factors'!$E:$BH,41,0)</f>
        <v>0</v>
      </c>
      <c r="DA32" s="124">
        <f ca="1">VLOOKUP($A32,'[5]Adjusted Factors'!$E:$BH,42,0)</f>
        <v>0</v>
      </c>
      <c r="DB32" s="124">
        <f ca="1">VLOOKUP($A32,'[5]Adjusted Factors'!$E:$BH,43,0)</f>
        <v>0</v>
      </c>
      <c r="DC32" s="124">
        <f ca="1">VLOOKUP($A32,'[5]Adjusted Factors'!$E:$BH,44,0)</f>
        <v>0</v>
      </c>
      <c r="DD32" s="124">
        <f ca="1">VLOOKUP($A32,'[5]Adjusted Factors'!$E:$BH,45,0)</f>
        <v>0</v>
      </c>
      <c r="DE32" s="124">
        <f ca="1">VLOOKUP($A32,'[5]Adjusted Factors'!$E:$BH,46,0)</f>
        <v>30.527272727272713</v>
      </c>
      <c r="DF32" s="124">
        <f ca="1">VLOOKUP($A32,'[5]Adjusted Factors'!$E:$BH,47,0)</f>
        <v>0</v>
      </c>
      <c r="DG32" s="124">
        <f ca="1">VLOOKUP($A32,'[5]Adjusted Factors'!$E:$BH,48,0)</f>
        <v>43.25925925925926</v>
      </c>
      <c r="DH32" s="124">
        <f ca="1">VLOOKUP($A32,'[5]Adjusted Factors'!$E:$BH,49,0)</f>
        <v>0</v>
      </c>
      <c r="DI32" s="124">
        <f ca="1">VLOOKUP($A32,'[5]Adjusted Factors'!$E:$BH,50,0)</f>
        <v>0</v>
      </c>
      <c r="DJ32" s="124">
        <f ca="1">VLOOKUP($A32,'[5]Adjusted Factors'!$E:$BH,51,0)</f>
        <v>0</v>
      </c>
      <c r="DK32" s="124">
        <f ca="1">VLOOKUP($A32,'[5]Adjusted Factors'!$E:$BH,52,0)</f>
        <v>0</v>
      </c>
      <c r="DL32" s="124">
        <f ca="1">VLOOKUP($A32,'[5]Adjusted Factors'!$E:$BH,53,0)</f>
        <v>0</v>
      </c>
      <c r="DM32" s="124">
        <f ca="1">VLOOKUP($A32,'[5]Adjusted Factors'!$E:$BH,54,0)</f>
        <v>0</v>
      </c>
      <c r="DN32" s="124">
        <f ca="1">VLOOKUP($A32,'[5]Adjusted Factors'!$E:$BH,55,0)</f>
        <v>0</v>
      </c>
      <c r="DO32" s="124">
        <f ca="1">VLOOKUP($A32,'[5]Adjusted Factors'!$E:$BH,55,0)</f>
        <v>0</v>
      </c>
    </row>
    <row r="33" spans="1:119" x14ac:dyDescent="0.2">
      <c r="A33" s="124">
        <v>110381</v>
      </c>
      <c r="B33" s="124">
        <v>8262323</v>
      </c>
      <c r="C33" s="124" t="s">
        <v>129</v>
      </c>
      <c r="D33" s="126">
        <f>VLOOKUP(A33,'[4]New ISB'!$B$6:$G$195,4,0)</f>
        <v>289</v>
      </c>
      <c r="E33" s="126">
        <f>VLOOKUP(A33,'[4]New ISB'!$B$6:$G$195,5,0)</f>
        <v>289</v>
      </c>
      <c r="F33" s="126">
        <f>VLOOKUP(A33,'[4]New ISB'!$B$6:$G$195,6,0)</f>
        <v>0</v>
      </c>
      <c r="G33" s="126">
        <f>VLOOKUP(A33,'[4]New ISB'!$B:$H,7,0)</f>
        <v>1037802.2252400001</v>
      </c>
      <c r="H33" s="126">
        <f>VLOOKUP(A33,'[4]New ISB'!$B:$J,8,0)</f>
        <v>0</v>
      </c>
      <c r="I33" s="126">
        <f>VLOOKUP(A33,'[4]New ISB'!$B:$J,9,0)</f>
        <v>0</v>
      </c>
      <c r="J33" s="126">
        <f>VLOOKUP($A33,'[4]New ISB'!$B:$FF,10,0)</f>
        <v>30275.40000000002</v>
      </c>
      <c r="K33" s="126">
        <f>VLOOKUP($A33,'[4]New ISB'!$B:$FF,11,0)</f>
        <v>0</v>
      </c>
      <c r="L33" s="126">
        <f>VLOOKUP($A33,'[4]New ISB'!$B:$FF,12,0)</f>
        <v>53197.82999999998</v>
      </c>
      <c r="M33" s="126">
        <f>VLOOKUP($A33,'[4]New ISB'!$B:$FF,13,0)</f>
        <v>0</v>
      </c>
      <c r="N33" s="126">
        <f>VLOOKUP($A33,'[4]New ISB'!$B:$FF,14,0)</f>
        <v>5807.9999999999973</v>
      </c>
      <c r="O33" s="126">
        <f>VLOOKUP($A33,'[4]New ISB'!$B:$FF,15,0)</f>
        <v>3521.7600000000029</v>
      </c>
      <c r="P33" s="126">
        <f>VLOOKUP($A33,'[4]New ISB'!$B:$FF,16,0)</f>
        <v>1374.7499999999945</v>
      </c>
      <c r="Q33" s="126">
        <f>VLOOKUP($A33,'[4]New ISB'!$B:$FF,17,0)</f>
        <v>499.44000000000045</v>
      </c>
      <c r="R33" s="126">
        <f>VLOOKUP($A33,'[4]New ISB'!$B:$FF,18,0)</f>
        <v>0</v>
      </c>
      <c r="S33" s="126">
        <f>VLOOKUP($A33,'[4]New ISB'!$B:$FF,19,0)</f>
        <v>0</v>
      </c>
      <c r="T33" s="126">
        <f>VLOOKUP($A33,'[4]New ISB'!$B:$FF,20,0)</f>
        <v>0</v>
      </c>
      <c r="U33" s="126">
        <f>VLOOKUP($A33,'[4]New ISB'!$B:$FF,21,0)</f>
        <v>0</v>
      </c>
      <c r="V33" s="126">
        <f>VLOOKUP($A33,'[4]New ISB'!$B:$FF,22,0)</f>
        <v>0</v>
      </c>
      <c r="W33" s="126">
        <f>VLOOKUP($A33,'[4]New ISB'!$B:$FF,23,0)</f>
        <v>0</v>
      </c>
      <c r="X33" s="126">
        <f>VLOOKUP($A33,'[4]New ISB'!$B:$FF,24,0)</f>
        <v>0</v>
      </c>
      <c r="Y33" s="126">
        <f>VLOOKUP($A33,'[4]New ISB'!$B:$FF,25,0)</f>
        <v>0</v>
      </c>
      <c r="Z33" s="126">
        <f>VLOOKUP($A33,'[4]New ISB'!$B:$FF,26,0)</f>
        <v>21345.607999999927</v>
      </c>
      <c r="AA33" s="126">
        <f>VLOOKUP($A33,'[4]New ISB'!$B:$FF,27,0)</f>
        <v>0</v>
      </c>
      <c r="AB33" s="126"/>
      <c r="AC33" s="126">
        <f>VLOOKUP($A33,'[4]New ISB'!$B:$FF,28,0)</f>
        <v>122781.55516587276</v>
      </c>
      <c r="AD33" s="126">
        <f>VLOOKUP($A33,'[4]New ISB'!$B:$FF,29,0)</f>
        <v>0</v>
      </c>
      <c r="AE33" s="126">
        <f>VLOOKUP($A33,'[4]New ISB'!$B:$FF,30,0)</f>
        <v>3618.2028000000014</v>
      </c>
      <c r="AF33" s="126">
        <f>VLOOKUP($A33,'[4]New ISB'!$B:$FF,31,0)</f>
        <v>0</v>
      </c>
      <c r="AG33" s="126">
        <f>VLOOKUP($A33,'[4]New ISB'!$B:$FF,32,0)</f>
        <v>138401.09</v>
      </c>
      <c r="AH33" s="126">
        <f>VLOOKUP($A33,'[4]New ISB'!$B:$FF,33,0)</f>
        <v>0</v>
      </c>
      <c r="AI33" s="126">
        <f>VLOOKUP($A33,'[4]New ISB'!$B:$FF,34,0)</f>
        <v>0</v>
      </c>
      <c r="AJ33" s="126">
        <f>VLOOKUP($A33,'[4]New ISB'!$B:$FF,35,0)</f>
        <v>0</v>
      </c>
      <c r="AK33" s="126">
        <f>VLOOKUP($A33,'[4]New ISB'!$B:$FF,36,0)</f>
        <v>44042.239999999998</v>
      </c>
      <c r="AL33" s="126">
        <f>VLOOKUP($A33,'[4]New ISB'!$B:$FF,37,0)</f>
        <v>0</v>
      </c>
      <c r="AM33" s="126">
        <f>VLOOKUP($A33,'[4]New ISB'!$B:$FF,38,0)</f>
        <v>0</v>
      </c>
      <c r="AN33" s="126">
        <f>VLOOKUP($A33,'[4]New ISB'!$B:$FF,39,0)</f>
        <v>0</v>
      </c>
      <c r="AO33" s="126">
        <f>VLOOKUP($A33,'[4]New ISB'!$B:$FF,40,0)</f>
        <v>0</v>
      </c>
      <c r="AP33" s="126">
        <f>VLOOKUP($A33,'[4]New ISB'!$B:$FF,41,0)</f>
        <v>0</v>
      </c>
      <c r="AQ33" s="126">
        <f>VLOOKUP($A33,'[4]New ISB'!$B:$FF,42,0)</f>
        <v>0</v>
      </c>
      <c r="AR33" s="126">
        <f>VLOOKUP($A33,'[4]New ISB'!$B:$FF,43,0)</f>
        <v>0</v>
      </c>
      <c r="AS33" s="126">
        <f>VLOOKUP($A33,'[4]New ISB'!$B:$FF,44,0)</f>
        <v>0</v>
      </c>
      <c r="AT33" s="126">
        <f t="shared" si="19"/>
        <v>1037802.2252400001</v>
      </c>
      <c r="AU33" s="126">
        <f t="shared" si="20"/>
        <v>242422.5459658727</v>
      </c>
      <c r="AV33" s="126">
        <f t="shared" si="21"/>
        <v>182443.33</v>
      </c>
      <c r="AW33" s="126">
        <f>VLOOKUP($A33,'[4]New ISB'!$B:$FF,48,0)</f>
        <v>120955.84343756019</v>
      </c>
      <c r="AX33" s="126">
        <f t="shared" si="22"/>
        <v>1462668.1012058728</v>
      </c>
      <c r="AY33" s="126">
        <f>VLOOKUP($A33,'[4]New ISB'!$B:$CC,50,0)</f>
        <v>1418625.8612058728</v>
      </c>
      <c r="AZ33" s="126">
        <f>VLOOKUP($A33,'[4]New ISB'!$B:$CC,51,0)</f>
        <v>4610</v>
      </c>
      <c r="BA33" s="126">
        <f>VLOOKUP($A33,'[4]New ISB'!$B:$CC,52,0)</f>
        <v>1332290</v>
      </c>
      <c r="BB33" s="126">
        <f>VLOOKUP($A33,'[4]New ISB'!$B:$CC,53,0)</f>
        <v>0</v>
      </c>
      <c r="BC33" s="126">
        <f>VLOOKUP($A33,'[4]New ISB'!$B:$CC,54,0)</f>
        <v>0</v>
      </c>
      <c r="BD33" s="126">
        <f>VLOOKUP($A33,'[4]New ISB'!$B:$CC,55,0)</f>
        <v>1462668.1012058728</v>
      </c>
      <c r="BE33" s="126">
        <f>VLOOKUP($A33,'[4]New ISB'!$B:$CC,56,0)</f>
        <v>1462668.1012058728</v>
      </c>
      <c r="BF33" s="126">
        <f>VLOOKUP($A33,'[4]New ISB'!$B:$CC,57,0)</f>
        <v>0</v>
      </c>
      <c r="BG33" s="126">
        <f>VLOOKUP($A33,'[4]New ISB'!$B:$CC,58,0)</f>
        <v>1376332.24</v>
      </c>
      <c r="BH33" s="126">
        <f>VLOOKUP($A33,'[4]New ISB'!$B:$CC,59,0)</f>
        <v>1193888.9099999999</v>
      </c>
      <c r="BI33" s="126">
        <f>VLOOKUP($A33,'[4]New ISB'!$B:$CC,60,0)</f>
        <v>1280224.7712058728</v>
      </c>
      <c r="BJ33" s="126">
        <f>VLOOKUP($A33,'[4]New ISB'!$B:$CC,61,0)</f>
        <v>4429.843498982259</v>
      </c>
      <c r="BK33" s="126">
        <f>VLOOKUP($A33,'[4]New ISB'!$B:$CC,62,0)</f>
        <v>4408.1648640939602</v>
      </c>
      <c r="BL33" s="159">
        <f>VLOOKUP($A33,'[4]New ISB'!$B:$CC,63,0)</f>
        <v>4.9178366863904845E-3</v>
      </c>
      <c r="BM33" s="126">
        <f>VLOOKUP($A33,'[4]New ISB'!$B:$CC,64,0)</f>
        <v>0</v>
      </c>
      <c r="BN33" s="126">
        <f>VLOOKUP($A33,'[4]New ISB'!$B:$CC,65,0)</f>
        <v>0</v>
      </c>
      <c r="BO33" s="126">
        <f>VLOOKUP($A33,'[4]New ISB'!$B:$CC,66,0)</f>
        <v>1462668.1012058728</v>
      </c>
      <c r="BP33" s="126">
        <f>VLOOKUP($A33,'[4]New ISB'!$B:$CC,67,0)</f>
        <v>4908.7400041725705</v>
      </c>
      <c r="BQ33" s="127" t="str">
        <f>VLOOKUP($A33,'[4]New ISB'!$B:$CC,68,0)</f>
        <v>Y</v>
      </c>
      <c r="BR33" s="126">
        <f>VLOOKUP($A33,'[4]New ISB'!$B:$CC,69,0)</f>
        <v>5061.1352982902172</v>
      </c>
      <c r="BS33" s="159">
        <f>VLOOKUP($A33,'[4]New ISB'!$B:$CC,70,0)</f>
        <v>5.5417460654676454E-3</v>
      </c>
      <c r="BT33" s="126">
        <f>VLOOKUP($A33,'[4]New ISB'!$B:$CC,71,0)</f>
        <v>-6992.5168776805631</v>
      </c>
      <c r="BU33" s="126">
        <f>VLOOKUP($A33,'[4]New ISB'!$B:$CC,72,0)</f>
        <v>1455675.5843281923</v>
      </c>
      <c r="BV33" s="126">
        <f>VLOOKUP($A33,'[4]New ISB'!$B:$CC,73,0)</f>
        <v>0</v>
      </c>
      <c r="BW33" s="126">
        <f>VLOOKUP($A33,'[4]New ISB'!$B:$CC,74,0)</f>
        <v>1455675.5843281923</v>
      </c>
      <c r="BY33" s="126">
        <f>VLOOKUP($A33,'[4]New ISB'!$B:$CC,75,0)</f>
        <v>44042.239999999998</v>
      </c>
      <c r="BZ33" s="126">
        <f>VLOOKUP($A33,'[4]New ISB'!$B:$CC,76,0)</f>
        <v>1411633.3443281923</v>
      </c>
      <c r="CA33" s="126">
        <f>VLOOKUP(A33,'[4]New ISB'!$B:$F,5,0)</f>
        <v>289</v>
      </c>
      <c r="CB33" s="129">
        <f>VLOOKUP($A33,'[4]Adjusted Factors'!$E:$W,18,0)</f>
        <v>0</v>
      </c>
      <c r="CC33" s="129">
        <f>VLOOKUP($A33,'[4]Adjusted Factors'!$E:$W,19,0)</f>
        <v>0</v>
      </c>
      <c r="CE33" s="126"/>
      <c r="CI33" s="124" t="s">
        <v>135</v>
      </c>
      <c r="CJ33" s="124">
        <v>2337</v>
      </c>
      <c r="CK33" s="144"/>
      <c r="CL33" s="145"/>
      <c r="CM33" s="124">
        <f ca="1">VLOOKUP($A33,'[5]Adjusted Factors'!$E:$BH,28,0)</f>
        <v>60.000000000000043</v>
      </c>
      <c r="CN33" s="124">
        <f ca="1">VLOOKUP($A33,'[5]Adjusted Factors'!$E:$BH,29,0)</f>
        <v>62.999999999999979</v>
      </c>
      <c r="CO33" s="124">
        <f ca="1">VLOOKUP($A33,'[5]Adjusted Factors'!$E:$BH,30,0)</f>
        <v>0</v>
      </c>
      <c r="CP33" s="124">
        <f ca="1">VLOOKUP($A33,'[5]Adjusted Factors'!$E:$BH,31,0)</f>
        <v>0</v>
      </c>
      <c r="CQ33" s="124">
        <f ca="1">VLOOKUP($A33,'[5]Adjusted Factors'!$E:$BH,32,0)</f>
        <v>248.99999999999997</v>
      </c>
      <c r="CR33" s="124">
        <f ca="1">VLOOKUP($A33,'[5]Adjusted Factors'!$E:$BH,33,0)</f>
        <v>23.999999999999989</v>
      </c>
      <c r="CS33" s="124">
        <f ca="1">VLOOKUP($A33,'[5]Adjusted Factors'!$E:$BH,34,0)</f>
        <v>12.000000000000009</v>
      </c>
      <c r="CT33" s="124">
        <f ca="1">VLOOKUP($A33,'[5]Adjusted Factors'!$E:$BH,35,0)</f>
        <v>2.999999999999988</v>
      </c>
      <c r="CU33" s="124">
        <f ca="1">VLOOKUP($A33,'[5]Adjusted Factors'!$E:$BH,36,0)</f>
        <v>1.0000000000000009</v>
      </c>
      <c r="CV33" s="124">
        <f ca="1">VLOOKUP($A33,'[5]Adjusted Factors'!$E:$BH,37,0)</f>
        <v>0</v>
      </c>
      <c r="CW33" s="124">
        <f ca="1">VLOOKUP($A33,'[5]Adjusted Factors'!$E:$BH,38,0)</f>
        <v>0</v>
      </c>
      <c r="CX33" s="124">
        <f ca="1">VLOOKUP($A33,'[5]Adjusted Factors'!$E:$BH,39,0)</f>
        <v>0</v>
      </c>
      <c r="CY33" s="124">
        <f ca="1">VLOOKUP($A33,'[5]Adjusted Factors'!$E:$BH,40,0)</f>
        <v>0</v>
      </c>
      <c r="CZ33" s="124">
        <f ca="1">VLOOKUP($A33,'[5]Adjusted Factors'!$E:$BH,41,0)</f>
        <v>0</v>
      </c>
      <c r="DA33" s="124">
        <f ca="1">VLOOKUP($A33,'[5]Adjusted Factors'!$E:$BH,42,0)</f>
        <v>0</v>
      </c>
      <c r="DB33" s="124">
        <f ca="1">VLOOKUP($A33,'[5]Adjusted Factors'!$E:$BH,43,0)</f>
        <v>0</v>
      </c>
      <c r="DC33" s="124">
        <f ca="1">VLOOKUP($A33,'[5]Adjusted Factors'!$E:$BH,44,0)</f>
        <v>0</v>
      </c>
      <c r="DD33" s="124">
        <f ca="1">VLOOKUP($A33,'[5]Adjusted Factors'!$E:$BH,45,0)</f>
        <v>0</v>
      </c>
      <c r="DE33" s="124">
        <f ca="1">VLOOKUP($A33,'[5]Adjusted Factors'!$E:$BH,46,0)</f>
        <v>35.133333333333219</v>
      </c>
      <c r="DF33" s="124">
        <f ca="1">VLOOKUP($A33,'[5]Adjusted Factors'!$E:$BH,47,0)</f>
        <v>0</v>
      </c>
      <c r="DG33" s="124">
        <f ca="1">VLOOKUP($A33,'[5]Adjusted Factors'!$E:$BH,48,0)</f>
        <v>101.90778380839851</v>
      </c>
      <c r="DH33" s="124">
        <f ca="1">VLOOKUP($A33,'[5]Adjusted Factors'!$E:$BH,49,0)</f>
        <v>0</v>
      </c>
      <c r="DI33" s="124">
        <f ca="1">VLOOKUP($A33,'[5]Adjusted Factors'!$E:$BH,50,0)</f>
        <v>0</v>
      </c>
      <c r="DJ33" s="124">
        <f ca="1">VLOOKUP($A33,'[5]Adjusted Factors'!$E:$BH,51,0)</f>
        <v>0</v>
      </c>
      <c r="DK33" s="124">
        <f ca="1">VLOOKUP($A33,'[5]Adjusted Factors'!$E:$BH,52,0)</f>
        <v>0</v>
      </c>
      <c r="DL33" s="124">
        <f ca="1">VLOOKUP($A33,'[5]Adjusted Factors'!$E:$BH,53,0)</f>
        <v>0</v>
      </c>
      <c r="DM33" s="124">
        <f ca="1">VLOOKUP($A33,'[5]Adjusted Factors'!$E:$BH,54,0)</f>
        <v>0</v>
      </c>
      <c r="DN33" s="124">
        <f ca="1">VLOOKUP($A33,'[5]Adjusted Factors'!$E:$BH,55,0)</f>
        <v>3.6600000000000015</v>
      </c>
      <c r="DO33" s="124">
        <f ca="1">VLOOKUP($A33,'[5]Adjusted Factors'!$E:$BH,55,0)</f>
        <v>3.6600000000000015</v>
      </c>
    </row>
    <row r="34" spans="1:119" x14ac:dyDescent="0.2">
      <c r="A34" s="124">
        <v>110382</v>
      </c>
      <c r="B34" s="124">
        <v>8262324</v>
      </c>
      <c r="C34" s="124" t="s">
        <v>140</v>
      </c>
      <c r="D34" s="126">
        <f>VLOOKUP(A34,'[4]New ISB'!$B$6:$G$195,4,0)</f>
        <v>88</v>
      </c>
      <c r="E34" s="126">
        <f>VLOOKUP(A34,'[4]New ISB'!$B$6:$G$195,5,0)</f>
        <v>88</v>
      </c>
      <c r="F34" s="126">
        <f>VLOOKUP(A34,'[4]New ISB'!$B$6:$G$195,6,0)</f>
        <v>0</v>
      </c>
      <c r="G34" s="126">
        <f>VLOOKUP(A34,'[4]New ISB'!$B:$H,7,0)</f>
        <v>316008.98207999999</v>
      </c>
      <c r="H34" s="126">
        <f>VLOOKUP(A34,'[4]New ISB'!$B:$J,8,0)</f>
        <v>0</v>
      </c>
      <c r="I34" s="126">
        <f>VLOOKUP(A34,'[4]New ISB'!$B:$J,9,0)</f>
        <v>0</v>
      </c>
      <c r="J34" s="126">
        <f>VLOOKUP($A34,'[4]New ISB'!$B:$FF,10,0)</f>
        <v>10091.799999999987</v>
      </c>
      <c r="K34" s="126">
        <f>VLOOKUP($A34,'[4]New ISB'!$B:$FF,11,0)</f>
        <v>0</v>
      </c>
      <c r="L34" s="126">
        <f>VLOOKUP($A34,'[4]New ISB'!$B:$FF,12,0)</f>
        <v>16888.199999999979</v>
      </c>
      <c r="M34" s="126">
        <f>VLOOKUP($A34,'[4]New ISB'!$B:$FF,13,0)</f>
        <v>0</v>
      </c>
      <c r="N34" s="126">
        <f>VLOOKUP($A34,'[4]New ISB'!$B:$FF,14,0)</f>
        <v>6049.9999999999982</v>
      </c>
      <c r="O34" s="126">
        <f>VLOOKUP($A34,'[4]New ISB'!$B:$FF,15,0)</f>
        <v>6750.0399999999918</v>
      </c>
      <c r="P34" s="126">
        <f>VLOOKUP($A34,'[4]New ISB'!$B:$FF,16,0)</f>
        <v>1374.7500000000005</v>
      </c>
      <c r="Q34" s="126">
        <f>VLOOKUP($A34,'[4]New ISB'!$B:$FF,17,0)</f>
        <v>0</v>
      </c>
      <c r="R34" s="126">
        <f>VLOOKUP($A34,'[4]New ISB'!$B:$FF,18,0)</f>
        <v>530.33000000000186</v>
      </c>
      <c r="S34" s="126">
        <f>VLOOKUP($A34,'[4]New ISB'!$B:$FF,19,0)</f>
        <v>0</v>
      </c>
      <c r="T34" s="126">
        <f>VLOOKUP($A34,'[4]New ISB'!$B:$FF,20,0)</f>
        <v>0</v>
      </c>
      <c r="U34" s="126">
        <f>VLOOKUP($A34,'[4]New ISB'!$B:$FF,21,0)</f>
        <v>0</v>
      </c>
      <c r="V34" s="126">
        <f>VLOOKUP($A34,'[4]New ISB'!$B:$FF,22,0)</f>
        <v>0</v>
      </c>
      <c r="W34" s="126">
        <f>VLOOKUP($A34,'[4]New ISB'!$B:$FF,23,0)</f>
        <v>0</v>
      </c>
      <c r="X34" s="126">
        <f>VLOOKUP($A34,'[4]New ISB'!$B:$FF,24,0)</f>
        <v>0</v>
      </c>
      <c r="Y34" s="126">
        <f>VLOOKUP($A34,'[4]New ISB'!$B:$FF,25,0)</f>
        <v>0</v>
      </c>
      <c r="Z34" s="126">
        <f>VLOOKUP($A34,'[4]New ISB'!$B:$FF,26,0)</f>
        <v>15670.857931034476</v>
      </c>
      <c r="AA34" s="126">
        <f>VLOOKUP($A34,'[4]New ISB'!$B:$FF,27,0)</f>
        <v>0</v>
      </c>
      <c r="AB34" s="126"/>
      <c r="AC34" s="126">
        <f>VLOOKUP($A34,'[4]New ISB'!$B:$FF,28,0)</f>
        <v>32186.172857142839</v>
      </c>
      <c r="AD34" s="126">
        <f>VLOOKUP($A34,'[4]New ISB'!$B:$FF,29,0)</f>
        <v>0</v>
      </c>
      <c r="AE34" s="126">
        <f>VLOOKUP($A34,'[4]New ISB'!$B:$FF,30,0)</f>
        <v>0</v>
      </c>
      <c r="AF34" s="126">
        <f>VLOOKUP($A34,'[4]New ISB'!$B:$FF,31,0)</f>
        <v>0</v>
      </c>
      <c r="AG34" s="126">
        <f>VLOOKUP($A34,'[4]New ISB'!$B:$FF,32,0)</f>
        <v>138401.09</v>
      </c>
      <c r="AH34" s="126">
        <f>VLOOKUP($A34,'[4]New ISB'!$B:$FF,33,0)</f>
        <v>0</v>
      </c>
      <c r="AI34" s="126">
        <f>VLOOKUP($A34,'[4]New ISB'!$B:$FF,34,0)</f>
        <v>0</v>
      </c>
      <c r="AJ34" s="126">
        <f>VLOOKUP($A34,'[4]New ISB'!$B:$FF,35,0)</f>
        <v>0</v>
      </c>
      <c r="AK34" s="126">
        <f>VLOOKUP($A34,'[4]New ISB'!$B:$FF,36,0)</f>
        <v>14775.39</v>
      </c>
      <c r="AL34" s="126">
        <f>VLOOKUP($A34,'[4]New ISB'!$B:$FF,37,0)</f>
        <v>0</v>
      </c>
      <c r="AM34" s="126">
        <f>VLOOKUP($A34,'[4]New ISB'!$B:$FF,38,0)</f>
        <v>0</v>
      </c>
      <c r="AN34" s="126">
        <f>VLOOKUP($A34,'[4]New ISB'!$B:$FF,39,0)</f>
        <v>0</v>
      </c>
      <c r="AO34" s="126">
        <f>VLOOKUP($A34,'[4]New ISB'!$B:$FF,40,0)</f>
        <v>0</v>
      </c>
      <c r="AP34" s="126">
        <f>VLOOKUP($A34,'[4]New ISB'!$B:$FF,41,0)</f>
        <v>0</v>
      </c>
      <c r="AQ34" s="126">
        <f>VLOOKUP($A34,'[4]New ISB'!$B:$FF,42,0)</f>
        <v>0</v>
      </c>
      <c r="AR34" s="126">
        <f>VLOOKUP($A34,'[4]New ISB'!$B:$FF,43,0)</f>
        <v>0</v>
      </c>
      <c r="AS34" s="126">
        <f>VLOOKUP($A34,'[4]New ISB'!$B:$FF,44,0)</f>
        <v>0</v>
      </c>
      <c r="AT34" s="126">
        <f t="shared" si="19"/>
        <v>316008.98207999999</v>
      </c>
      <c r="AU34" s="126">
        <f t="shared" si="20"/>
        <v>89542.15078817727</v>
      </c>
      <c r="AV34" s="126">
        <f t="shared" si="21"/>
        <v>153176.47999999998</v>
      </c>
      <c r="AW34" s="126">
        <f>VLOOKUP($A34,'[4]New ISB'!$B:$FF,48,0)</f>
        <v>39781.164526057124</v>
      </c>
      <c r="AX34" s="126">
        <f t="shared" si="22"/>
        <v>558727.61286817724</v>
      </c>
      <c r="AY34" s="126">
        <f>VLOOKUP($A34,'[4]New ISB'!$B:$CC,50,0)</f>
        <v>543952.22286817722</v>
      </c>
      <c r="AZ34" s="126">
        <f>VLOOKUP($A34,'[4]New ISB'!$B:$CC,51,0)</f>
        <v>4610</v>
      </c>
      <c r="BA34" s="126">
        <f>VLOOKUP($A34,'[4]New ISB'!$B:$CC,52,0)</f>
        <v>405680</v>
      </c>
      <c r="BB34" s="126">
        <f>VLOOKUP($A34,'[4]New ISB'!$B:$CC,53,0)</f>
        <v>0</v>
      </c>
      <c r="BC34" s="126">
        <f>VLOOKUP($A34,'[4]New ISB'!$B:$CC,54,0)</f>
        <v>0</v>
      </c>
      <c r="BD34" s="126">
        <f>VLOOKUP($A34,'[4]New ISB'!$B:$CC,55,0)</f>
        <v>558727.61286817724</v>
      </c>
      <c r="BE34" s="126">
        <f>VLOOKUP($A34,'[4]New ISB'!$B:$CC,56,0)</f>
        <v>558727.61286817724</v>
      </c>
      <c r="BF34" s="126">
        <f>VLOOKUP($A34,'[4]New ISB'!$B:$CC,57,0)</f>
        <v>0</v>
      </c>
      <c r="BG34" s="126">
        <f>VLOOKUP($A34,'[4]New ISB'!$B:$CC,58,0)</f>
        <v>420455.39</v>
      </c>
      <c r="BH34" s="126">
        <f>VLOOKUP($A34,'[4]New ISB'!$B:$CC,59,0)</f>
        <v>267278.91000000003</v>
      </c>
      <c r="BI34" s="126">
        <f>VLOOKUP($A34,'[4]New ISB'!$B:$CC,60,0)</f>
        <v>405551.13286817726</v>
      </c>
      <c r="BJ34" s="126">
        <f>VLOOKUP($A34,'[4]New ISB'!$B:$CC,61,0)</f>
        <v>4608.5356007747414</v>
      </c>
      <c r="BK34" s="126">
        <f>VLOOKUP($A34,'[4]New ISB'!$B:$CC,62,0)</f>
        <v>4542.6715555555547</v>
      </c>
      <c r="BL34" s="159">
        <f>VLOOKUP($A34,'[4]New ISB'!$B:$CC,63,0)</f>
        <v>1.4498967053569361E-2</v>
      </c>
      <c r="BM34" s="126">
        <f>VLOOKUP($A34,'[4]New ISB'!$B:$CC,64,0)</f>
        <v>0</v>
      </c>
      <c r="BN34" s="126">
        <f>VLOOKUP($A34,'[4]New ISB'!$B:$CC,65,0)</f>
        <v>0</v>
      </c>
      <c r="BO34" s="126">
        <f>VLOOKUP($A34,'[4]New ISB'!$B:$CC,66,0)</f>
        <v>558727.61286817724</v>
      </c>
      <c r="BP34" s="126">
        <f>VLOOKUP($A34,'[4]New ISB'!$B:$CC,67,0)</f>
        <v>6181.2752598656507</v>
      </c>
      <c r="BQ34" s="127" t="str">
        <f>VLOOKUP($A34,'[4]New ISB'!$B:$CC,68,0)</f>
        <v>Y</v>
      </c>
      <c r="BR34" s="126">
        <f>VLOOKUP($A34,'[4]New ISB'!$B:$CC,69,0)</f>
        <v>6349.1774189565594</v>
      </c>
      <c r="BS34" s="159">
        <f>VLOOKUP($A34,'[4]New ISB'!$B:$CC,70,0)</f>
        <v>-1.8444347828411201E-2</v>
      </c>
      <c r="BT34" s="126">
        <f>VLOOKUP($A34,'[4]New ISB'!$B:$CC,71,0)</f>
        <v>-2129.2092914736663</v>
      </c>
      <c r="BU34" s="126">
        <f>VLOOKUP($A34,'[4]New ISB'!$B:$CC,72,0)</f>
        <v>556598.40357670363</v>
      </c>
      <c r="BV34" s="126">
        <f>VLOOKUP($A34,'[4]New ISB'!$B:$CC,73,0)</f>
        <v>0</v>
      </c>
      <c r="BW34" s="126">
        <f>VLOOKUP($A34,'[4]New ISB'!$B:$CC,74,0)</f>
        <v>556598.40357670363</v>
      </c>
      <c r="BY34" s="126">
        <f>VLOOKUP($A34,'[4]New ISB'!$B:$CC,75,0)</f>
        <v>14775.39</v>
      </c>
      <c r="BZ34" s="126">
        <f>VLOOKUP($A34,'[4]New ISB'!$B:$CC,76,0)</f>
        <v>541823.01357670361</v>
      </c>
      <c r="CA34" s="126">
        <f>VLOOKUP(A34,'[4]New ISB'!$B:$F,5,0)</f>
        <v>88</v>
      </c>
      <c r="CB34" s="129">
        <f>VLOOKUP($A34,'[4]Adjusted Factors'!$E:$W,18,0)</f>
        <v>0</v>
      </c>
      <c r="CC34" s="129">
        <f>VLOOKUP($A34,'[4]Adjusted Factors'!$E:$W,19,0)</f>
        <v>0</v>
      </c>
      <c r="CE34" s="126"/>
      <c r="CI34" s="124" t="s">
        <v>136</v>
      </c>
      <c r="CJ34" s="124">
        <v>2272</v>
      </c>
      <c r="CK34" s="144"/>
      <c r="CL34" s="145"/>
      <c r="CM34" s="124">
        <f ca="1">VLOOKUP($A34,'[5]Adjusted Factors'!$E:$BH,28,0)</f>
        <v>19.999999999999975</v>
      </c>
      <c r="CN34" s="124">
        <f ca="1">VLOOKUP($A34,'[5]Adjusted Factors'!$E:$BH,29,0)</f>
        <v>19.999999999999975</v>
      </c>
      <c r="CO34" s="124">
        <f ca="1">VLOOKUP($A34,'[5]Adjusted Factors'!$E:$BH,30,0)</f>
        <v>0</v>
      </c>
      <c r="CP34" s="124">
        <f ca="1">VLOOKUP($A34,'[5]Adjusted Factors'!$E:$BH,31,0)</f>
        <v>0</v>
      </c>
      <c r="CQ34" s="124">
        <f ca="1">VLOOKUP($A34,'[5]Adjusted Factors'!$E:$BH,32,0)</f>
        <v>35.999999999999993</v>
      </c>
      <c r="CR34" s="124">
        <f ca="1">VLOOKUP($A34,'[5]Adjusted Factors'!$E:$BH,33,0)</f>
        <v>24.999999999999993</v>
      </c>
      <c r="CS34" s="124">
        <f ca="1">VLOOKUP($A34,'[5]Adjusted Factors'!$E:$BH,34,0)</f>
        <v>22.999999999999972</v>
      </c>
      <c r="CT34" s="124">
        <f ca="1">VLOOKUP($A34,'[5]Adjusted Factors'!$E:$BH,35,0)</f>
        <v>3.0000000000000009</v>
      </c>
      <c r="CU34" s="124">
        <f ca="1">VLOOKUP($A34,'[5]Adjusted Factors'!$E:$BH,36,0)</f>
        <v>0</v>
      </c>
      <c r="CV34" s="124">
        <f ca="1">VLOOKUP($A34,'[5]Adjusted Factors'!$E:$BH,37,0)</f>
        <v>1.0000000000000033</v>
      </c>
      <c r="CW34" s="124">
        <f ca="1">VLOOKUP($A34,'[5]Adjusted Factors'!$E:$BH,38,0)</f>
        <v>0</v>
      </c>
      <c r="CX34" s="124">
        <f ca="1">VLOOKUP($A34,'[5]Adjusted Factors'!$E:$BH,39,0)</f>
        <v>0</v>
      </c>
      <c r="CY34" s="124">
        <f ca="1">VLOOKUP($A34,'[5]Adjusted Factors'!$E:$BH,40,0)</f>
        <v>0</v>
      </c>
      <c r="CZ34" s="124">
        <f ca="1">VLOOKUP($A34,'[5]Adjusted Factors'!$E:$BH,41,0)</f>
        <v>0</v>
      </c>
      <c r="DA34" s="124">
        <f ca="1">VLOOKUP($A34,'[5]Adjusted Factors'!$E:$BH,42,0)</f>
        <v>0</v>
      </c>
      <c r="DB34" s="124">
        <f ca="1">VLOOKUP($A34,'[5]Adjusted Factors'!$E:$BH,43,0)</f>
        <v>0</v>
      </c>
      <c r="DC34" s="124">
        <f ca="1">VLOOKUP($A34,'[5]Adjusted Factors'!$E:$BH,44,0)</f>
        <v>0</v>
      </c>
      <c r="DD34" s="124">
        <f ca="1">VLOOKUP($A34,'[5]Adjusted Factors'!$E:$BH,45,0)</f>
        <v>0</v>
      </c>
      <c r="DE34" s="124">
        <f ca="1">VLOOKUP($A34,'[5]Adjusted Factors'!$E:$BH,46,0)</f>
        <v>25.793103448275854</v>
      </c>
      <c r="DF34" s="124">
        <f ca="1">VLOOKUP($A34,'[5]Adjusted Factors'!$E:$BH,47,0)</f>
        <v>0</v>
      </c>
      <c r="DG34" s="124">
        <f ca="1">VLOOKUP($A34,'[5]Adjusted Factors'!$E:$BH,48,0)</f>
        <v>26.714285714285701</v>
      </c>
      <c r="DH34" s="124">
        <f ca="1">VLOOKUP($A34,'[5]Adjusted Factors'!$E:$BH,49,0)</f>
        <v>0</v>
      </c>
      <c r="DI34" s="124">
        <f ca="1">VLOOKUP($A34,'[5]Adjusted Factors'!$E:$BH,50,0)</f>
        <v>0</v>
      </c>
      <c r="DJ34" s="124">
        <f ca="1">VLOOKUP($A34,'[5]Adjusted Factors'!$E:$BH,51,0)</f>
        <v>0</v>
      </c>
      <c r="DK34" s="124">
        <f ca="1">VLOOKUP($A34,'[5]Adjusted Factors'!$E:$BH,52,0)</f>
        <v>0</v>
      </c>
      <c r="DL34" s="124">
        <f ca="1">VLOOKUP($A34,'[5]Adjusted Factors'!$E:$BH,53,0)</f>
        <v>0</v>
      </c>
      <c r="DM34" s="124">
        <f ca="1">VLOOKUP($A34,'[5]Adjusted Factors'!$E:$BH,54,0)</f>
        <v>0</v>
      </c>
      <c r="DN34" s="124">
        <f ca="1">VLOOKUP($A34,'[5]Adjusted Factors'!$E:$BH,55,0)</f>
        <v>0</v>
      </c>
      <c r="DO34" s="124">
        <f ca="1">VLOOKUP($A34,'[5]Adjusted Factors'!$E:$BH,55,0)</f>
        <v>0</v>
      </c>
    </row>
    <row r="35" spans="1:119" x14ac:dyDescent="0.2">
      <c r="A35" s="124">
        <v>110385</v>
      </c>
      <c r="B35" s="124">
        <v>8262327</v>
      </c>
      <c r="C35" s="124" t="s">
        <v>194</v>
      </c>
      <c r="D35" s="126">
        <f>VLOOKUP(A35,'[4]New ISB'!$B$6:$G$195,4,0)</f>
        <v>334</v>
      </c>
      <c r="E35" s="126">
        <f>VLOOKUP(A35,'[4]New ISB'!$B$6:$G$195,5,0)</f>
        <v>334</v>
      </c>
      <c r="F35" s="126">
        <f>VLOOKUP(A35,'[4]New ISB'!$B$6:$G$195,6,0)</f>
        <v>0</v>
      </c>
      <c r="G35" s="126">
        <f>VLOOKUP(A35,'[4]New ISB'!$B:$H,7,0)</f>
        <v>1199397.72744</v>
      </c>
      <c r="H35" s="126">
        <f>VLOOKUP(A35,'[4]New ISB'!$B:$J,8,0)</f>
        <v>0</v>
      </c>
      <c r="I35" s="126">
        <f>VLOOKUP(A35,'[4]New ISB'!$B:$J,9,0)</f>
        <v>0</v>
      </c>
      <c r="J35" s="126">
        <f>VLOOKUP($A35,'[4]New ISB'!$B:$FF,10,0)</f>
        <v>54495.720000000052</v>
      </c>
      <c r="K35" s="126">
        <f>VLOOKUP($A35,'[4]New ISB'!$B:$FF,11,0)</f>
        <v>0</v>
      </c>
      <c r="L35" s="126">
        <f>VLOOKUP($A35,'[4]New ISB'!$B:$FF,12,0)</f>
        <v>92040.690000000133</v>
      </c>
      <c r="M35" s="126">
        <f>VLOOKUP($A35,'[4]New ISB'!$B:$FF,13,0)</f>
        <v>0</v>
      </c>
      <c r="N35" s="126">
        <f>VLOOKUP($A35,'[4]New ISB'!$B:$FF,14,0)</f>
        <v>12172.891566265043</v>
      </c>
      <c r="O35" s="126">
        <f>VLOOKUP($A35,'[4]New ISB'!$B:$FF,15,0)</f>
        <v>39563.225542168642</v>
      </c>
      <c r="P35" s="126">
        <f>VLOOKUP($A35,'[4]New ISB'!$B:$FF,16,0)</f>
        <v>3227.0737951807246</v>
      </c>
      <c r="Q35" s="126">
        <f>VLOOKUP($A35,'[4]New ISB'!$B:$FF,17,0)</f>
        <v>1004.8973493975907</v>
      </c>
      <c r="R35" s="126">
        <f>VLOOKUP($A35,'[4]New ISB'!$B:$FF,18,0)</f>
        <v>533.52475903614379</v>
      </c>
      <c r="S35" s="126">
        <f>VLOOKUP($A35,'[4]New ISB'!$B:$FF,19,0)</f>
        <v>0</v>
      </c>
      <c r="T35" s="126">
        <f>VLOOKUP($A35,'[4]New ISB'!$B:$FF,20,0)</f>
        <v>0</v>
      </c>
      <c r="U35" s="126">
        <f>VLOOKUP($A35,'[4]New ISB'!$B:$FF,21,0)</f>
        <v>0</v>
      </c>
      <c r="V35" s="126">
        <f>VLOOKUP($A35,'[4]New ISB'!$B:$FF,22,0)</f>
        <v>0</v>
      </c>
      <c r="W35" s="126">
        <f>VLOOKUP($A35,'[4]New ISB'!$B:$FF,23,0)</f>
        <v>0</v>
      </c>
      <c r="X35" s="126">
        <f>VLOOKUP($A35,'[4]New ISB'!$B:$FF,24,0)</f>
        <v>0</v>
      </c>
      <c r="Y35" s="126">
        <f>VLOOKUP($A35,'[4]New ISB'!$B:$FF,25,0)</f>
        <v>0</v>
      </c>
      <c r="Z35" s="126">
        <f>VLOOKUP($A35,'[4]New ISB'!$B:$FF,26,0)</f>
        <v>65075.96110344831</v>
      </c>
      <c r="AA35" s="126">
        <f>VLOOKUP($A35,'[4]New ISB'!$B:$FF,27,0)</f>
        <v>0</v>
      </c>
      <c r="AB35" s="126"/>
      <c r="AC35" s="126">
        <f>VLOOKUP($A35,'[4]New ISB'!$B:$FF,28,0)</f>
        <v>155103.80692436977</v>
      </c>
      <c r="AD35" s="126">
        <f>VLOOKUP($A35,'[4]New ISB'!$B:$FF,29,0)</f>
        <v>0</v>
      </c>
      <c r="AE35" s="126">
        <f>VLOOKUP($A35,'[4]New ISB'!$B:$FF,30,0)</f>
        <v>26652.116799999836</v>
      </c>
      <c r="AF35" s="126">
        <f>VLOOKUP($A35,'[4]New ISB'!$B:$FF,31,0)</f>
        <v>0</v>
      </c>
      <c r="AG35" s="126">
        <f>VLOOKUP($A35,'[4]New ISB'!$B:$FF,32,0)</f>
        <v>138401.09</v>
      </c>
      <c r="AH35" s="126">
        <f>VLOOKUP($A35,'[4]New ISB'!$B:$FF,33,0)</f>
        <v>0</v>
      </c>
      <c r="AI35" s="126">
        <f>VLOOKUP($A35,'[4]New ISB'!$B:$FF,34,0)</f>
        <v>0</v>
      </c>
      <c r="AJ35" s="126">
        <f>VLOOKUP($A35,'[4]New ISB'!$B:$FF,35,0)</f>
        <v>0</v>
      </c>
      <c r="AK35" s="126">
        <f>VLOOKUP($A35,'[4]New ISB'!$B:$FF,36,0)</f>
        <v>44656.639999999999</v>
      </c>
      <c r="AL35" s="126">
        <f>VLOOKUP($A35,'[4]New ISB'!$B:$FF,37,0)</f>
        <v>0</v>
      </c>
      <c r="AM35" s="126">
        <f>VLOOKUP($A35,'[4]New ISB'!$B:$FF,38,0)</f>
        <v>0</v>
      </c>
      <c r="AN35" s="126">
        <f>VLOOKUP($A35,'[4]New ISB'!$B:$FF,39,0)</f>
        <v>0</v>
      </c>
      <c r="AO35" s="126">
        <f>VLOOKUP($A35,'[4]New ISB'!$B:$FF,40,0)</f>
        <v>0</v>
      </c>
      <c r="AP35" s="126">
        <f>VLOOKUP($A35,'[4]New ISB'!$B:$FF,41,0)</f>
        <v>0</v>
      </c>
      <c r="AQ35" s="126">
        <f>VLOOKUP($A35,'[4]New ISB'!$B:$FF,42,0)</f>
        <v>0</v>
      </c>
      <c r="AR35" s="126">
        <f>VLOOKUP($A35,'[4]New ISB'!$B:$FF,43,0)</f>
        <v>0</v>
      </c>
      <c r="AS35" s="126">
        <f>VLOOKUP($A35,'[4]New ISB'!$B:$FF,44,0)</f>
        <v>0</v>
      </c>
      <c r="AT35" s="126">
        <f t="shared" si="19"/>
        <v>1199397.72744</v>
      </c>
      <c r="AU35" s="126">
        <f t="shared" si="20"/>
        <v>449869.9078398663</v>
      </c>
      <c r="AV35" s="126">
        <f t="shared" si="21"/>
        <v>183057.72999999998</v>
      </c>
      <c r="AW35" s="126">
        <f>VLOOKUP($A35,'[4]New ISB'!$B:$FF,48,0)</f>
        <v>175607.70620747551</v>
      </c>
      <c r="AX35" s="126">
        <f t="shared" si="22"/>
        <v>1832325.3652798664</v>
      </c>
      <c r="AY35" s="126">
        <f>VLOOKUP($A35,'[4]New ISB'!$B:$CC,50,0)</f>
        <v>1787668.7252798665</v>
      </c>
      <c r="AZ35" s="126">
        <f>VLOOKUP($A35,'[4]New ISB'!$B:$CC,51,0)</f>
        <v>4610</v>
      </c>
      <c r="BA35" s="126">
        <f>VLOOKUP($A35,'[4]New ISB'!$B:$CC,52,0)</f>
        <v>1539740</v>
      </c>
      <c r="BB35" s="126">
        <f>VLOOKUP($A35,'[4]New ISB'!$B:$CC,53,0)</f>
        <v>0</v>
      </c>
      <c r="BC35" s="126">
        <f>VLOOKUP($A35,'[4]New ISB'!$B:$CC,54,0)</f>
        <v>0</v>
      </c>
      <c r="BD35" s="126">
        <f>VLOOKUP($A35,'[4]New ISB'!$B:$CC,55,0)</f>
        <v>1832325.3652798664</v>
      </c>
      <c r="BE35" s="126">
        <f>VLOOKUP($A35,'[4]New ISB'!$B:$CC,56,0)</f>
        <v>1832325.3652798666</v>
      </c>
      <c r="BF35" s="126">
        <f>VLOOKUP($A35,'[4]New ISB'!$B:$CC,57,0)</f>
        <v>0</v>
      </c>
      <c r="BG35" s="126">
        <f>VLOOKUP($A35,'[4]New ISB'!$B:$CC,58,0)</f>
        <v>1584396.64</v>
      </c>
      <c r="BH35" s="126">
        <f>VLOOKUP($A35,'[4]New ISB'!$B:$CC,59,0)</f>
        <v>1401338.91</v>
      </c>
      <c r="BI35" s="126">
        <f>VLOOKUP($A35,'[4]New ISB'!$B:$CC,60,0)</f>
        <v>1649267.6352798664</v>
      </c>
      <c r="BJ35" s="126">
        <f>VLOOKUP($A35,'[4]New ISB'!$B:$CC,61,0)</f>
        <v>4937.9270517361274</v>
      </c>
      <c r="BK35" s="126">
        <f>VLOOKUP($A35,'[4]New ISB'!$B:$CC,62,0)</f>
        <v>4725.6898098507454</v>
      </c>
      <c r="BL35" s="159">
        <f>VLOOKUP($A35,'[4]New ISB'!$B:$CC,63,0)</f>
        <v>4.4911378110973649E-2</v>
      </c>
      <c r="BM35" s="126">
        <f>VLOOKUP($A35,'[4]New ISB'!$B:$CC,64,0)</f>
        <v>0</v>
      </c>
      <c r="BN35" s="126">
        <f>VLOOKUP($A35,'[4]New ISB'!$B:$CC,65,0)</f>
        <v>0</v>
      </c>
      <c r="BO35" s="126">
        <f>VLOOKUP($A35,'[4]New ISB'!$B:$CC,66,0)</f>
        <v>1832325.3652798664</v>
      </c>
      <c r="BP35" s="126">
        <f>VLOOKUP($A35,'[4]New ISB'!$B:$CC,67,0)</f>
        <v>5352.3015726942112</v>
      </c>
      <c r="BQ35" s="127" t="str">
        <f>VLOOKUP($A35,'[4]New ISB'!$B:$CC,68,0)</f>
        <v>Y</v>
      </c>
      <c r="BR35" s="126">
        <f>VLOOKUP($A35,'[4]New ISB'!$B:$CC,69,0)</f>
        <v>5486.0040876642706</v>
      </c>
      <c r="BS35" s="159">
        <f>VLOOKUP($A35,'[4]New ISB'!$B:$CC,70,0)</f>
        <v>4.0030098332116237E-2</v>
      </c>
      <c r="BT35" s="126">
        <f>VLOOKUP($A35,'[4]New ISB'!$B:$CC,71,0)</f>
        <v>-8081.3170835477786</v>
      </c>
      <c r="BU35" s="126">
        <f>VLOOKUP($A35,'[4]New ISB'!$B:$CC,72,0)</f>
        <v>1824244.0481963186</v>
      </c>
      <c r="BV35" s="126">
        <f>VLOOKUP($A35,'[4]New ISB'!$B:$CC,73,0)</f>
        <v>0</v>
      </c>
      <c r="BW35" s="126">
        <f>VLOOKUP($A35,'[4]New ISB'!$B:$CC,74,0)</f>
        <v>1824244.0481963186</v>
      </c>
      <c r="BY35" s="126">
        <f>VLOOKUP($A35,'[4]New ISB'!$B:$CC,75,0)</f>
        <v>44656.639999999999</v>
      </c>
      <c r="BZ35" s="126">
        <f>VLOOKUP($A35,'[4]New ISB'!$B:$CC,76,0)</f>
        <v>1779587.4081963187</v>
      </c>
      <c r="CA35" s="126">
        <f>VLOOKUP(A35,'[4]New ISB'!$B:$F,5,0)</f>
        <v>334</v>
      </c>
      <c r="CB35" s="129">
        <f>VLOOKUP($A35,'[4]Adjusted Factors'!$E:$W,18,0)</f>
        <v>0</v>
      </c>
      <c r="CC35" s="129">
        <f>VLOOKUP($A35,'[4]Adjusted Factors'!$E:$W,19,0)</f>
        <v>0</v>
      </c>
      <c r="CE35" s="126"/>
      <c r="CI35" s="124" t="s">
        <v>137</v>
      </c>
      <c r="CJ35" s="124">
        <v>2305</v>
      </c>
      <c r="CK35" s="144"/>
      <c r="CL35" s="145"/>
      <c r="CM35" s="124">
        <f ca="1">VLOOKUP($A35,'[5]Adjusted Factors'!$E:$BH,28,0)</f>
        <v>108.00000000000011</v>
      </c>
      <c r="CN35" s="124">
        <f ca="1">VLOOKUP($A35,'[5]Adjusted Factors'!$E:$BH,29,0)</f>
        <v>109.00000000000016</v>
      </c>
      <c r="CO35" s="124">
        <f ca="1">VLOOKUP($A35,'[5]Adjusted Factors'!$E:$BH,30,0)</f>
        <v>0</v>
      </c>
      <c r="CP35" s="124">
        <f ca="1">VLOOKUP($A35,'[5]Adjusted Factors'!$E:$BH,31,0)</f>
        <v>0</v>
      </c>
      <c r="CQ35" s="124">
        <f ca="1">VLOOKUP($A35,'[5]Adjusted Factors'!$E:$BH,32,0)</f>
        <v>138.83132530120494</v>
      </c>
      <c r="CR35" s="124">
        <f ca="1">VLOOKUP($A35,'[5]Adjusted Factors'!$E:$BH,33,0)</f>
        <v>50.301204819277039</v>
      </c>
      <c r="CS35" s="124">
        <f ca="1">VLOOKUP($A35,'[5]Adjusted Factors'!$E:$BH,34,0)</f>
        <v>134.80722891566253</v>
      </c>
      <c r="CT35" s="124">
        <f ca="1">VLOOKUP($A35,'[5]Adjusted Factors'!$E:$BH,35,0)</f>
        <v>7.0421686746987984</v>
      </c>
      <c r="CU35" s="124">
        <f ca="1">VLOOKUP($A35,'[5]Adjusted Factors'!$E:$BH,36,0)</f>
        <v>2.0120481927710849</v>
      </c>
      <c r="CV35" s="124">
        <f ca="1">VLOOKUP($A35,'[5]Adjusted Factors'!$E:$BH,37,0)</f>
        <v>1.0060240963855407</v>
      </c>
      <c r="CW35" s="124">
        <f ca="1">VLOOKUP($A35,'[5]Adjusted Factors'!$E:$BH,38,0)</f>
        <v>0</v>
      </c>
      <c r="CX35" s="124">
        <f ca="1">VLOOKUP($A35,'[5]Adjusted Factors'!$E:$BH,39,0)</f>
        <v>0</v>
      </c>
      <c r="CY35" s="124">
        <f ca="1">VLOOKUP($A35,'[5]Adjusted Factors'!$E:$BH,40,0)</f>
        <v>0</v>
      </c>
      <c r="CZ35" s="124">
        <f ca="1">VLOOKUP($A35,'[5]Adjusted Factors'!$E:$BH,41,0)</f>
        <v>0</v>
      </c>
      <c r="DA35" s="124">
        <f ca="1">VLOOKUP($A35,'[5]Adjusted Factors'!$E:$BH,42,0)</f>
        <v>0</v>
      </c>
      <c r="DB35" s="124">
        <f ca="1">VLOOKUP($A35,'[5]Adjusted Factors'!$E:$BH,43,0)</f>
        <v>0</v>
      </c>
      <c r="DC35" s="124">
        <f ca="1">VLOOKUP($A35,'[5]Adjusted Factors'!$E:$BH,44,0)</f>
        <v>0</v>
      </c>
      <c r="DD35" s="124">
        <f ca="1">VLOOKUP($A35,'[5]Adjusted Factors'!$E:$BH,45,0)</f>
        <v>0</v>
      </c>
      <c r="DE35" s="124">
        <f ca="1">VLOOKUP($A35,'[5]Adjusted Factors'!$E:$BH,46,0)</f>
        <v>107.11034482758627</v>
      </c>
      <c r="DF35" s="124">
        <f ca="1">VLOOKUP($A35,'[5]Adjusted Factors'!$E:$BH,47,0)</f>
        <v>0</v>
      </c>
      <c r="DG35" s="124">
        <f ca="1">VLOOKUP($A35,'[5]Adjusted Factors'!$E:$BH,48,0)</f>
        <v>128.73501400560227</v>
      </c>
      <c r="DH35" s="124">
        <f ca="1">VLOOKUP($A35,'[5]Adjusted Factors'!$E:$BH,49,0)</f>
        <v>0</v>
      </c>
      <c r="DI35" s="124">
        <f ca="1">VLOOKUP($A35,'[5]Adjusted Factors'!$E:$BH,50,0)</f>
        <v>0</v>
      </c>
      <c r="DJ35" s="124">
        <f ca="1">VLOOKUP($A35,'[5]Adjusted Factors'!$E:$BH,51,0)</f>
        <v>0</v>
      </c>
      <c r="DK35" s="124">
        <f ca="1">VLOOKUP($A35,'[5]Adjusted Factors'!$E:$BH,52,0)</f>
        <v>0</v>
      </c>
      <c r="DL35" s="124">
        <f ca="1">VLOOKUP($A35,'[5]Adjusted Factors'!$E:$BH,53,0)</f>
        <v>0</v>
      </c>
      <c r="DM35" s="124">
        <f ca="1">VLOOKUP($A35,'[5]Adjusted Factors'!$E:$BH,54,0)</f>
        <v>0</v>
      </c>
      <c r="DN35" s="124">
        <f ca="1">VLOOKUP($A35,'[5]Adjusted Factors'!$E:$BH,55,0)</f>
        <v>26.959999999999834</v>
      </c>
      <c r="DO35" s="124">
        <f ca="1">VLOOKUP($A35,'[5]Adjusted Factors'!$E:$BH,55,0)</f>
        <v>26.959999999999834</v>
      </c>
    </row>
    <row r="36" spans="1:119" x14ac:dyDescent="0.2">
      <c r="A36" s="124">
        <v>110388</v>
      </c>
      <c r="B36" s="124">
        <v>8262330</v>
      </c>
      <c r="C36" s="124" t="s">
        <v>207</v>
      </c>
      <c r="D36" s="126">
        <f>VLOOKUP(A36,'[4]New ISB'!$B$6:$G$195,4,0)</f>
        <v>358</v>
      </c>
      <c r="E36" s="126">
        <f>VLOOKUP(A36,'[4]New ISB'!$B$6:$G$195,5,0)</f>
        <v>358</v>
      </c>
      <c r="F36" s="126">
        <f>VLOOKUP(A36,'[4]New ISB'!$B$6:$G$195,6,0)</f>
        <v>0</v>
      </c>
      <c r="G36" s="126">
        <f>VLOOKUP(A36,'[4]New ISB'!$B:$H,7,0)</f>
        <v>1285581.9952799999</v>
      </c>
      <c r="H36" s="126">
        <f>VLOOKUP(A36,'[4]New ISB'!$B:$J,8,0)</f>
        <v>0</v>
      </c>
      <c r="I36" s="126">
        <f>VLOOKUP(A36,'[4]New ISB'!$B:$J,9,0)</f>
        <v>0</v>
      </c>
      <c r="J36" s="126">
        <f>VLOOKUP($A36,'[4]New ISB'!$B:$FF,10,0)</f>
        <v>28761.629999999986</v>
      </c>
      <c r="K36" s="126">
        <f>VLOOKUP($A36,'[4]New ISB'!$B:$FF,11,0)</f>
        <v>0</v>
      </c>
      <c r="L36" s="126">
        <f>VLOOKUP($A36,'[4]New ISB'!$B:$FF,12,0)</f>
        <v>48131.369999999981</v>
      </c>
      <c r="M36" s="126">
        <f>VLOOKUP($A36,'[4]New ISB'!$B:$FF,13,0)</f>
        <v>0</v>
      </c>
      <c r="N36" s="126">
        <f>VLOOKUP($A36,'[4]New ISB'!$B:$FF,14,0)</f>
        <v>10405.999999999964</v>
      </c>
      <c r="O36" s="126">
        <f>VLOOKUP($A36,'[4]New ISB'!$B:$FF,15,0)</f>
        <v>3815.240000000003</v>
      </c>
      <c r="P36" s="126">
        <f>VLOOKUP($A36,'[4]New ISB'!$B:$FF,16,0)</f>
        <v>1833</v>
      </c>
      <c r="Q36" s="126">
        <f>VLOOKUP($A36,'[4]New ISB'!$B:$FF,17,0)</f>
        <v>0</v>
      </c>
      <c r="R36" s="126">
        <f>VLOOKUP($A36,'[4]New ISB'!$B:$FF,18,0)</f>
        <v>0</v>
      </c>
      <c r="S36" s="126">
        <f>VLOOKUP($A36,'[4]New ISB'!$B:$FF,19,0)</f>
        <v>0</v>
      </c>
      <c r="T36" s="126">
        <f>VLOOKUP($A36,'[4]New ISB'!$B:$FF,20,0)</f>
        <v>0</v>
      </c>
      <c r="U36" s="126">
        <f>VLOOKUP($A36,'[4]New ISB'!$B:$FF,21,0)</f>
        <v>0</v>
      </c>
      <c r="V36" s="126">
        <f>VLOOKUP($A36,'[4]New ISB'!$B:$FF,22,0)</f>
        <v>0</v>
      </c>
      <c r="W36" s="126">
        <f>VLOOKUP($A36,'[4]New ISB'!$B:$FF,23,0)</f>
        <v>0</v>
      </c>
      <c r="X36" s="126">
        <f>VLOOKUP($A36,'[4]New ISB'!$B:$FF,24,0)</f>
        <v>0</v>
      </c>
      <c r="Y36" s="126">
        <f>VLOOKUP($A36,'[4]New ISB'!$B:$FF,25,0)</f>
        <v>0</v>
      </c>
      <c r="Z36" s="126">
        <f>VLOOKUP($A36,'[4]New ISB'!$B:$FF,26,0)</f>
        <v>44955.746626139728</v>
      </c>
      <c r="AA36" s="126">
        <f>VLOOKUP($A36,'[4]New ISB'!$B:$FF,27,0)</f>
        <v>0</v>
      </c>
      <c r="AB36" s="126"/>
      <c r="AC36" s="126">
        <f>VLOOKUP($A36,'[4]New ISB'!$B:$FF,28,0)</f>
        <v>103694.16941931022</v>
      </c>
      <c r="AD36" s="126">
        <f>VLOOKUP($A36,'[4]New ISB'!$B:$FF,29,0)</f>
        <v>0</v>
      </c>
      <c r="AE36" s="126">
        <f>VLOOKUP($A36,'[4]New ISB'!$B:$FF,30,0)</f>
        <v>23251.401599999866</v>
      </c>
      <c r="AF36" s="126">
        <f>VLOOKUP($A36,'[4]New ISB'!$B:$FF,31,0)</f>
        <v>0</v>
      </c>
      <c r="AG36" s="126">
        <f>VLOOKUP($A36,'[4]New ISB'!$B:$FF,32,0)</f>
        <v>138401.09</v>
      </c>
      <c r="AH36" s="126">
        <f>VLOOKUP($A36,'[4]New ISB'!$B:$FF,33,0)</f>
        <v>0</v>
      </c>
      <c r="AI36" s="126">
        <f>VLOOKUP($A36,'[4]New ISB'!$B:$FF,34,0)</f>
        <v>0</v>
      </c>
      <c r="AJ36" s="126">
        <f>VLOOKUP($A36,'[4]New ISB'!$B:$FF,35,0)</f>
        <v>0</v>
      </c>
      <c r="AK36" s="126">
        <f>VLOOKUP($A36,'[4]New ISB'!$B:$FF,36,0)</f>
        <v>43663.360000000001</v>
      </c>
      <c r="AL36" s="126">
        <f>VLOOKUP($A36,'[4]New ISB'!$B:$FF,37,0)</f>
        <v>0</v>
      </c>
      <c r="AM36" s="126">
        <f>VLOOKUP($A36,'[4]New ISB'!$B:$FF,38,0)</f>
        <v>0</v>
      </c>
      <c r="AN36" s="126">
        <f>VLOOKUP($A36,'[4]New ISB'!$B:$FF,39,0)</f>
        <v>0</v>
      </c>
      <c r="AO36" s="126">
        <f>VLOOKUP($A36,'[4]New ISB'!$B:$FF,40,0)</f>
        <v>0</v>
      </c>
      <c r="AP36" s="126">
        <f>VLOOKUP($A36,'[4]New ISB'!$B:$FF,41,0)</f>
        <v>0</v>
      </c>
      <c r="AQ36" s="126">
        <f>VLOOKUP($A36,'[4]New ISB'!$B:$FF,42,0)</f>
        <v>0</v>
      </c>
      <c r="AR36" s="126">
        <f>VLOOKUP($A36,'[4]New ISB'!$B:$FF,43,0)</f>
        <v>0</v>
      </c>
      <c r="AS36" s="126">
        <f>VLOOKUP($A36,'[4]New ISB'!$B:$FF,44,0)</f>
        <v>0</v>
      </c>
      <c r="AT36" s="126">
        <f t="shared" si="19"/>
        <v>1285581.9952799999</v>
      </c>
      <c r="AU36" s="126">
        <f t="shared" si="20"/>
        <v>264848.55764544976</v>
      </c>
      <c r="AV36" s="126">
        <f t="shared" si="21"/>
        <v>182064.45</v>
      </c>
      <c r="AW36" s="126">
        <f>VLOOKUP($A36,'[4]New ISB'!$B:$FF,48,0)</f>
        <v>122762.54743827577</v>
      </c>
      <c r="AX36" s="126">
        <f t="shared" si="22"/>
        <v>1732495.0029254497</v>
      </c>
      <c r="AY36" s="126">
        <f>VLOOKUP($A36,'[4]New ISB'!$B:$CC,50,0)</f>
        <v>1688831.6429254496</v>
      </c>
      <c r="AZ36" s="126">
        <f>VLOOKUP($A36,'[4]New ISB'!$B:$CC,51,0)</f>
        <v>4610</v>
      </c>
      <c r="BA36" s="126">
        <f>VLOOKUP($A36,'[4]New ISB'!$B:$CC,52,0)</f>
        <v>1650380</v>
      </c>
      <c r="BB36" s="126">
        <f>VLOOKUP($A36,'[4]New ISB'!$B:$CC,53,0)</f>
        <v>0</v>
      </c>
      <c r="BC36" s="126">
        <f>VLOOKUP($A36,'[4]New ISB'!$B:$CC,54,0)</f>
        <v>0</v>
      </c>
      <c r="BD36" s="126">
        <f>VLOOKUP($A36,'[4]New ISB'!$B:$CC,55,0)</f>
        <v>1732495.0029254497</v>
      </c>
      <c r="BE36" s="126">
        <f>VLOOKUP($A36,'[4]New ISB'!$B:$CC,56,0)</f>
        <v>1732495.0029254493</v>
      </c>
      <c r="BF36" s="126">
        <f>VLOOKUP($A36,'[4]New ISB'!$B:$CC,57,0)</f>
        <v>0</v>
      </c>
      <c r="BG36" s="126">
        <f>VLOOKUP($A36,'[4]New ISB'!$B:$CC,58,0)</f>
        <v>1694043.36</v>
      </c>
      <c r="BH36" s="126">
        <f>VLOOKUP($A36,'[4]New ISB'!$B:$CC,59,0)</f>
        <v>1511978.91</v>
      </c>
      <c r="BI36" s="126">
        <f>VLOOKUP($A36,'[4]New ISB'!$B:$CC,60,0)</f>
        <v>1550430.5529254496</v>
      </c>
      <c r="BJ36" s="126">
        <f>VLOOKUP($A36,'[4]New ISB'!$B:$CC,61,0)</f>
        <v>4330.8116003504174</v>
      </c>
      <c r="BK36" s="126">
        <f>VLOOKUP($A36,'[4]New ISB'!$B:$CC,62,0)</f>
        <v>4247.7156802197796</v>
      </c>
      <c r="BL36" s="159">
        <f>VLOOKUP($A36,'[4]New ISB'!$B:$CC,63,0)</f>
        <v>1.9562495794525098E-2</v>
      </c>
      <c r="BM36" s="126">
        <f>VLOOKUP($A36,'[4]New ISB'!$B:$CC,64,0)</f>
        <v>0</v>
      </c>
      <c r="BN36" s="126">
        <f>VLOOKUP($A36,'[4]New ISB'!$B:$CC,65,0)</f>
        <v>0</v>
      </c>
      <c r="BO36" s="126">
        <f>VLOOKUP($A36,'[4]New ISB'!$B:$CC,66,0)</f>
        <v>1732495.0029254497</v>
      </c>
      <c r="BP36" s="126">
        <f>VLOOKUP($A36,'[4]New ISB'!$B:$CC,67,0)</f>
        <v>4717.4068238141053</v>
      </c>
      <c r="BQ36" s="127" t="str">
        <f>VLOOKUP($A36,'[4]New ISB'!$B:$CC,68,0)</f>
        <v>Y</v>
      </c>
      <c r="BR36" s="126">
        <f>VLOOKUP($A36,'[4]New ISB'!$B:$CC,69,0)</f>
        <v>4839.3715165515359</v>
      </c>
      <c r="BS36" s="159">
        <f>VLOOKUP($A36,'[4]New ISB'!$B:$CC,70,0)</f>
        <v>2.0258643851763347E-2</v>
      </c>
      <c r="BT36" s="126">
        <f>VLOOKUP($A36,'[4]New ISB'!$B:$CC,71,0)</f>
        <v>-8662.0105266769606</v>
      </c>
      <c r="BU36" s="126">
        <f>VLOOKUP($A36,'[4]New ISB'!$B:$CC,72,0)</f>
        <v>1723832.9923987729</v>
      </c>
      <c r="BV36" s="126">
        <f>VLOOKUP($A36,'[4]New ISB'!$B:$CC,73,0)</f>
        <v>0</v>
      </c>
      <c r="BW36" s="126">
        <f>VLOOKUP($A36,'[4]New ISB'!$B:$CC,74,0)</f>
        <v>1723832.9923987729</v>
      </c>
      <c r="BY36" s="126">
        <f>VLOOKUP($A36,'[4]New ISB'!$B:$CC,75,0)</f>
        <v>43663.360000000001</v>
      </c>
      <c r="BZ36" s="126">
        <f>VLOOKUP($A36,'[4]New ISB'!$B:$CC,76,0)</f>
        <v>1680169.6323987728</v>
      </c>
      <c r="CA36" s="126">
        <f>VLOOKUP(A36,'[4]New ISB'!$B:$F,5,0)</f>
        <v>358</v>
      </c>
      <c r="CB36" s="129">
        <f>VLOOKUP($A36,'[4]Adjusted Factors'!$E:$W,18,0)</f>
        <v>0</v>
      </c>
      <c r="CC36" s="129">
        <f>VLOOKUP($A36,'[4]Adjusted Factors'!$E:$W,19,0)</f>
        <v>0</v>
      </c>
      <c r="CE36" s="126"/>
      <c r="CI36" s="124" t="s">
        <v>138</v>
      </c>
      <c r="CJ36" s="124">
        <v>2042</v>
      </c>
      <c r="CK36" s="144"/>
      <c r="CL36" s="145"/>
      <c r="CM36" s="124">
        <f ca="1">VLOOKUP($A36,'[5]Adjusted Factors'!$E:$BH,28,0)</f>
        <v>56.999999999999979</v>
      </c>
      <c r="CN36" s="124">
        <f ca="1">VLOOKUP($A36,'[5]Adjusted Factors'!$E:$BH,29,0)</f>
        <v>56.999999999999979</v>
      </c>
      <c r="CO36" s="124">
        <f ca="1">VLOOKUP($A36,'[5]Adjusted Factors'!$E:$BH,30,0)</f>
        <v>0</v>
      </c>
      <c r="CP36" s="124">
        <f ca="1">VLOOKUP($A36,'[5]Adjusted Factors'!$E:$BH,31,0)</f>
        <v>0</v>
      </c>
      <c r="CQ36" s="124">
        <f ca="1">VLOOKUP($A36,'[5]Adjusted Factors'!$E:$BH,32,0)</f>
        <v>297.99999999999983</v>
      </c>
      <c r="CR36" s="124">
        <f ca="1">VLOOKUP($A36,'[5]Adjusted Factors'!$E:$BH,33,0)</f>
        <v>42.999999999999851</v>
      </c>
      <c r="CS36" s="124">
        <f ca="1">VLOOKUP($A36,'[5]Adjusted Factors'!$E:$BH,34,0)</f>
        <v>13.000000000000009</v>
      </c>
      <c r="CT36" s="124">
        <f ca="1">VLOOKUP($A36,'[5]Adjusted Factors'!$E:$BH,35,0)</f>
        <v>4</v>
      </c>
      <c r="CU36" s="124">
        <f ca="1">VLOOKUP($A36,'[5]Adjusted Factors'!$E:$BH,36,0)</f>
        <v>0</v>
      </c>
      <c r="CV36" s="124">
        <f ca="1">VLOOKUP($A36,'[5]Adjusted Factors'!$E:$BH,37,0)</f>
        <v>0</v>
      </c>
      <c r="CW36" s="124">
        <f ca="1">VLOOKUP($A36,'[5]Adjusted Factors'!$E:$BH,38,0)</f>
        <v>0</v>
      </c>
      <c r="CX36" s="124">
        <f ca="1">VLOOKUP($A36,'[5]Adjusted Factors'!$E:$BH,39,0)</f>
        <v>0</v>
      </c>
      <c r="CY36" s="124">
        <f ca="1">VLOOKUP($A36,'[5]Adjusted Factors'!$E:$BH,40,0)</f>
        <v>0</v>
      </c>
      <c r="CZ36" s="124">
        <f ca="1">VLOOKUP($A36,'[5]Adjusted Factors'!$E:$BH,41,0)</f>
        <v>0</v>
      </c>
      <c r="DA36" s="124">
        <f ca="1">VLOOKUP($A36,'[5]Adjusted Factors'!$E:$BH,42,0)</f>
        <v>0</v>
      </c>
      <c r="DB36" s="124">
        <f ca="1">VLOOKUP($A36,'[5]Adjusted Factors'!$E:$BH,43,0)</f>
        <v>0</v>
      </c>
      <c r="DC36" s="124">
        <f ca="1">VLOOKUP($A36,'[5]Adjusted Factors'!$E:$BH,44,0)</f>
        <v>0</v>
      </c>
      <c r="DD36" s="124">
        <f ca="1">VLOOKUP($A36,'[5]Adjusted Factors'!$E:$BH,45,0)</f>
        <v>0</v>
      </c>
      <c r="DE36" s="124">
        <f ca="1">VLOOKUP($A36,'[5]Adjusted Factors'!$E:$BH,46,0)</f>
        <v>73.993920972644233</v>
      </c>
      <c r="DF36" s="124">
        <f ca="1">VLOOKUP($A36,'[5]Adjusted Factors'!$E:$BH,47,0)</f>
        <v>0</v>
      </c>
      <c r="DG36" s="124">
        <f ca="1">VLOOKUP($A36,'[5]Adjusted Factors'!$E:$BH,48,0)</f>
        <v>86.065394636015228</v>
      </c>
      <c r="DH36" s="124">
        <f ca="1">VLOOKUP($A36,'[5]Adjusted Factors'!$E:$BH,49,0)</f>
        <v>0</v>
      </c>
      <c r="DI36" s="124">
        <f ca="1">VLOOKUP($A36,'[5]Adjusted Factors'!$E:$BH,50,0)</f>
        <v>0</v>
      </c>
      <c r="DJ36" s="124">
        <f ca="1">VLOOKUP($A36,'[5]Adjusted Factors'!$E:$BH,51,0)</f>
        <v>0</v>
      </c>
      <c r="DK36" s="124">
        <f ca="1">VLOOKUP($A36,'[5]Adjusted Factors'!$E:$BH,52,0)</f>
        <v>0</v>
      </c>
      <c r="DL36" s="124">
        <f ca="1">VLOOKUP($A36,'[5]Adjusted Factors'!$E:$BH,53,0)</f>
        <v>0</v>
      </c>
      <c r="DM36" s="124">
        <f ca="1">VLOOKUP($A36,'[5]Adjusted Factors'!$E:$BH,54,0)</f>
        <v>0</v>
      </c>
      <c r="DN36" s="124">
        <f ca="1">VLOOKUP($A36,'[5]Adjusted Factors'!$E:$BH,55,0)</f>
        <v>23.519999999999865</v>
      </c>
      <c r="DO36" s="124">
        <f ca="1">VLOOKUP($A36,'[5]Adjusted Factors'!$E:$BH,55,0)</f>
        <v>23.519999999999865</v>
      </c>
    </row>
    <row r="37" spans="1:119" x14ac:dyDescent="0.2">
      <c r="A37" s="124">
        <v>110394</v>
      </c>
      <c r="B37" s="124">
        <v>8262336</v>
      </c>
      <c r="C37" s="124" t="s">
        <v>101</v>
      </c>
      <c r="D37" s="126">
        <f>VLOOKUP(A37,'[4]New ISB'!$B$6:$G$195,4,0)</f>
        <v>421</v>
      </c>
      <c r="E37" s="126">
        <f>VLOOKUP(A37,'[4]New ISB'!$B$6:$G$195,5,0)</f>
        <v>421</v>
      </c>
      <c r="F37" s="126">
        <f>VLOOKUP(A37,'[4]New ISB'!$B$6:$G$195,6,0)</f>
        <v>0</v>
      </c>
      <c r="G37" s="126">
        <f>VLOOKUP(A37,'[4]New ISB'!$B:$H,7,0)</f>
        <v>1511815.69836</v>
      </c>
      <c r="H37" s="126">
        <f>VLOOKUP(A37,'[4]New ISB'!$B:$J,8,0)</f>
        <v>0</v>
      </c>
      <c r="I37" s="126">
        <f>VLOOKUP(A37,'[4]New ISB'!$B:$J,9,0)</f>
        <v>0</v>
      </c>
      <c r="J37" s="126">
        <f>VLOOKUP($A37,'[4]New ISB'!$B:$FF,10,0)</f>
        <v>38348.839999999975</v>
      </c>
      <c r="K37" s="126">
        <f>VLOOKUP($A37,'[4]New ISB'!$B:$FF,11,0)</f>
        <v>0</v>
      </c>
      <c r="L37" s="126">
        <f>VLOOKUP($A37,'[4]New ISB'!$B:$FF,12,0)</f>
        <v>65019.569999999963</v>
      </c>
      <c r="M37" s="126">
        <f>VLOOKUP($A37,'[4]New ISB'!$B:$FF,13,0)</f>
        <v>0</v>
      </c>
      <c r="N37" s="126">
        <f>VLOOKUP($A37,'[4]New ISB'!$B:$FF,14,0)</f>
        <v>725.99999999999966</v>
      </c>
      <c r="O37" s="126">
        <f>VLOOKUP($A37,'[4]New ISB'!$B:$FF,15,0)</f>
        <v>1467.4000000000037</v>
      </c>
      <c r="P37" s="126">
        <f>VLOOKUP($A37,'[4]New ISB'!$B:$FF,16,0)</f>
        <v>0</v>
      </c>
      <c r="Q37" s="126">
        <f>VLOOKUP($A37,'[4]New ISB'!$B:$FF,17,0)</f>
        <v>0</v>
      </c>
      <c r="R37" s="126">
        <f>VLOOKUP($A37,'[4]New ISB'!$B:$FF,18,0)</f>
        <v>1060.6600000000003</v>
      </c>
      <c r="S37" s="126">
        <f>VLOOKUP($A37,'[4]New ISB'!$B:$FF,19,0)</f>
        <v>0</v>
      </c>
      <c r="T37" s="126">
        <f>VLOOKUP($A37,'[4]New ISB'!$B:$FF,20,0)</f>
        <v>0</v>
      </c>
      <c r="U37" s="126">
        <f>VLOOKUP($A37,'[4]New ISB'!$B:$FF,21,0)</f>
        <v>0</v>
      </c>
      <c r="V37" s="126">
        <f>VLOOKUP($A37,'[4]New ISB'!$B:$FF,22,0)</f>
        <v>0</v>
      </c>
      <c r="W37" s="126">
        <f>VLOOKUP($A37,'[4]New ISB'!$B:$FF,23,0)</f>
        <v>0</v>
      </c>
      <c r="X37" s="126">
        <f>VLOOKUP($A37,'[4]New ISB'!$B:$FF,24,0)</f>
        <v>0</v>
      </c>
      <c r="Y37" s="126">
        <f>VLOOKUP($A37,'[4]New ISB'!$B:$FF,25,0)</f>
        <v>0</v>
      </c>
      <c r="Z37" s="126">
        <f>VLOOKUP($A37,'[4]New ISB'!$B:$FF,26,0)</f>
        <v>40386.751578947296</v>
      </c>
      <c r="AA37" s="126">
        <f>VLOOKUP($A37,'[4]New ISB'!$B:$FF,27,0)</f>
        <v>0</v>
      </c>
      <c r="AB37" s="126"/>
      <c r="AC37" s="126">
        <f>VLOOKUP($A37,'[4]New ISB'!$B:$FF,28,0)</f>
        <v>114463.87233504842</v>
      </c>
      <c r="AD37" s="126">
        <f>VLOOKUP($A37,'[4]New ISB'!$B:$FF,29,0)</f>
        <v>0</v>
      </c>
      <c r="AE37" s="126">
        <f>VLOOKUP($A37,'[4]New ISB'!$B:$FF,30,0)</f>
        <v>0</v>
      </c>
      <c r="AF37" s="126">
        <f>VLOOKUP($A37,'[4]New ISB'!$B:$FF,31,0)</f>
        <v>0</v>
      </c>
      <c r="AG37" s="126">
        <f>VLOOKUP($A37,'[4]New ISB'!$B:$FF,32,0)</f>
        <v>138401.09</v>
      </c>
      <c r="AH37" s="126">
        <f>VLOOKUP($A37,'[4]New ISB'!$B:$FF,33,0)</f>
        <v>0</v>
      </c>
      <c r="AI37" s="126">
        <f>VLOOKUP($A37,'[4]New ISB'!$B:$FF,34,0)</f>
        <v>0</v>
      </c>
      <c r="AJ37" s="126">
        <f>VLOOKUP($A37,'[4]New ISB'!$B:$FF,35,0)</f>
        <v>0</v>
      </c>
      <c r="AK37" s="126">
        <f>VLOOKUP($A37,'[4]New ISB'!$B:$FF,36,0)</f>
        <v>43192.32</v>
      </c>
      <c r="AL37" s="126">
        <f>VLOOKUP($A37,'[4]New ISB'!$B:$FF,37,0)</f>
        <v>0</v>
      </c>
      <c r="AM37" s="126">
        <f>VLOOKUP($A37,'[4]New ISB'!$B:$FF,38,0)</f>
        <v>0</v>
      </c>
      <c r="AN37" s="126">
        <f>VLOOKUP($A37,'[4]New ISB'!$B:$FF,39,0)</f>
        <v>0</v>
      </c>
      <c r="AO37" s="126">
        <f>VLOOKUP($A37,'[4]New ISB'!$B:$FF,40,0)</f>
        <v>0</v>
      </c>
      <c r="AP37" s="126">
        <f>VLOOKUP($A37,'[4]New ISB'!$B:$FF,41,0)</f>
        <v>0</v>
      </c>
      <c r="AQ37" s="126">
        <f>VLOOKUP($A37,'[4]New ISB'!$B:$FF,42,0)</f>
        <v>0</v>
      </c>
      <c r="AR37" s="126">
        <f>VLOOKUP($A37,'[4]New ISB'!$B:$FF,43,0)</f>
        <v>0</v>
      </c>
      <c r="AS37" s="126">
        <f>VLOOKUP($A37,'[4]New ISB'!$B:$FF,44,0)</f>
        <v>0</v>
      </c>
      <c r="AT37" s="126">
        <f t="shared" si="19"/>
        <v>1511815.69836</v>
      </c>
      <c r="AU37" s="126">
        <f t="shared" si="20"/>
        <v>261473.09391399569</v>
      </c>
      <c r="AV37" s="126">
        <f t="shared" si="21"/>
        <v>181593.41</v>
      </c>
      <c r="AW37" s="126">
        <f>VLOOKUP($A37,'[4]New ISB'!$B:$FF,48,0)</f>
        <v>136408.65693187274</v>
      </c>
      <c r="AX37" s="126">
        <f t="shared" si="22"/>
        <v>1954882.2022739956</v>
      </c>
      <c r="AY37" s="126">
        <f>VLOOKUP($A37,'[4]New ISB'!$B:$CC,50,0)</f>
        <v>1911689.8822739956</v>
      </c>
      <c r="AZ37" s="126">
        <f>VLOOKUP($A37,'[4]New ISB'!$B:$CC,51,0)</f>
        <v>4610</v>
      </c>
      <c r="BA37" s="126">
        <f>VLOOKUP($A37,'[4]New ISB'!$B:$CC,52,0)</f>
        <v>1940810</v>
      </c>
      <c r="BB37" s="126">
        <f>VLOOKUP($A37,'[4]New ISB'!$B:$CC,53,0)</f>
        <v>29120.11772600445</v>
      </c>
      <c r="BC37" s="126">
        <f>VLOOKUP($A37,'[4]New ISB'!$B:$CC,54,0)</f>
        <v>0</v>
      </c>
      <c r="BD37" s="126">
        <f>VLOOKUP($A37,'[4]New ISB'!$B:$CC,55,0)</f>
        <v>1984002.32</v>
      </c>
      <c r="BE37" s="126">
        <f>VLOOKUP($A37,'[4]New ISB'!$B:$CC,56,0)</f>
        <v>1984002.32</v>
      </c>
      <c r="BF37" s="126">
        <f>VLOOKUP($A37,'[4]New ISB'!$B:$CC,57,0)</f>
        <v>0</v>
      </c>
      <c r="BG37" s="126">
        <f>VLOOKUP($A37,'[4]New ISB'!$B:$CC,58,0)</f>
        <v>1984002.32</v>
      </c>
      <c r="BH37" s="126">
        <f>VLOOKUP($A37,'[4]New ISB'!$B:$CC,59,0)</f>
        <v>1802408.91</v>
      </c>
      <c r="BI37" s="126">
        <f>VLOOKUP($A37,'[4]New ISB'!$B:$CC,60,0)</f>
        <v>1802408.91</v>
      </c>
      <c r="BJ37" s="126">
        <f>VLOOKUP($A37,'[4]New ISB'!$B:$CC,61,0)</f>
        <v>4281.2563182897857</v>
      </c>
      <c r="BK37" s="126">
        <f>VLOOKUP($A37,'[4]New ISB'!$B:$CC,62,0)</f>
        <v>4227.1232629186597</v>
      </c>
      <c r="BL37" s="159">
        <f>VLOOKUP($A37,'[4]New ISB'!$B:$CC,63,0)</f>
        <v>1.2806121800609431E-2</v>
      </c>
      <c r="BM37" s="126">
        <f>VLOOKUP($A37,'[4]New ISB'!$B:$CC,64,0)</f>
        <v>0</v>
      </c>
      <c r="BN37" s="126">
        <f>VLOOKUP($A37,'[4]New ISB'!$B:$CC,65,0)</f>
        <v>0</v>
      </c>
      <c r="BO37" s="126">
        <f>VLOOKUP($A37,'[4]New ISB'!$B:$CC,66,0)</f>
        <v>1984002.32</v>
      </c>
      <c r="BP37" s="126">
        <f>VLOOKUP($A37,'[4]New ISB'!$B:$CC,67,0)</f>
        <v>4610</v>
      </c>
      <c r="BQ37" s="127" t="str">
        <f>VLOOKUP($A37,'[4]New ISB'!$B:$CC,68,0)</f>
        <v>Y</v>
      </c>
      <c r="BR37" s="126">
        <f>VLOOKUP($A37,'[4]New ISB'!$B:$CC,69,0)</f>
        <v>4712.5945843230402</v>
      </c>
      <c r="BS37" s="159">
        <f>VLOOKUP($A37,'[4]New ISB'!$B:$CC,70,0)</f>
        <v>1.3174187609307886E-2</v>
      </c>
      <c r="BT37" s="126">
        <f>VLOOKUP($A37,'[4]New ISB'!$B:$CC,71,0)</f>
        <v>-10186.330814891062</v>
      </c>
      <c r="BU37" s="126">
        <f>VLOOKUP($A37,'[4]New ISB'!$B:$CC,72,0)</f>
        <v>1973815.989185109</v>
      </c>
      <c r="BV37" s="126">
        <f>VLOOKUP($A37,'[4]New ISB'!$B:$CC,73,0)</f>
        <v>0</v>
      </c>
      <c r="BW37" s="126">
        <f>VLOOKUP($A37,'[4]New ISB'!$B:$CC,74,0)</f>
        <v>1973815.989185109</v>
      </c>
      <c r="BY37" s="126">
        <f>VLOOKUP($A37,'[4]New ISB'!$B:$CC,75,0)</f>
        <v>43192.32</v>
      </c>
      <c r="BZ37" s="126">
        <f>VLOOKUP($A37,'[4]New ISB'!$B:$CC,76,0)</f>
        <v>1930623.669185109</v>
      </c>
      <c r="CA37" s="126">
        <f>VLOOKUP(A37,'[4]New ISB'!$B:$F,5,0)</f>
        <v>421</v>
      </c>
      <c r="CB37" s="129">
        <f>VLOOKUP($A37,'[4]Adjusted Factors'!$E:$W,18,0)</f>
        <v>0</v>
      </c>
      <c r="CC37" s="129">
        <f>VLOOKUP($A37,'[4]Adjusted Factors'!$E:$W,19,0)</f>
        <v>0</v>
      </c>
      <c r="CE37" s="126"/>
      <c r="CI37" s="124" t="s">
        <v>139</v>
      </c>
      <c r="CJ37" s="124">
        <v>2043</v>
      </c>
      <c r="CK37" s="144"/>
      <c r="CL37" s="145"/>
      <c r="CM37" s="124">
        <f ca="1">VLOOKUP($A37,'[5]Adjusted Factors'!$E:$BH,28,0)</f>
        <v>75.999999999999957</v>
      </c>
      <c r="CN37" s="124">
        <f ca="1">VLOOKUP($A37,'[5]Adjusted Factors'!$E:$BH,29,0)</f>
        <v>76.999999999999957</v>
      </c>
      <c r="CO37" s="124">
        <f ca="1">VLOOKUP($A37,'[5]Adjusted Factors'!$E:$BH,30,0)</f>
        <v>0</v>
      </c>
      <c r="CP37" s="124">
        <f ca="1">VLOOKUP($A37,'[5]Adjusted Factors'!$E:$BH,31,0)</f>
        <v>0</v>
      </c>
      <c r="CQ37" s="124">
        <f ca="1">VLOOKUP($A37,'[5]Adjusted Factors'!$E:$BH,32,0)</f>
        <v>411.00000000000006</v>
      </c>
      <c r="CR37" s="124">
        <f ca="1">VLOOKUP($A37,'[5]Adjusted Factors'!$E:$BH,33,0)</f>
        <v>2.9999999999999987</v>
      </c>
      <c r="CS37" s="124">
        <f ca="1">VLOOKUP($A37,'[5]Adjusted Factors'!$E:$BH,34,0)</f>
        <v>5.0000000000000124</v>
      </c>
      <c r="CT37" s="124">
        <f ca="1">VLOOKUP($A37,'[5]Adjusted Factors'!$E:$BH,35,0)</f>
        <v>0</v>
      </c>
      <c r="CU37" s="124">
        <f ca="1">VLOOKUP($A37,'[5]Adjusted Factors'!$E:$BH,36,0)</f>
        <v>0</v>
      </c>
      <c r="CV37" s="124">
        <f ca="1">VLOOKUP($A37,'[5]Adjusted Factors'!$E:$BH,37,0)</f>
        <v>2.0000000000000004</v>
      </c>
      <c r="CW37" s="124">
        <f ca="1">VLOOKUP($A37,'[5]Adjusted Factors'!$E:$BH,38,0)</f>
        <v>0</v>
      </c>
      <c r="CX37" s="124">
        <f ca="1">VLOOKUP($A37,'[5]Adjusted Factors'!$E:$BH,39,0)</f>
        <v>0</v>
      </c>
      <c r="CY37" s="124">
        <f ca="1">VLOOKUP($A37,'[5]Adjusted Factors'!$E:$BH,40,0)</f>
        <v>0</v>
      </c>
      <c r="CZ37" s="124">
        <f ca="1">VLOOKUP($A37,'[5]Adjusted Factors'!$E:$BH,41,0)</f>
        <v>0</v>
      </c>
      <c r="DA37" s="124">
        <f ca="1">VLOOKUP($A37,'[5]Adjusted Factors'!$E:$BH,42,0)</f>
        <v>0</v>
      </c>
      <c r="DB37" s="124">
        <f ca="1">VLOOKUP($A37,'[5]Adjusted Factors'!$E:$BH,43,0)</f>
        <v>0</v>
      </c>
      <c r="DC37" s="124">
        <f ca="1">VLOOKUP($A37,'[5]Adjusted Factors'!$E:$BH,44,0)</f>
        <v>0</v>
      </c>
      <c r="DD37" s="124">
        <f ca="1">VLOOKUP($A37,'[5]Adjusted Factors'!$E:$BH,45,0)</f>
        <v>0</v>
      </c>
      <c r="DE37" s="124">
        <f ca="1">VLOOKUP($A37,'[5]Adjusted Factors'!$E:$BH,46,0)</f>
        <v>66.473684210526201</v>
      </c>
      <c r="DF37" s="124">
        <f ca="1">VLOOKUP($A37,'[5]Adjusted Factors'!$E:$BH,47,0)</f>
        <v>0</v>
      </c>
      <c r="DG37" s="124">
        <f ca="1">VLOOKUP($A37,'[5]Adjusted Factors'!$E:$BH,48,0)</f>
        <v>95.004168500990531</v>
      </c>
      <c r="DH37" s="124">
        <f ca="1">VLOOKUP($A37,'[5]Adjusted Factors'!$E:$BH,49,0)</f>
        <v>0</v>
      </c>
      <c r="DI37" s="124">
        <f ca="1">VLOOKUP($A37,'[5]Adjusted Factors'!$E:$BH,50,0)</f>
        <v>0</v>
      </c>
      <c r="DJ37" s="124">
        <f ca="1">VLOOKUP($A37,'[5]Adjusted Factors'!$E:$BH,51,0)</f>
        <v>0</v>
      </c>
      <c r="DK37" s="124">
        <f ca="1">VLOOKUP($A37,'[5]Adjusted Factors'!$E:$BH,52,0)</f>
        <v>0</v>
      </c>
      <c r="DL37" s="124">
        <f ca="1">VLOOKUP($A37,'[5]Adjusted Factors'!$E:$BH,53,0)</f>
        <v>0</v>
      </c>
      <c r="DM37" s="124">
        <f ca="1">VLOOKUP($A37,'[5]Adjusted Factors'!$E:$BH,54,0)</f>
        <v>0</v>
      </c>
      <c r="DN37" s="124">
        <f ca="1">VLOOKUP($A37,'[5]Adjusted Factors'!$E:$BH,55,0)</f>
        <v>0</v>
      </c>
      <c r="DO37" s="124">
        <f ca="1">VLOOKUP($A37,'[5]Adjusted Factors'!$E:$BH,55,0)</f>
        <v>0</v>
      </c>
    </row>
    <row r="38" spans="1:119" x14ac:dyDescent="0.2">
      <c r="A38" s="124">
        <v>110395</v>
      </c>
      <c r="B38" s="124">
        <v>8262337</v>
      </c>
      <c r="C38" s="124" t="s">
        <v>135</v>
      </c>
      <c r="D38" s="126">
        <f>VLOOKUP(A38,'[4]New ISB'!$B$6:$G$195,4,0)</f>
        <v>300</v>
      </c>
      <c r="E38" s="126">
        <f>VLOOKUP(A38,'[4]New ISB'!$B$6:$G$195,5,0)</f>
        <v>300</v>
      </c>
      <c r="F38" s="126">
        <f>VLOOKUP(A38,'[4]New ISB'!$B$6:$G$195,6,0)</f>
        <v>0</v>
      </c>
      <c r="G38" s="126">
        <f>VLOOKUP(A38,'[4]New ISB'!$B:$H,7,0)</f>
        <v>1077303.348</v>
      </c>
      <c r="H38" s="126">
        <f>VLOOKUP(A38,'[4]New ISB'!$B:$J,8,0)</f>
        <v>0</v>
      </c>
      <c r="I38" s="126">
        <f>VLOOKUP(A38,'[4]New ISB'!$B:$J,9,0)</f>
        <v>0</v>
      </c>
      <c r="J38" s="126">
        <f>VLOOKUP($A38,'[4]New ISB'!$B:$FF,10,0)</f>
        <v>20183.599999999948</v>
      </c>
      <c r="K38" s="126">
        <f>VLOOKUP($A38,'[4]New ISB'!$B:$FF,11,0)</f>
        <v>0</v>
      </c>
      <c r="L38" s="126">
        <f>VLOOKUP($A38,'[4]New ISB'!$B:$FF,12,0)</f>
        <v>33776.399999999914</v>
      </c>
      <c r="M38" s="126">
        <f>VLOOKUP($A38,'[4]New ISB'!$B:$FF,13,0)</f>
        <v>0</v>
      </c>
      <c r="N38" s="126">
        <f>VLOOKUP($A38,'[4]New ISB'!$B:$FF,14,0)</f>
        <v>726</v>
      </c>
      <c r="O38" s="126">
        <f>VLOOKUP($A38,'[4]New ISB'!$B:$FF,15,0)</f>
        <v>293.47999999999973</v>
      </c>
      <c r="P38" s="126">
        <f>VLOOKUP($A38,'[4]New ISB'!$B:$FF,16,0)</f>
        <v>458.24999999999955</v>
      </c>
      <c r="Q38" s="126">
        <f>VLOOKUP($A38,'[4]New ISB'!$B:$FF,17,0)</f>
        <v>0</v>
      </c>
      <c r="R38" s="126">
        <f>VLOOKUP($A38,'[4]New ISB'!$B:$FF,18,0)</f>
        <v>0</v>
      </c>
      <c r="S38" s="126">
        <f>VLOOKUP($A38,'[4]New ISB'!$B:$FF,19,0)</f>
        <v>0</v>
      </c>
      <c r="T38" s="126">
        <f>VLOOKUP($A38,'[4]New ISB'!$B:$FF,20,0)</f>
        <v>0</v>
      </c>
      <c r="U38" s="126">
        <f>VLOOKUP($A38,'[4]New ISB'!$B:$FF,21,0)</f>
        <v>0</v>
      </c>
      <c r="V38" s="126">
        <f>VLOOKUP($A38,'[4]New ISB'!$B:$FF,22,0)</f>
        <v>0</v>
      </c>
      <c r="W38" s="126">
        <f>VLOOKUP($A38,'[4]New ISB'!$B:$FF,23,0)</f>
        <v>0</v>
      </c>
      <c r="X38" s="126">
        <f>VLOOKUP($A38,'[4]New ISB'!$B:$FF,24,0)</f>
        <v>0</v>
      </c>
      <c r="Y38" s="126">
        <f>VLOOKUP($A38,'[4]New ISB'!$B:$FF,25,0)</f>
        <v>0</v>
      </c>
      <c r="Z38" s="126">
        <f>VLOOKUP($A38,'[4]New ISB'!$B:$FF,26,0)</f>
        <v>11130.870229007625</v>
      </c>
      <c r="AA38" s="126">
        <f>VLOOKUP($A38,'[4]New ISB'!$B:$FF,27,0)</f>
        <v>0</v>
      </c>
      <c r="AB38" s="126"/>
      <c r="AC38" s="126">
        <f>VLOOKUP($A38,'[4]New ISB'!$B:$FF,28,0)</f>
        <v>121128.60365853645</v>
      </c>
      <c r="AD38" s="126">
        <f>VLOOKUP($A38,'[4]New ISB'!$B:$FF,29,0)</f>
        <v>0</v>
      </c>
      <c r="AE38" s="126">
        <f>VLOOKUP($A38,'[4]New ISB'!$B:$FF,30,0)</f>
        <v>0</v>
      </c>
      <c r="AF38" s="126">
        <f>VLOOKUP($A38,'[4]New ISB'!$B:$FF,31,0)</f>
        <v>0</v>
      </c>
      <c r="AG38" s="126">
        <f>VLOOKUP($A38,'[4]New ISB'!$B:$FF,32,0)</f>
        <v>138401.09</v>
      </c>
      <c r="AH38" s="126">
        <f>VLOOKUP($A38,'[4]New ISB'!$B:$FF,33,0)</f>
        <v>0</v>
      </c>
      <c r="AI38" s="126">
        <f>VLOOKUP($A38,'[4]New ISB'!$B:$FF,34,0)</f>
        <v>0</v>
      </c>
      <c r="AJ38" s="126">
        <f>VLOOKUP($A38,'[4]New ISB'!$B:$FF,35,0)</f>
        <v>0</v>
      </c>
      <c r="AK38" s="126">
        <f>VLOOKUP($A38,'[4]New ISB'!$B:$FF,36,0)</f>
        <v>7096.32</v>
      </c>
      <c r="AL38" s="126">
        <f>VLOOKUP($A38,'[4]New ISB'!$B:$FF,37,0)</f>
        <v>0</v>
      </c>
      <c r="AM38" s="126">
        <f>VLOOKUP($A38,'[4]New ISB'!$B:$FF,38,0)</f>
        <v>0</v>
      </c>
      <c r="AN38" s="126">
        <f>VLOOKUP($A38,'[4]New ISB'!$B:$FF,39,0)</f>
        <v>0</v>
      </c>
      <c r="AO38" s="126">
        <f>VLOOKUP($A38,'[4]New ISB'!$B:$FF,40,0)</f>
        <v>0</v>
      </c>
      <c r="AP38" s="126">
        <f>VLOOKUP($A38,'[4]New ISB'!$B:$FF,41,0)</f>
        <v>0</v>
      </c>
      <c r="AQ38" s="126">
        <f>VLOOKUP($A38,'[4]New ISB'!$B:$FF,42,0)</f>
        <v>0</v>
      </c>
      <c r="AR38" s="126">
        <f>VLOOKUP($A38,'[4]New ISB'!$B:$FF,43,0)</f>
        <v>0</v>
      </c>
      <c r="AS38" s="126">
        <f>VLOOKUP($A38,'[4]New ISB'!$B:$FF,44,0)</f>
        <v>0</v>
      </c>
      <c r="AT38" s="126">
        <f t="shared" si="19"/>
        <v>1077303.348</v>
      </c>
      <c r="AU38" s="126">
        <f t="shared" si="20"/>
        <v>187697.20388754393</v>
      </c>
      <c r="AV38" s="126">
        <f t="shared" si="21"/>
        <v>145497.41</v>
      </c>
      <c r="AW38" s="126">
        <f>VLOOKUP($A38,'[4]New ISB'!$B:$FF,48,0)</f>
        <v>111479.5561395121</v>
      </c>
      <c r="AX38" s="126">
        <f t="shared" si="22"/>
        <v>1410497.9618875438</v>
      </c>
      <c r="AY38" s="126">
        <f>VLOOKUP($A38,'[4]New ISB'!$B:$CC,50,0)</f>
        <v>1403401.6418875437</v>
      </c>
      <c r="AZ38" s="126">
        <f>VLOOKUP($A38,'[4]New ISB'!$B:$CC,51,0)</f>
        <v>4610</v>
      </c>
      <c r="BA38" s="126">
        <f>VLOOKUP($A38,'[4]New ISB'!$B:$CC,52,0)</f>
        <v>1383000</v>
      </c>
      <c r="BB38" s="126">
        <f>VLOOKUP($A38,'[4]New ISB'!$B:$CC,53,0)</f>
        <v>0</v>
      </c>
      <c r="BC38" s="126">
        <f>VLOOKUP($A38,'[4]New ISB'!$B:$CC,54,0)</f>
        <v>0</v>
      </c>
      <c r="BD38" s="126">
        <f>VLOOKUP($A38,'[4]New ISB'!$B:$CC,55,0)</f>
        <v>1410497.9618875438</v>
      </c>
      <c r="BE38" s="126">
        <f>VLOOKUP($A38,'[4]New ISB'!$B:$CC,56,0)</f>
        <v>1410497.9618875438</v>
      </c>
      <c r="BF38" s="126">
        <f>VLOOKUP($A38,'[4]New ISB'!$B:$CC,57,0)</f>
        <v>0</v>
      </c>
      <c r="BG38" s="126">
        <f>VLOOKUP($A38,'[4]New ISB'!$B:$CC,58,0)</f>
        <v>1390096.32</v>
      </c>
      <c r="BH38" s="126">
        <f>VLOOKUP($A38,'[4]New ISB'!$B:$CC,59,0)</f>
        <v>1244598.9099999999</v>
      </c>
      <c r="BI38" s="126">
        <f>VLOOKUP($A38,'[4]New ISB'!$B:$CC,60,0)</f>
        <v>1265000.5518875436</v>
      </c>
      <c r="BJ38" s="126">
        <f>VLOOKUP($A38,'[4]New ISB'!$B:$CC,61,0)</f>
        <v>4216.6685062918123</v>
      </c>
      <c r="BK38" s="126">
        <f>VLOOKUP($A38,'[4]New ISB'!$B:$CC,62,0)</f>
        <v>4148.9988963333335</v>
      </c>
      <c r="BL38" s="159">
        <f>VLOOKUP($A38,'[4]New ISB'!$B:$CC,63,0)</f>
        <v>1.6309864535823712E-2</v>
      </c>
      <c r="BM38" s="126">
        <f>VLOOKUP($A38,'[4]New ISB'!$B:$CC,64,0)</f>
        <v>0</v>
      </c>
      <c r="BN38" s="126">
        <f>VLOOKUP($A38,'[4]New ISB'!$B:$CC,65,0)</f>
        <v>0</v>
      </c>
      <c r="BO38" s="126">
        <f>VLOOKUP($A38,'[4]New ISB'!$B:$CC,66,0)</f>
        <v>1410497.9618875438</v>
      </c>
      <c r="BP38" s="126">
        <f>VLOOKUP($A38,'[4]New ISB'!$B:$CC,67,0)</f>
        <v>4678.005472958479</v>
      </c>
      <c r="BQ38" s="127" t="str">
        <f>VLOOKUP($A38,'[4]New ISB'!$B:$CC,68,0)</f>
        <v>Y</v>
      </c>
      <c r="BR38" s="126">
        <f>VLOOKUP($A38,'[4]New ISB'!$B:$CC,69,0)</f>
        <v>4701.6598729584794</v>
      </c>
      <c r="BS38" s="159">
        <f>VLOOKUP($A38,'[4]New ISB'!$B:$CC,70,0)</f>
        <v>1.484956432843032E-2</v>
      </c>
      <c r="BT38" s="126">
        <f>VLOOKUP($A38,'[4]New ISB'!$B:$CC,71,0)</f>
        <v>-7258.6680391147711</v>
      </c>
      <c r="BU38" s="126">
        <f>VLOOKUP($A38,'[4]New ISB'!$B:$CC,72,0)</f>
        <v>1403239.2938484291</v>
      </c>
      <c r="BV38" s="126">
        <f>VLOOKUP($A38,'[4]New ISB'!$B:$CC,73,0)</f>
        <v>0</v>
      </c>
      <c r="BW38" s="126">
        <f>VLOOKUP($A38,'[4]New ISB'!$B:$CC,74,0)</f>
        <v>1403239.2938484291</v>
      </c>
      <c r="BY38" s="126">
        <f>VLOOKUP($A38,'[4]New ISB'!$B:$CC,75,0)</f>
        <v>7096.32</v>
      </c>
      <c r="BZ38" s="126">
        <f>VLOOKUP($A38,'[4]New ISB'!$B:$CC,76,0)</f>
        <v>1396142.973848429</v>
      </c>
      <c r="CA38" s="126">
        <f>VLOOKUP(A38,'[4]New ISB'!$B:$F,5,0)</f>
        <v>300</v>
      </c>
      <c r="CB38" s="129">
        <f>VLOOKUP($A38,'[4]Adjusted Factors'!$E:$W,18,0)</f>
        <v>0</v>
      </c>
      <c r="CC38" s="129">
        <f>VLOOKUP($A38,'[4]Adjusted Factors'!$E:$W,19,0)</f>
        <v>0</v>
      </c>
      <c r="CE38" s="126"/>
      <c r="CI38" s="124" t="s">
        <v>319</v>
      </c>
      <c r="CJ38" s="124">
        <v>4704</v>
      </c>
      <c r="CK38" s="144"/>
      <c r="CL38" s="145"/>
      <c r="CM38" s="124">
        <f ca="1">VLOOKUP($A38,'[5]Adjusted Factors'!$E:$BH,28,0)</f>
        <v>39.999999999999901</v>
      </c>
      <c r="CN38" s="124">
        <f ca="1">VLOOKUP($A38,'[5]Adjusted Factors'!$E:$BH,29,0)</f>
        <v>39.999999999999901</v>
      </c>
      <c r="CO38" s="124">
        <f ca="1">VLOOKUP($A38,'[5]Adjusted Factors'!$E:$BH,30,0)</f>
        <v>0</v>
      </c>
      <c r="CP38" s="124">
        <f ca="1">VLOOKUP($A38,'[5]Adjusted Factors'!$E:$BH,31,0)</f>
        <v>0</v>
      </c>
      <c r="CQ38" s="124">
        <f ca="1">VLOOKUP($A38,'[5]Adjusted Factors'!$E:$BH,32,0)</f>
        <v>294.99999999999989</v>
      </c>
      <c r="CR38" s="124">
        <f ca="1">VLOOKUP($A38,'[5]Adjusted Factors'!$E:$BH,33,0)</f>
        <v>3</v>
      </c>
      <c r="CS38" s="124">
        <f ca="1">VLOOKUP($A38,'[5]Adjusted Factors'!$E:$BH,34,0)</f>
        <v>0.999999999999999</v>
      </c>
      <c r="CT38" s="124">
        <f ca="1">VLOOKUP($A38,'[5]Adjusted Factors'!$E:$BH,35,0)</f>
        <v>0.999999999999999</v>
      </c>
      <c r="CU38" s="124">
        <f ca="1">VLOOKUP($A38,'[5]Adjusted Factors'!$E:$BH,36,0)</f>
        <v>0</v>
      </c>
      <c r="CV38" s="124">
        <f ca="1">VLOOKUP($A38,'[5]Adjusted Factors'!$E:$BH,37,0)</f>
        <v>0</v>
      </c>
      <c r="CW38" s="124">
        <f ca="1">VLOOKUP($A38,'[5]Adjusted Factors'!$E:$BH,38,0)</f>
        <v>0</v>
      </c>
      <c r="CX38" s="124">
        <f ca="1">VLOOKUP($A38,'[5]Adjusted Factors'!$E:$BH,39,0)</f>
        <v>0</v>
      </c>
      <c r="CY38" s="124">
        <f ca="1">VLOOKUP($A38,'[5]Adjusted Factors'!$E:$BH,40,0)</f>
        <v>0</v>
      </c>
      <c r="CZ38" s="124">
        <f ca="1">VLOOKUP($A38,'[5]Adjusted Factors'!$E:$BH,41,0)</f>
        <v>0</v>
      </c>
      <c r="DA38" s="124">
        <f ca="1">VLOOKUP($A38,'[5]Adjusted Factors'!$E:$BH,42,0)</f>
        <v>0</v>
      </c>
      <c r="DB38" s="124">
        <f ca="1">VLOOKUP($A38,'[5]Adjusted Factors'!$E:$BH,43,0)</f>
        <v>0</v>
      </c>
      <c r="DC38" s="124">
        <f ca="1">VLOOKUP($A38,'[5]Adjusted Factors'!$E:$BH,44,0)</f>
        <v>0</v>
      </c>
      <c r="DD38" s="124">
        <f ca="1">VLOOKUP($A38,'[5]Adjusted Factors'!$E:$BH,45,0)</f>
        <v>0</v>
      </c>
      <c r="DE38" s="124">
        <f ca="1">VLOOKUP($A38,'[5]Adjusted Factors'!$E:$BH,46,0)</f>
        <v>18.320610687022889</v>
      </c>
      <c r="DF38" s="124">
        <f ca="1">VLOOKUP($A38,'[5]Adjusted Factors'!$E:$BH,47,0)</f>
        <v>0</v>
      </c>
      <c r="DG38" s="124">
        <f ca="1">VLOOKUP($A38,'[5]Adjusted Factors'!$E:$BH,48,0)</f>
        <v>100.53584626755348</v>
      </c>
      <c r="DH38" s="124">
        <f ca="1">VLOOKUP($A38,'[5]Adjusted Factors'!$E:$BH,49,0)</f>
        <v>0</v>
      </c>
      <c r="DI38" s="124">
        <f ca="1">VLOOKUP($A38,'[5]Adjusted Factors'!$E:$BH,50,0)</f>
        <v>0</v>
      </c>
      <c r="DJ38" s="124">
        <f ca="1">VLOOKUP($A38,'[5]Adjusted Factors'!$E:$BH,51,0)</f>
        <v>0</v>
      </c>
      <c r="DK38" s="124">
        <f ca="1">VLOOKUP($A38,'[5]Adjusted Factors'!$E:$BH,52,0)</f>
        <v>0</v>
      </c>
      <c r="DL38" s="124">
        <f ca="1">VLOOKUP($A38,'[5]Adjusted Factors'!$E:$BH,53,0)</f>
        <v>0</v>
      </c>
      <c r="DM38" s="124">
        <f ca="1">VLOOKUP($A38,'[5]Adjusted Factors'!$E:$BH,54,0)</f>
        <v>0</v>
      </c>
      <c r="DN38" s="124">
        <f ca="1">VLOOKUP($A38,'[5]Adjusted Factors'!$E:$BH,55,0)</f>
        <v>0</v>
      </c>
      <c r="DO38" s="124">
        <f ca="1">VLOOKUP($A38,'[5]Adjusted Factors'!$E:$BH,55,0)</f>
        <v>0</v>
      </c>
    </row>
    <row r="39" spans="1:119" x14ac:dyDescent="0.2">
      <c r="A39" s="124">
        <v>110399</v>
      </c>
      <c r="B39" s="124">
        <v>8262346</v>
      </c>
      <c r="C39" s="124" t="s">
        <v>105</v>
      </c>
      <c r="D39" s="126">
        <f>VLOOKUP(A39,'[4]New ISB'!$B$6:$G$195,4,0)</f>
        <v>239</v>
      </c>
      <c r="E39" s="126">
        <f>VLOOKUP(A39,'[4]New ISB'!$B$6:$G$195,5,0)</f>
        <v>239</v>
      </c>
      <c r="F39" s="126">
        <f>VLOOKUP(A39,'[4]New ISB'!$B$6:$G$195,6,0)</f>
        <v>0</v>
      </c>
      <c r="G39" s="126">
        <f>VLOOKUP(A39,'[4]New ISB'!$B:$H,7,0)</f>
        <v>858251.66723999998</v>
      </c>
      <c r="H39" s="126">
        <f>VLOOKUP(A39,'[4]New ISB'!$B:$J,8,0)</f>
        <v>0</v>
      </c>
      <c r="I39" s="126">
        <f>VLOOKUP(A39,'[4]New ISB'!$B:$J,9,0)</f>
        <v>0</v>
      </c>
      <c r="J39" s="126">
        <f>VLOOKUP($A39,'[4]New ISB'!$B:$FF,10,0)</f>
        <v>18165.24000000006</v>
      </c>
      <c r="K39" s="126">
        <f>VLOOKUP($A39,'[4]New ISB'!$B:$FF,11,0)</f>
        <v>0</v>
      </c>
      <c r="L39" s="126">
        <f>VLOOKUP($A39,'[4]New ISB'!$B:$FF,12,0)</f>
        <v>30398.7600000001</v>
      </c>
      <c r="M39" s="126">
        <f>VLOOKUP($A39,'[4]New ISB'!$B:$FF,13,0)</f>
        <v>0</v>
      </c>
      <c r="N39" s="126">
        <f>VLOOKUP($A39,'[4]New ISB'!$B:$FF,14,0)</f>
        <v>1452.0000000000027</v>
      </c>
      <c r="O39" s="126">
        <f>VLOOKUP($A39,'[4]New ISB'!$B:$FF,15,0)</f>
        <v>586.9599999999997</v>
      </c>
      <c r="P39" s="126">
        <f>VLOOKUP($A39,'[4]New ISB'!$B:$FF,16,0)</f>
        <v>0</v>
      </c>
      <c r="Q39" s="126">
        <f>VLOOKUP($A39,'[4]New ISB'!$B:$FF,17,0)</f>
        <v>0</v>
      </c>
      <c r="R39" s="126">
        <f>VLOOKUP($A39,'[4]New ISB'!$B:$FF,18,0)</f>
        <v>0</v>
      </c>
      <c r="S39" s="126">
        <f>VLOOKUP($A39,'[4]New ISB'!$B:$FF,19,0)</f>
        <v>0</v>
      </c>
      <c r="T39" s="126">
        <f>VLOOKUP($A39,'[4]New ISB'!$B:$FF,20,0)</f>
        <v>0</v>
      </c>
      <c r="U39" s="126">
        <f>VLOOKUP($A39,'[4]New ISB'!$B:$FF,21,0)</f>
        <v>0</v>
      </c>
      <c r="V39" s="126">
        <f>VLOOKUP($A39,'[4]New ISB'!$B:$FF,22,0)</f>
        <v>0</v>
      </c>
      <c r="W39" s="126">
        <f>VLOOKUP($A39,'[4]New ISB'!$B:$FF,23,0)</f>
        <v>0</v>
      </c>
      <c r="X39" s="126">
        <f>VLOOKUP($A39,'[4]New ISB'!$B:$FF,24,0)</f>
        <v>0</v>
      </c>
      <c r="Y39" s="126">
        <f>VLOOKUP($A39,'[4]New ISB'!$B:$FF,25,0)</f>
        <v>0</v>
      </c>
      <c r="Z39" s="126">
        <f>VLOOKUP($A39,'[4]New ISB'!$B:$FF,26,0)</f>
        <v>11558.753432835814</v>
      </c>
      <c r="AA39" s="126">
        <f>VLOOKUP($A39,'[4]New ISB'!$B:$FF,27,0)</f>
        <v>0</v>
      </c>
      <c r="AB39" s="126"/>
      <c r="AC39" s="126">
        <f>VLOOKUP($A39,'[4]New ISB'!$B:$FF,28,0)</f>
        <v>74312.198053608299</v>
      </c>
      <c r="AD39" s="126">
        <f>VLOOKUP($A39,'[4]New ISB'!$B:$FF,29,0)</f>
        <v>0</v>
      </c>
      <c r="AE39" s="126">
        <f>VLOOKUP($A39,'[4]New ISB'!$B:$FF,30,0)</f>
        <v>0</v>
      </c>
      <c r="AF39" s="126">
        <f>VLOOKUP($A39,'[4]New ISB'!$B:$FF,31,0)</f>
        <v>0</v>
      </c>
      <c r="AG39" s="126">
        <f>VLOOKUP($A39,'[4]New ISB'!$B:$FF,32,0)</f>
        <v>138401.09</v>
      </c>
      <c r="AH39" s="126">
        <f>VLOOKUP($A39,'[4]New ISB'!$B:$FF,33,0)</f>
        <v>0</v>
      </c>
      <c r="AI39" s="126">
        <f>VLOOKUP($A39,'[4]New ISB'!$B:$FF,34,0)</f>
        <v>0</v>
      </c>
      <c r="AJ39" s="126">
        <f>VLOOKUP($A39,'[4]New ISB'!$B:$FF,35,0)</f>
        <v>0</v>
      </c>
      <c r="AK39" s="126">
        <f>VLOOKUP($A39,'[4]New ISB'!$B:$FF,36,0)</f>
        <v>24819.012500000001</v>
      </c>
      <c r="AL39" s="126">
        <f>VLOOKUP($A39,'[4]New ISB'!$B:$FF,37,0)</f>
        <v>0</v>
      </c>
      <c r="AM39" s="126">
        <f>VLOOKUP($A39,'[4]New ISB'!$B:$FF,38,0)</f>
        <v>0</v>
      </c>
      <c r="AN39" s="126">
        <f>VLOOKUP($A39,'[4]New ISB'!$B:$FF,39,0)</f>
        <v>0</v>
      </c>
      <c r="AO39" s="126">
        <f>VLOOKUP($A39,'[4]New ISB'!$B:$FF,40,0)</f>
        <v>0</v>
      </c>
      <c r="AP39" s="126">
        <f>VLOOKUP($A39,'[4]New ISB'!$B:$FF,41,0)</f>
        <v>0</v>
      </c>
      <c r="AQ39" s="126">
        <f>VLOOKUP($A39,'[4]New ISB'!$B:$FF,42,0)</f>
        <v>0</v>
      </c>
      <c r="AR39" s="126">
        <f>VLOOKUP($A39,'[4]New ISB'!$B:$FF,43,0)</f>
        <v>0</v>
      </c>
      <c r="AS39" s="126">
        <f>VLOOKUP($A39,'[4]New ISB'!$B:$FF,44,0)</f>
        <v>0</v>
      </c>
      <c r="AT39" s="126">
        <f t="shared" si="19"/>
        <v>858251.66723999998</v>
      </c>
      <c r="AU39" s="126">
        <f t="shared" si="20"/>
        <v>136473.91148644427</v>
      </c>
      <c r="AV39" s="126">
        <f t="shared" si="21"/>
        <v>163220.10250000001</v>
      </c>
      <c r="AW39" s="126">
        <f>VLOOKUP($A39,'[4]New ISB'!$B:$FF,48,0)</f>
        <v>79887.131774795926</v>
      </c>
      <c r="AX39" s="126">
        <f t="shared" si="22"/>
        <v>1157945.6812264442</v>
      </c>
      <c r="AY39" s="126">
        <f>VLOOKUP($A39,'[4]New ISB'!$B:$CC,50,0)</f>
        <v>1133126.6687264442</v>
      </c>
      <c r="AZ39" s="126">
        <f>VLOOKUP($A39,'[4]New ISB'!$B:$CC,51,0)</f>
        <v>4610</v>
      </c>
      <c r="BA39" s="126">
        <f>VLOOKUP($A39,'[4]New ISB'!$B:$CC,52,0)</f>
        <v>1101790</v>
      </c>
      <c r="BB39" s="126">
        <f>VLOOKUP($A39,'[4]New ISB'!$B:$CC,53,0)</f>
        <v>0</v>
      </c>
      <c r="BC39" s="126">
        <f>VLOOKUP($A39,'[4]New ISB'!$B:$CC,54,0)</f>
        <v>0</v>
      </c>
      <c r="BD39" s="126">
        <f>VLOOKUP($A39,'[4]New ISB'!$B:$CC,55,0)</f>
        <v>1157945.6812264442</v>
      </c>
      <c r="BE39" s="126">
        <f>VLOOKUP($A39,'[4]New ISB'!$B:$CC,56,0)</f>
        <v>1157945.6812264442</v>
      </c>
      <c r="BF39" s="126">
        <f>VLOOKUP($A39,'[4]New ISB'!$B:$CC,57,0)</f>
        <v>0</v>
      </c>
      <c r="BG39" s="126">
        <f>VLOOKUP($A39,'[4]New ISB'!$B:$CC,58,0)</f>
        <v>1126609.0125</v>
      </c>
      <c r="BH39" s="126">
        <f>VLOOKUP($A39,'[4]New ISB'!$B:$CC,59,0)</f>
        <v>963388.91</v>
      </c>
      <c r="BI39" s="126">
        <f>VLOOKUP($A39,'[4]New ISB'!$B:$CC,60,0)</f>
        <v>994725.57872644428</v>
      </c>
      <c r="BJ39" s="126">
        <f>VLOOKUP($A39,'[4]New ISB'!$B:$CC,61,0)</f>
        <v>4162.0317101524861</v>
      </c>
      <c r="BK39" s="126">
        <f>VLOOKUP($A39,'[4]New ISB'!$B:$CC,62,0)</f>
        <v>4153.298466536964</v>
      </c>
      <c r="BL39" s="159">
        <f>VLOOKUP($A39,'[4]New ISB'!$B:$CC,63,0)</f>
        <v>2.102724782696355E-3</v>
      </c>
      <c r="BM39" s="126">
        <f>VLOOKUP($A39,'[4]New ISB'!$B:$CC,64,0)</f>
        <v>0</v>
      </c>
      <c r="BN39" s="126">
        <f>VLOOKUP($A39,'[4]New ISB'!$B:$CC,65,0)</f>
        <v>0</v>
      </c>
      <c r="BO39" s="126">
        <f>VLOOKUP($A39,'[4]New ISB'!$B:$CC,66,0)</f>
        <v>1157945.6812264442</v>
      </c>
      <c r="BP39" s="126">
        <f>VLOOKUP($A39,'[4]New ISB'!$B:$CC,67,0)</f>
        <v>4741.1157687298919</v>
      </c>
      <c r="BQ39" s="127" t="str">
        <f>VLOOKUP($A39,'[4]New ISB'!$B:$CC,68,0)</f>
        <v>Y</v>
      </c>
      <c r="BR39" s="126">
        <f>VLOOKUP($A39,'[4]New ISB'!$B:$CC,69,0)</f>
        <v>4844.9610093156662</v>
      </c>
      <c r="BS39" s="159">
        <f>VLOOKUP($A39,'[4]New ISB'!$B:$CC,70,0)</f>
        <v>1.3575032518712282E-2</v>
      </c>
      <c r="BT39" s="126">
        <f>VLOOKUP($A39,'[4]New ISB'!$B:$CC,71,0)</f>
        <v>-5782.7388711614349</v>
      </c>
      <c r="BU39" s="126">
        <f>VLOOKUP($A39,'[4]New ISB'!$B:$CC,72,0)</f>
        <v>1152162.9423552828</v>
      </c>
      <c r="BV39" s="126">
        <f>VLOOKUP($A39,'[4]New ISB'!$B:$CC,73,0)</f>
        <v>0</v>
      </c>
      <c r="BW39" s="126">
        <f>VLOOKUP($A39,'[4]New ISB'!$B:$CC,74,0)</f>
        <v>1152162.9423552828</v>
      </c>
      <c r="BY39" s="126">
        <f>VLOOKUP($A39,'[4]New ISB'!$B:$CC,75,0)</f>
        <v>24819.012500000001</v>
      </c>
      <c r="BZ39" s="126">
        <f>VLOOKUP($A39,'[4]New ISB'!$B:$CC,76,0)</f>
        <v>1127343.9298552829</v>
      </c>
      <c r="CA39" s="126">
        <f>VLOOKUP(A39,'[4]New ISB'!$B:$F,5,0)</f>
        <v>239</v>
      </c>
      <c r="CB39" s="129">
        <f>VLOOKUP($A39,'[4]Adjusted Factors'!$E:$W,18,0)</f>
        <v>0</v>
      </c>
      <c r="CC39" s="129">
        <f>VLOOKUP($A39,'[4]Adjusted Factors'!$E:$W,19,0)</f>
        <v>0</v>
      </c>
      <c r="CE39" s="126"/>
      <c r="CI39" s="124" t="s">
        <v>140</v>
      </c>
      <c r="CJ39" s="124">
        <v>2324</v>
      </c>
      <c r="CK39" s="144"/>
      <c r="CL39" s="145"/>
      <c r="CM39" s="124">
        <f ca="1">VLOOKUP($A39,'[5]Adjusted Factors'!$E:$BH,28,0)</f>
        <v>36.000000000000121</v>
      </c>
      <c r="CN39" s="124">
        <f ca="1">VLOOKUP($A39,'[5]Adjusted Factors'!$E:$BH,29,0)</f>
        <v>36.000000000000121</v>
      </c>
      <c r="CO39" s="124">
        <f ca="1">VLOOKUP($A39,'[5]Adjusted Factors'!$E:$BH,30,0)</f>
        <v>0</v>
      </c>
      <c r="CP39" s="124">
        <f ca="1">VLOOKUP($A39,'[5]Adjusted Factors'!$E:$BH,31,0)</f>
        <v>0</v>
      </c>
      <c r="CQ39" s="124">
        <f ca="1">VLOOKUP($A39,'[5]Adjusted Factors'!$E:$BH,32,0)</f>
        <v>231.00000000000009</v>
      </c>
      <c r="CR39" s="124">
        <f ca="1">VLOOKUP($A39,'[5]Adjusted Factors'!$E:$BH,33,0)</f>
        <v>6.0000000000000115</v>
      </c>
      <c r="CS39" s="124">
        <f ca="1">VLOOKUP($A39,'[5]Adjusted Factors'!$E:$BH,34,0)</f>
        <v>1.9999999999999989</v>
      </c>
      <c r="CT39" s="124">
        <f ca="1">VLOOKUP($A39,'[5]Adjusted Factors'!$E:$BH,35,0)</f>
        <v>0</v>
      </c>
      <c r="CU39" s="124">
        <f ca="1">VLOOKUP($A39,'[5]Adjusted Factors'!$E:$BH,36,0)</f>
        <v>0</v>
      </c>
      <c r="CV39" s="124">
        <f ca="1">VLOOKUP($A39,'[5]Adjusted Factors'!$E:$BH,37,0)</f>
        <v>0</v>
      </c>
      <c r="CW39" s="124">
        <f ca="1">VLOOKUP($A39,'[5]Adjusted Factors'!$E:$BH,38,0)</f>
        <v>0</v>
      </c>
      <c r="CX39" s="124">
        <f ca="1">VLOOKUP($A39,'[5]Adjusted Factors'!$E:$BH,39,0)</f>
        <v>0</v>
      </c>
      <c r="CY39" s="124">
        <f ca="1">VLOOKUP($A39,'[5]Adjusted Factors'!$E:$BH,40,0)</f>
        <v>0</v>
      </c>
      <c r="CZ39" s="124">
        <f ca="1">VLOOKUP($A39,'[5]Adjusted Factors'!$E:$BH,41,0)</f>
        <v>0</v>
      </c>
      <c r="DA39" s="124">
        <f ca="1">VLOOKUP($A39,'[5]Adjusted Factors'!$E:$BH,42,0)</f>
        <v>0</v>
      </c>
      <c r="DB39" s="124">
        <f ca="1">VLOOKUP($A39,'[5]Adjusted Factors'!$E:$BH,43,0)</f>
        <v>0</v>
      </c>
      <c r="DC39" s="124">
        <f ca="1">VLOOKUP($A39,'[5]Adjusted Factors'!$E:$BH,44,0)</f>
        <v>0</v>
      </c>
      <c r="DD39" s="124">
        <f ca="1">VLOOKUP($A39,'[5]Adjusted Factors'!$E:$BH,45,0)</f>
        <v>0</v>
      </c>
      <c r="DE39" s="124">
        <f ca="1">VLOOKUP($A39,'[5]Adjusted Factors'!$E:$BH,46,0)</f>
        <v>19.024875621890537</v>
      </c>
      <c r="DF39" s="124">
        <f ca="1">VLOOKUP($A39,'[5]Adjusted Factors'!$E:$BH,47,0)</f>
        <v>0</v>
      </c>
      <c r="DG39" s="124">
        <f ca="1">VLOOKUP($A39,'[5]Adjusted Factors'!$E:$BH,48,0)</f>
        <v>61.678575445173429</v>
      </c>
      <c r="DH39" s="124">
        <f ca="1">VLOOKUP($A39,'[5]Adjusted Factors'!$E:$BH,49,0)</f>
        <v>0</v>
      </c>
      <c r="DI39" s="124">
        <f ca="1">VLOOKUP($A39,'[5]Adjusted Factors'!$E:$BH,50,0)</f>
        <v>0</v>
      </c>
      <c r="DJ39" s="124">
        <f ca="1">VLOOKUP($A39,'[5]Adjusted Factors'!$E:$BH,51,0)</f>
        <v>0</v>
      </c>
      <c r="DK39" s="124">
        <f ca="1">VLOOKUP($A39,'[5]Adjusted Factors'!$E:$BH,52,0)</f>
        <v>0</v>
      </c>
      <c r="DL39" s="124">
        <f ca="1">VLOOKUP($A39,'[5]Adjusted Factors'!$E:$BH,53,0)</f>
        <v>0</v>
      </c>
      <c r="DM39" s="124">
        <f ca="1">VLOOKUP($A39,'[5]Adjusted Factors'!$E:$BH,54,0)</f>
        <v>0</v>
      </c>
      <c r="DN39" s="124">
        <f ca="1">VLOOKUP($A39,'[5]Adjusted Factors'!$E:$BH,55,0)</f>
        <v>0</v>
      </c>
      <c r="DO39" s="124">
        <f ca="1">VLOOKUP($A39,'[5]Adjusted Factors'!$E:$BH,55,0)</f>
        <v>0</v>
      </c>
    </row>
    <row r="40" spans="1:119" x14ac:dyDescent="0.2">
      <c r="A40" s="124">
        <v>110400</v>
      </c>
      <c r="B40" s="124">
        <v>8262347</v>
      </c>
      <c r="C40" s="124" t="s">
        <v>132</v>
      </c>
      <c r="D40" s="126">
        <f>VLOOKUP(A40,'[4]New ISB'!$B$6:$G$195,4,0)</f>
        <v>170</v>
      </c>
      <c r="E40" s="126">
        <f>VLOOKUP(A40,'[4]New ISB'!$B$6:$G$195,5,0)</f>
        <v>170</v>
      </c>
      <c r="F40" s="126">
        <f>VLOOKUP(A40,'[4]New ISB'!$B$6:$G$195,6,0)</f>
        <v>0</v>
      </c>
      <c r="G40" s="126">
        <f>VLOOKUP(A40,'[4]New ISB'!$B:$H,7,0)</f>
        <v>610471.89720000001</v>
      </c>
      <c r="H40" s="126">
        <f>VLOOKUP(A40,'[4]New ISB'!$B:$J,8,0)</f>
        <v>0</v>
      </c>
      <c r="I40" s="126">
        <f>VLOOKUP(A40,'[4]New ISB'!$B:$J,9,0)</f>
        <v>0</v>
      </c>
      <c r="J40" s="126">
        <f>VLOOKUP($A40,'[4]New ISB'!$B:$FF,10,0)</f>
        <v>10596.39000000001</v>
      </c>
      <c r="K40" s="126">
        <f>VLOOKUP($A40,'[4]New ISB'!$B:$FF,11,0)</f>
        <v>0</v>
      </c>
      <c r="L40" s="126">
        <f>VLOOKUP($A40,'[4]New ISB'!$B:$FF,12,0)</f>
        <v>18577.01999999995</v>
      </c>
      <c r="M40" s="126">
        <f>VLOOKUP($A40,'[4]New ISB'!$B:$FF,13,0)</f>
        <v>0</v>
      </c>
      <c r="N40" s="126">
        <f>VLOOKUP($A40,'[4]New ISB'!$B:$FF,14,0)</f>
        <v>968.00000000000068</v>
      </c>
      <c r="O40" s="126">
        <f>VLOOKUP($A40,'[4]New ISB'!$B:$FF,15,0)</f>
        <v>2054.3600000000006</v>
      </c>
      <c r="P40" s="126">
        <f>VLOOKUP($A40,'[4]New ISB'!$B:$FF,16,0)</f>
        <v>916.4999999999967</v>
      </c>
      <c r="Q40" s="126">
        <f>VLOOKUP($A40,'[4]New ISB'!$B:$FF,17,0)</f>
        <v>499.43999999999994</v>
      </c>
      <c r="R40" s="126">
        <f>VLOOKUP($A40,'[4]New ISB'!$B:$FF,18,0)</f>
        <v>1060.6599999999962</v>
      </c>
      <c r="S40" s="126">
        <f>VLOOKUP($A40,'[4]New ISB'!$B:$FF,19,0)</f>
        <v>0</v>
      </c>
      <c r="T40" s="126">
        <f>VLOOKUP($A40,'[4]New ISB'!$B:$FF,20,0)</f>
        <v>0</v>
      </c>
      <c r="U40" s="126">
        <f>VLOOKUP($A40,'[4]New ISB'!$B:$FF,21,0)</f>
        <v>0</v>
      </c>
      <c r="V40" s="126">
        <f>VLOOKUP($A40,'[4]New ISB'!$B:$FF,22,0)</f>
        <v>0</v>
      </c>
      <c r="W40" s="126">
        <f>VLOOKUP($A40,'[4]New ISB'!$B:$FF,23,0)</f>
        <v>0</v>
      </c>
      <c r="X40" s="126">
        <f>VLOOKUP($A40,'[4]New ISB'!$B:$FF,24,0)</f>
        <v>0</v>
      </c>
      <c r="Y40" s="126">
        <f>VLOOKUP($A40,'[4]New ISB'!$B:$FF,25,0)</f>
        <v>0</v>
      </c>
      <c r="Z40" s="126">
        <f>VLOOKUP($A40,'[4]New ISB'!$B:$FF,26,0)</f>
        <v>34428.399999999958</v>
      </c>
      <c r="AA40" s="126">
        <f>VLOOKUP($A40,'[4]New ISB'!$B:$FF,27,0)</f>
        <v>0</v>
      </c>
      <c r="AB40" s="126"/>
      <c r="AC40" s="126">
        <f>VLOOKUP($A40,'[4]New ISB'!$B:$FF,28,0)</f>
        <v>82294.191964285666</v>
      </c>
      <c r="AD40" s="126">
        <f>VLOOKUP($A40,'[4]New ISB'!$B:$FF,29,0)</f>
        <v>0</v>
      </c>
      <c r="AE40" s="126">
        <f>VLOOKUP($A40,'[4]New ISB'!$B:$FF,30,0)</f>
        <v>0</v>
      </c>
      <c r="AF40" s="126">
        <f>VLOOKUP($A40,'[4]New ISB'!$B:$FF,31,0)</f>
        <v>0</v>
      </c>
      <c r="AG40" s="126">
        <f>VLOOKUP($A40,'[4]New ISB'!$B:$FF,32,0)</f>
        <v>138401.09</v>
      </c>
      <c r="AH40" s="126">
        <f>VLOOKUP($A40,'[4]New ISB'!$B:$FF,33,0)</f>
        <v>0</v>
      </c>
      <c r="AI40" s="126">
        <f>VLOOKUP($A40,'[4]New ISB'!$B:$FF,34,0)</f>
        <v>0</v>
      </c>
      <c r="AJ40" s="126">
        <f>VLOOKUP($A40,'[4]New ISB'!$B:$FF,35,0)</f>
        <v>0</v>
      </c>
      <c r="AK40" s="126">
        <f>VLOOKUP($A40,'[4]New ISB'!$B:$FF,36,0)</f>
        <v>6473.7280000000001</v>
      </c>
      <c r="AL40" s="126">
        <f>VLOOKUP($A40,'[4]New ISB'!$B:$FF,37,0)</f>
        <v>0</v>
      </c>
      <c r="AM40" s="126">
        <f>VLOOKUP($A40,'[4]New ISB'!$B:$FF,38,0)</f>
        <v>0</v>
      </c>
      <c r="AN40" s="126">
        <f>VLOOKUP($A40,'[4]New ISB'!$B:$FF,39,0)</f>
        <v>0</v>
      </c>
      <c r="AO40" s="126">
        <f>VLOOKUP($A40,'[4]New ISB'!$B:$FF,40,0)</f>
        <v>0</v>
      </c>
      <c r="AP40" s="126">
        <f>VLOOKUP($A40,'[4]New ISB'!$B:$FF,41,0)</f>
        <v>0</v>
      </c>
      <c r="AQ40" s="126">
        <f>VLOOKUP($A40,'[4]New ISB'!$B:$FF,42,0)</f>
        <v>0</v>
      </c>
      <c r="AR40" s="126">
        <f>VLOOKUP($A40,'[4]New ISB'!$B:$FF,43,0)</f>
        <v>0</v>
      </c>
      <c r="AS40" s="126">
        <f>VLOOKUP($A40,'[4]New ISB'!$B:$FF,44,0)</f>
        <v>0</v>
      </c>
      <c r="AT40" s="126">
        <f t="shared" si="19"/>
        <v>610471.89720000001</v>
      </c>
      <c r="AU40" s="126">
        <f t="shared" si="20"/>
        <v>151394.96196428558</v>
      </c>
      <c r="AV40" s="126">
        <f t="shared" si="21"/>
        <v>144874.818</v>
      </c>
      <c r="AW40" s="126">
        <f>VLOOKUP($A40,'[4]New ISB'!$B:$FF,48,0)</f>
        <v>71406.36011121425</v>
      </c>
      <c r="AX40" s="126">
        <f t="shared" si="22"/>
        <v>906741.67716428556</v>
      </c>
      <c r="AY40" s="126">
        <f>VLOOKUP($A40,'[4]New ISB'!$B:$CC,50,0)</f>
        <v>900267.94916428556</v>
      </c>
      <c r="AZ40" s="126">
        <f>VLOOKUP($A40,'[4]New ISB'!$B:$CC,51,0)</f>
        <v>4610</v>
      </c>
      <c r="BA40" s="126">
        <f>VLOOKUP($A40,'[4]New ISB'!$B:$CC,52,0)</f>
        <v>783700</v>
      </c>
      <c r="BB40" s="126">
        <f>VLOOKUP($A40,'[4]New ISB'!$B:$CC,53,0)</f>
        <v>0</v>
      </c>
      <c r="BC40" s="126">
        <f>VLOOKUP($A40,'[4]New ISB'!$B:$CC,54,0)</f>
        <v>0</v>
      </c>
      <c r="BD40" s="126">
        <f>VLOOKUP($A40,'[4]New ISB'!$B:$CC,55,0)</f>
        <v>906741.67716428556</v>
      </c>
      <c r="BE40" s="126">
        <f>VLOOKUP($A40,'[4]New ISB'!$B:$CC,56,0)</f>
        <v>906741.67716428544</v>
      </c>
      <c r="BF40" s="126">
        <f>VLOOKUP($A40,'[4]New ISB'!$B:$CC,57,0)</f>
        <v>0</v>
      </c>
      <c r="BG40" s="126">
        <f>VLOOKUP($A40,'[4]New ISB'!$B:$CC,58,0)</f>
        <v>790173.728</v>
      </c>
      <c r="BH40" s="126">
        <f>VLOOKUP($A40,'[4]New ISB'!$B:$CC,59,0)</f>
        <v>645298.91</v>
      </c>
      <c r="BI40" s="126">
        <f>VLOOKUP($A40,'[4]New ISB'!$B:$CC,60,0)</f>
        <v>761866.85916428559</v>
      </c>
      <c r="BJ40" s="126">
        <f>VLOOKUP($A40,'[4]New ISB'!$B:$CC,61,0)</f>
        <v>4481.5697597899152</v>
      </c>
      <c r="BK40" s="126">
        <f>VLOOKUP($A40,'[4]New ISB'!$B:$CC,62,0)</f>
        <v>4296.9098372881353</v>
      </c>
      <c r="BL40" s="159">
        <f>VLOOKUP($A40,'[4]New ISB'!$B:$CC,63,0)</f>
        <v>4.2975051721895662E-2</v>
      </c>
      <c r="BM40" s="126">
        <f>VLOOKUP($A40,'[4]New ISB'!$B:$CC,64,0)</f>
        <v>0</v>
      </c>
      <c r="BN40" s="126">
        <f>VLOOKUP($A40,'[4]New ISB'!$B:$CC,65,0)</f>
        <v>0</v>
      </c>
      <c r="BO40" s="126">
        <f>VLOOKUP($A40,'[4]New ISB'!$B:$CC,66,0)</f>
        <v>906741.67716428556</v>
      </c>
      <c r="BP40" s="126">
        <f>VLOOKUP($A40,'[4]New ISB'!$B:$CC,67,0)</f>
        <v>5295.6938186134448</v>
      </c>
      <c r="BQ40" s="127" t="str">
        <f>VLOOKUP($A40,'[4]New ISB'!$B:$CC,68,0)</f>
        <v>Y</v>
      </c>
      <c r="BR40" s="126">
        <f>VLOOKUP($A40,'[4]New ISB'!$B:$CC,69,0)</f>
        <v>5333.7745715546207</v>
      </c>
      <c r="BS40" s="159">
        <f>VLOOKUP($A40,'[4]New ISB'!$B:$CC,70,0)</f>
        <v>4.3303190126513735E-2</v>
      </c>
      <c r="BT40" s="126">
        <f>VLOOKUP($A40,'[4]New ISB'!$B:$CC,71,0)</f>
        <v>-4113.2452221650374</v>
      </c>
      <c r="BU40" s="126">
        <f>VLOOKUP($A40,'[4]New ISB'!$B:$CC,72,0)</f>
        <v>902628.43194212054</v>
      </c>
      <c r="BV40" s="126">
        <f>VLOOKUP($A40,'[4]New ISB'!$B:$CC,73,0)</f>
        <v>0</v>
      </c>
      <c r="BW40" s="126">
        <f>VLOOKUP($A40,'[4]New ISB'!$B:$CC,74,0)</f>
        <v>902628.43194212054</v>
      </c>
      <c r="BY40" s="126">
        <f>VLOOKUP($A40,'[4]New ISB'!$B:$CC,75,0)</f>
        <v>6473.7280000000001</v>
      </c>
      <c r="BZ40" s="126">
        <f>VLOOKUP($A40,'[4]New ISB'!$B:$CC,76,0)</f>
        <v>896154.70394212054</v>
      </c>
      <c r="CA40" s="126">
        <f>VLOOKUP(A40,'[4]New ISB'!$B:$F,5,0)</f>
        <v>170</v>
      </c>
      <c r="CB40" s="129">
        <f>VLOOKUP($A40,'[4]Adjusted Factors'!$E:$W,18,0)</f>
        <v>0</v>
      </c>
      <c r="CC40" s="129">
        <f>VLOOKUP($A40,'[4]Adjusted Factors'!$E:$W,19,0)</f>
        <v>0</v>
      </c>
      <c r="CE40" s="126"/>
      <c r="CI40" s="124" t="s">
        <v>141</v>
      </c>
      <c r="CJ40" s="124">
        <v>2331</v>
      </c>
      <c r="CK40" s="144"/>
      <c r="CL40" s="145"/>
      <c r="CM40" s="124">
        <f ca="1">VLOOKUP($A40,'[5]Adjusted Factors'!$E:$BH,28,0)</f>
        <v>21.000000000000021</v>
      </c>
      <c r="CN40" s="124">
        <f ca="1">VLOOKUP($A40,'[5]Adjusted Factors'!$E:$BH,29,0)</f>
        <v>21.99999999999994</v>
      </c>
      <c r="CO40" s="124">
        <f ca="1">VLOOKUP($A40,'[5]Adjusted Factors'!$E:$BH,30,0)</f>
        <v>0</v>
      </c>
      <c r="CP40" s="124">
        <f ca="1">VLOOKUP($A40,'[5]Adjusted Factors'!$E:$BH,31,0)</f>
        <v>0</v>
      </c>
      <c r="CQ40" s="124">
        <f ca="1">VLOOKUP($A40,'[5]Adjusted Factors'!$E:$BH,32,0)</f>
        <v>153.99999999999991</v>
      </c>
      <c r="CR40" s="124">
        <f ca="1">VLOOKUP($A40,'[5]Adjusted Factors'!$E:$BH,33,0)</f>
        <v>4.0000000000000027</v>
      </c>
      <c r="CS40" s="124">
        <f ca="1">VLOOKUP($A40,'[5]Adjusted Factors'!$E:$BH,34,0)</f>
        <v>7.0000000000000009</v>
      </c>
      <c r="CT40" s="124">
        <f ca="1">VLOOKUP($A40,'[5]Adjusted Factors'!$E:$BH,35,0)</f>
        <v>1.9999999999999929</v>
      </c>
      <c r="CU40" s="124">
        <f ca="1">VLOOKUP($A40,'[5]Adjusted Factors'!$E:$BH,36,0)</f>
        <v>0.99999999999999989</v>
      </c>
      <c r="CV40" s="124">
        <f ca="1">VLOOKUP($A40,'[5]Adjusted Factors'!$E:$BH,37,0)</f>
        <v>1.9999999999999929</v>
      </c>
      <c r="CW40" s="124">
        <f ca="1">VLOOKUP($A40,'[5]Adjusted Factors'!$E:$BH,38,0)</f>
        <v>0</v>
      </c>
      <c r="CX40" s="124">
        <f ca="1">VLOOKUP($A40,'[5]Adjusted Factors'!$E:$BH,39,0)</f>
        <v>0</v>
      </c>
      <c r="CY40" s="124">
        <f ca="1">VLOOKUP($A40,'[5]Adjusted Factors'!$E:$BH,40,0)</f>
        <v>0</v>
      </c>
      <c r="CZ40" s="124">
        <f ca="1">VLOOKUP($A40,'[5]Adjusted Factors'!$E:$BH,41,0)</f>
        <v>0</v>
      </c>
      <c r="DA40" s="124">
        <f ca="1">VLOOKUP($A40,'[5]Adjusted Factors'!$E:$BH,42,0)</f>
        <v>0</v>
      </c>
      <c r="DB40" s="124">
        <f ca="1">VLOOKUP($A40,'[5]Adjusted Factors'!$E:$BH,43,0)</f>
        <v>0</v>
      </c>
      <c r="DC40" s="124">
        <f ca="1">VLOOKUP($A40,'[5]Adjusted Factors'!$E:$BH,44,0)</f>
        <v>0</v>
      </c>
      <c r="DD40" s="124">
        <f ca="1">VLOOKUP($A40,'[5]Adjusted Factors'!$E:$BH,45,0)</f>
        <v>0</v>
      </c>
      <c r="DE40" s="124">
        <f ca="1">VLOOKUP($A40,'[5]Adjusted Factors'!$E:$BH,46,0)</f>
        <v>56.666666666666607</v>
      </c>
      <c r="DF40" s="124">
        <f ca="1">VLOOKUP($A40,'[5]Adjusted Factors'!$E:$BH,47,0)</f>
        <v>0</v>
      </c>
      <c r="DG40" s="124">
        <f ca="1">VLOOKUP($A40,'[5]Adjusted Factors'!$E:$BH,48,0)</f>
        <v>68.303571428571388</v>
      </c>
      <c r="DH40" s="124">
        <f ca="1">VLOOKUP($A40,'[5]Adjusted Factors'!$E:$BH,49,0)</f>
        <v>0</v>
      </c>
      <c r="DI40" s="124">
        <f ca="1">VLOOKUP($A40,'[5]Adjusted Factors'!$E:$BH,50,0)</f>
        <v>0</v>
      </c>
      <c r="DJ40" s="124">
        <f ca="1">VLOOKUP($A40,'[5]Adjusted Factors'!$E:$BH,51,0)</f>
        <v>0</v>
      </c>
      <c r="DK40" s="124">
        <f ca="1">VLOOKUP($A40,'[5]Adjusted Factors'!$E:$BH,52,0)</f>
        <v>0</v>
      </c>
      <c r="DL40" s="124">
        <f ca="1">VLOOKUP($A40,'[5]Adjusted Factors'!$E:$BH,53,0)</f>
        <v>0</v>
      </c>
      <c r="DM40" s="124">
        <f ca="1">VLOOKUP($A40,'[5]Adjusted Factors'!$E:$BH,54,0)</f>
        <v>0</v>
      </c>
      <c r="DN40" s="124">
        <f ca="1">VLOOKUP($A40,'[5]Adjusted Factors'!$E:$BH,55,0)</f>
        <v>0</v>
      </c>
      <c r="DO40" s="124">
        <f ca="1">VLOOKUP($A40,'[5]Adjusted Factors'!$E:$BH,55,0)</f>
        <v>0</v>
      </c>
    </row>
    <row r="41" spans="1:119" x14ac:dyDescent="0.2">
      <c r="A41" s="124">
        <v>110401</v>
      </c>
      <c r="B41" s="124">
        <v>8262348</v>
      </c>
      <c r="C41" s="124" t="s">
        <v>80</v>
      </c>
      <c r="D41" s="126">
        <f>VLOOKUP(A41,'[4]New ISB'!$B$6:$G$195,4,0)</f>
        <v>270</v>
      </c>
      <c r="E41" s="126">
        <f>VLOOKUP(A41,'[4]New ISB'!$B$6:$G$195,5,0)</f>
        <v>270</v>
      </c>
      <c r="F41" s="126">
        <f>VLOOKUP(A41,'[4]New ISB'!$B$6:$G$195,6,0)</f>
        <v>0</v>
      </c>
      <c r="G41" s="126">
        <f>VLOOKUP(A41,'[4]New ISB'!$B:$H,7,0)</f>
        <v>969573.01320000004</v>
      </c>
      <c r="H41" s="126">
        <f>VLOOKUP(A41,'[4]New ISB'!$B:$J,8,0)</f>
        <v>0</v>
      </c>
      <c r="I41" s="126">
        <f>VLOOKUP(A41,'[4]New ISB'!$B:$J,9,0)</f>
        <v>0</v>
      </c>
      <c r="J41" s="126">
        <f>VLOOKUP($A41,'[4]New ISB'!$B:$FF,10,0)</f>
        <v>35825.890000000007</v>
      </c>
      <c r="K41" s="126">
        <f>VLOOKUP($A41,'[4]New ISB'!$B:$FF,11,0)</f>
        <v>0</v>
      </c>
      <c r="L41" s="126">
        <f>VLOOKUP($A41,'[4]New ISB'!$B:$FF,12,0)</f>
        <v>61641.929999999913</v>
      </c>
      <c r="M41" s="126">
        <f>VLOOKUP($A41,'[4]New ISB'!$B:$FF,13,0)</f>
        <v>0</v>
      </c>
      <c r="N41" s="126">
        <f>VLOOKUP($A41,'[4]New ISB'!$B:$FF,14,0)</f>
        <v>2661.9999999999973</v>
      </c>
      <c r="O41" s="126">
        <f>VLOOKUP($A41,'[4]New ISB'!$B:$FF,15,0)</f>
        <v>24652.319999999992</v>
      </c>
      <c r="P41" s="126">
        <f>VLOOKUP($A41,'[4]New ISB'!$B:$FF,16,0)</f>
        <v>4582.4999999999955</v>
      </c>
      <c r="Q41" s="126">
        <f>VLOOKUP($A41,'[4]New ISB'!$B:$FF,17,0)</f>
        <v>1997.7599999999979</v>
      </c>
      <c r="R41" s="126">
        <f>VLOOKUP($A41,'[4]New ISB'!$B:$FF,18,0)</f>
        <v>5303.2999999999947</v>
      </c>
      <c r="S41" s="126">
        <f>VLOOKUP($A41,'[4]New ISB'!$B:$FF,19,0)</f>
        <v>0</v>
      </c>
      <c r="T41" s="126">
        <f>VLOOKUP($A41,'[4]New ISB'!$B:$FF,20,0)</f>
        <v>0</v>
      </c>
      <c r="U41" s="126">
        <f>VLOOKUP($A41,'[4]New ISB'!$B:$FF,21,0)</f>
        <v>0</v>
      </c>
      <c r="V41" s="126">
        <f>VLOOKUP($A41,'[4]New ISB'!$B:$FF,22,0)</f>
        <v>0</v>
      </c>
      <c r="W41" s="126">
        <f>VLOOKUP($A41,'[4]New ISB'!$B:$FF,23,0)</f>
        <v>0</v>
      </c>
      <c r="X41" s="126">
        <f>VLOOKUP($A41,'[4]New ISB'!$B:$FF,24,0)</f>
        <v>0</v>
      </c>
      <c r="Y41" s="126">
        <f>VLOOKUP($A41,'[4]New ISB'!$B:$FF,25,0)</f>
        <v>0</v>
      </c>
      <c r="Z41" s="126">
        <f>VLOOKUP($A41,'[4]New ISB'!$B:$FF,26,0)</f>
        <v>25827.763404255271</v>
      </c>
      <c r="AA41" s="126">
        <f>VLOOKUP($A41,'[4]New ISB'!$B:$FF,27,0)</f>
        <v>0</v>
      </c>
      <c r="AB41" s="126"/>
      <c r="AC41" s="126">
        <f>VLOOKUP($A41,'[4]New ISB'!$B:$FF,28,0)</f>
        <v>88977.667137096709</v>
      </c>
      <c r="AD41" s="126">
        <f>VLOOKUP($A41,'[4]New ISB'!$B:$FF,29,0)</f>
        <v>0</v>
      </c>
      <c r="AE41" s="126">
        <f>VLOOKUP($A41,'[4]New ISB'!$B:$FF,30,0)</f>
        <v>13752.654557620755</v>
      </c>
      <c r="AF41" s="126">
        <f>VLOOKUP($A41,'[4]New ISB'!$B:$FF,31,0)</f>
        <v>0</v>
      </c>
      <c r="AG41" s="126">
        <f>VLOOKUP($A41,'[4]New ISB'!$B:$FF,32,0)</f>
        <v>138401.09</v>
      </c>
      <c r="AH41" s="126">
        <f>VLOOKUP($A41,'[4]New ISB'!$B:$FF,33,0)</f>
        <v>0</v>
      </c>
      <c r="AI41" s="126">
        <f>VLOOKUP($A41,'[4]New ISB'!$B:$FF,34,0)</f>
        <v>0</v>
      </c>
      <c r="AJ41" s="126">
        <f>VLOOKUP($A41,'[4]New ISB'!$B:$FF,35,0)</f>
        <v>0</v>
      </c>
      <c r="AK41" s="126">
        <f>VLOOKUP($A41,'[4]New ISB'!$B:$FF,36,0)</f>
        <v>30617.599999999999</v>
      </c>
      <c r="AL41" s="126">
        <f>VLOOKUP($A41,'[4]New ISB'!$B:$FF,37,0)</f>
        <v>0</v>
      </c>
      <c r="AM41" s="126">
        <f>VLOOKUP($A41,'[4]New ISB'!$B:$FF,38,0)</f>
        <v>0</v>
      </c>
      <c r="AN41" s="126">
        <f>VLOOKUP($A41,'[4]New ISB'!$B:$FF,39,0)</f>
        <v>0</v>
      </c>
      <c r="AO41" s="126">
        <f>VLOOKUP($A41,'[4]New ISB'!$B:$FF,40,0)</f>
        <v>0</v>
      </c>
      <c r="AP41" s="126">
        <f>VLOOKUP($A41,'[4]New ISB'!$B:$FF,41,0)</f>
        <v>0</v>
      </c>
      <c r="AQ41" s="126">
        <f>VLOOKUP($A41,'[4]New ISB'!$B:$FF,42,0)</f>
        <v>0</v>
      </c>
      <c r="AR41" s="126">
        <f>VLOOKUP($A41,'[4]New ISB'!$B:$FF,43,0)</f>
        <v>0</v>
      </c>
      <c r="AS41" s="126">
        <f>VLOOKUP($A41,'[4]New ISB'!$B:$FF,44,0)</f>
        <v>0</v>
      </c>
      <c r="AT41" s="126">
        <f t="shared" si="19"/>
        <v>969573.01320000004</v>
      </c>
      <c r="AU41" s="126">
        <f t="shared" si="20"/>
        <v>265223.78509897261</v>
      </c>
      <c r="AV41" s="126">
        <f t="shared" si="21"/>
        <v>169018.69</v>
      </c>
      <c r="AW41" s="126">
        <f>VLOOKUP($A41,'[4]New ISB'!$B:$FF,48,0)</f>
        <v>117735.03408243545</v>
      </c>
      <c r="AX41" s="126">
        <f t="shared" si="22"/>
        <v>1403815.4882989726</v>
      </c>
      <c r="AY41" s="126">
        <f>VLOOKUP($A41,'[4]New ISB'!$B:$CC,50,0)</f>
        <v>1373197.8882989725</v>
      </c>
      <c r="AZ41" s="126">
        <f>VLOOKUP($A41,'[4]New ISB'!$B:$CC,51,0)</f>
        <v>4610</v>
      </c>
      <c r="BA41" s="126">
        <f>VLOOKUP($A41,'[4]New ISB'!$B:$CC,52,0)</f>
        <v>1244700</v>
      </c>
      <c r="BB41" s="126">
        <f>VLOOKUP($A41,'[4]New ISB'!$B:$CC,53,0)</f>
        <v>0</v>
      </c>
      <c r="BC41" s="126">
        <f>VLOOKUP($A41,'[4]New ISB'!$B:$CC,54,0)</f>
        <v>0</v>
      </c>
      <c r="BD41" s="126">
        <f>VLOOKUP($A41,'[4]New ISB'!$B:$CC,55,0)</f>
        <v>1403815.4882989726</v>
      </c>
      <c r="BE41" s="126">
        <f>VLOOKUP($A41,'[4]New ISB'!$B:$CC,56,0)</f>
        <v>1403815.4882989726</v>
      </c>
      <c r="BF41" s="126">
        <f>VLOOKUP($A41,'[4]New ISB'!$B:$CC,57,0)</f>
        <v>0</v>
      </c>
      <c r="BG41" s="126">
        <f>VLOOKUP($A41,'[4]New ISB'!$B:$CC,58,0)</f>
        <v>1275317.6000000001</v>
      </c>
      <c r="BH41" s="126">
        <f>VLOOKUP($A41,'[4]New ISB'!$B:$CC,59,0)</f>
        <v>1106298.9099999999</v>
      </c>
      <c r="BI41" s="126">
        <f>VLOOKUP($A41,'[4]New ISB'!$B:$CC,60,0)</f>
        <v>1234796.7982989724</v>
      </c>
      <c r="BJ41" s="126">
        <f>VLOOKUP($A41,'[4]New ISB'!$B:$CC,61,0)</f>
        <v>4573.3214751813794</v>
      </c>
      <c r="BK41" s="126">
        <f>VLOOKUP($A41,'[4]New ISB'!$B:$CC,62,0)</f>
        <v>4567.4145062256803</v>
      </c>
      <c r="BL41" s="159">
        <f>VLOOKUP($A41,'[4]New ISB'!$B:$CC,63,0)</f>
        <v>1.2932850626207685E-3</v>
      </c>
      <c r="BM41" s="126">
        <f>VLOOKUP($A41,'[4]New ISB'!$B:$CC,64,0)</f>
        <v>0</v>
      </c>
      <c r="BN41" s="126">
        <f>VLOOKUP($A41,'[4]New ISB'!$B:$CC,65,0)</f>
        <v>0</v>
      </c>
      <c r="BO41" s="126">
        <f>VLOOKUP($A41,'[4]New ISB'!$B:$CC,66,0)</f>
        <v>1403815.4882989726</v>
      </c>
      <c r="BP41" s="126">
        <f>VLOOKUP($A41,'[4]New ISB'!$B:$CC,67,0)</f>
        <v>5085.9181048110095</v>
      </c>
      <c r="BQ41" s="127" t="str">
        <f>VLOOKUP($A41,'[4]New ISB'!$B:$CC,68,0)</f>
        <v>Y</v>
      </c>
      <c r="BR41" s="126">
        <f>VLOOKUP($A41,'[4]New ISB'!$B:$CC,69,0)</f>
        <v>5199.3166233295278</v>
      </c>
      <c r="BS41" s="159">
        <f>VLOOKUP($A41,'[4]New ISB'!$B:$CC,70,0)</f>
        <v>-3.5049302867917742E-3</v>
      </c>
      <c r="BT41" s="126">
        <f>VLOOKUP($A41,'[4]New ISB'!$B:$CC,71,0)</f>
        <v>-6532.8012352032938</v>
      </c>
      <c r="BU41" s="126">
        <f>VLOOKUP($A41,'[4]New ISB'!$B:$CC,72,0)</f>
        <v>1397282.6870637692</v>
      </c>
      <c r="BV41" s="126">
        <f>VLOOKUP($A41,'[4]New ISB'!$B:$CC,73,0)</f>
        <v>0</v>
      </c>
      <c r="BW41" s="126">
        <f>VLOOKUP($A41,'[4]New ISB'!$B:$CC,74,0)</f>
        <v>1397282.6870637692</v>
      </c>
      <c r="BY41" s="126">
        <f>VLOOKUP($A41,'[4]New ISB'!$B:$CC,75,0)</f>
        <v>30617.599999999999</v>
      </c>
      <c r="BZ41" s="126">
        <f>VLOOKUP($A41,'[4]New ISB'!$B:$CC,76,0)</f>
        <v>1366665.0870637691</v>
      </c>
      <c r="CA41" s="126">
        <f>VLOOKUP(A41,'[4]New ISB'!$B:$F,5,0)</f>
        <v>270</v>
      </c>
      <c r="CB41" s="129">
        <f>VLOOKUP($A41,'[4]Adjusted Factors'!$E:$W,18,0)</f>
        <v>0</v>
      </c>
      <c r="CC41" s="129">
        <f>VLOOKUP($A41,'[4]Adjusted Factors'!$E:$W,19,0)</f>
        <v>0</v>
      </c>
      <c r="CE41" s="126"/>
      <c r="CI41" s="124" t="s">
        <v>142</v>
      </c>
      <c r="CJ41" s="124">
        <v>2349</v>
      </c>
      <c r="CK41" s="144"/>
      <c r="CL41" s="145"/>
      <c r="CM41" s="124">
        <f ca="1">VLOOKUP($A41,'[5]Adjusted Factors'!$E:$BH,28,0)</f>
        <v>71.000000000000014</v>
      </c>
      <c r="CN41" s="124">
        <f ca="1">VLOOKUP($A41,'[5]Adjusted Factors'!$E:$BH,29,0)</f>
        <v>72.999999999999901</v>
      </c>
      <c r="CO41" s="124">
        <f ca="1">VLOOKUP($A41,'[5]Adjusted Factors'!$E:$BH,30,0)</f>
        <v>0</v>
      </c>
      <c r="CP41" s="124">
        <f ca="1">VLOOKUP($A41,'[5]Adjusted Factors'!$E:$BH,31,0)</f>
        <v>0</v>
      </c>
      <c r="CQ41" s="124">
        <f ca="1">VLOOKUP($A41,'[5]Adjusted Factors'!$E:$BH,32,0)</f>
        <v>150.99999999999994</v>
      </c>
      <c r="CR41" s="124">
        <f ca="1">VLOOKUP($A41,'[5]Adjusted Factors'!$E:$BH,33,0)</f>
        <v>10.999999999999989</v>
      </c>
      <c r="CS41" s="124">
        <f ca="1">VLOOKUP($A41,'[5]Adjusted Factors'!$E:$BH,34,0)</f>
        <v>83.999999999999972</v>
      </c>
      <c r="CT41" s="124">
        <f ca="1">VLOOKUP($A41,'[5]Adjusted Factors'!$E:$BH,35,0)</f>
        <v>9.9999999999999893</v>
      </c>
      <c r="CU41" s="124">
        <f ca="1">VLOOKUP($A41,'[5]Adjusted Factors'!$E:$BH,36,0)</f>
        <v>3.999999999999996</v>
      </c>
      <c r="CV41" s="124">
        <f ca="1">VLOOKUP($A41,'[5]Adjusted Factors'!$E:$BH,37,0)</f>
        <v>9.9999999999999893</v>
      </c>
      <c r="CW41" s="124">
        <f ca="1">VLOOKUP($A41,'[5]Adjusted Factors'!$E:$BH,38,0)</f>
        <v>0</v>
      </c>
      <c r="CX41" s="124">
        <f ca="1">VLOOKUP($A41,'[5]Adjusted Factors'!$E:$BH,39,0)</f>
        <v>0</v>
      </c>
      <c r="CY41" s="124">
        <f ca="1">VLOOKUP($A41,'[5]Adjusted Factors'!$E:$BH,40,0)</f>
        <v>0</v>
      </c>
      <c r="CZ41" s="124">
        <f ca="1">VLOOKUP($A41,'[5]Adjusted Factors'!$E:$BH,41,0)</f>
        <v>0</v>
      </c>
      <c r="DA41" s="124">
        <f ca="1">VLOOKUP($A41,'[5]Adjusted Factors'!$E:$BH,42,0)</f>
        <v>0</v>
      </c>
      <c r="DB41" s="124">
        <f ca="1">VLOOKUP($A41,'[5]Adjusted Factors'!$E:$BH,43,0)</f>
        <v>0</v>
      </c>
      <c r="DC41" s="124">
        <f ca="1">VLOOKUP($A41,'[5]Adjusted Factors'!$E:$BH,44,0)</f>
        <v>0</v>
      </c>
      <c r="DD41" s="124">
        <f ca="1">VLOOKUP($A41,'[5]Adjusted Factors'!$E:$BH,45,0)</f>
        <v>0</v>
      </c>
      <c r="DE41" s="124">
        <f ca="1">VLOOKUP($A41,'[5]Adjusted Factors'!$E:$BH,46,0)</f>
        <v>42.510638297872262</v>
      </c>
      <c r="DF41" s="124">
        <f ca="1">VLOOKUP($A41,'[5]Adjusted Factors'!$E:$BH,47,0)</f>
        <v>0</v>
      </c>
      <c r="DG41" s="124">
        <f ca="1">VLOOKUP($A41,'[5]Adjusted Factors'!$E:$BH,48,0)</f>
        <v>73.850806451612854</v>
      </c>
      <c r="DH41" s="124">
        <f ca="1">VLOOKUP($A41,'[5]Adjusted Factors'!$E:$BH,49,0)</f>
        <v>0</v>
      </c>
      <c r="DI41" s="124">
        <f ca="1">VLOOKUP($A41,'[5]Adjusted Factors'!$E:$BH,50,0)</f>
        <v>0</v>
      </c>
      <c r="DJ41" s="124">
        <f ca="1">VLOOKUP($A41,'[5]Adjusted Factors'!$E:$BH,51,0)</f>
        <v>0</v>
      </c>
      <c r="DK41" s="124">
        <f ca="1">VLOOKUP($A41,'[5]Adjusted Factors'!$E:$BH,52,0)</f>
        <v>0</v>
      </c>
      <c r="DL41" s="124">
        <f ca="1">VLOOKUP($A41,'[5]Adjusted Factors'!$E:$BH,53,0)</f>
        <v>0</v>
      </c>
      <c r="DM41" s="124">
        <f ca="1">VLOOKUP($A41,'[5]Adjusted Factors'!$E:$BH,54,0)</f>
        <v>0</v>
      </c>
      <c r="DN41" s="124">
        <f ca="1">VLOOKUP($A41,'[5]Adjusted Factors'!$E:$BH,55,0)</f>
        <v>13.911524163568709</v>
      </c>
      <c r="DO41" s="124">
        <f ca="1">VLOOKUP($A41,'[5]Adjusted Factors'!$E:$BH,55,0)</f>
        <v>13.911524163568709</v>
      </c>
    </row>
    <row r="42" spans="1:119" x14ac:dyDescent="0.2">
      <c r="A42" s="124">
        <v>130254</v>
      </c>
      <c r="B42" s="124">
        <v>8262351</v>
      </c>
      <c r="C42" s="124" t="s">
        <v>119</v>
      </c>
      <c r="D42" s="126">
        <f>VLOOKUP(A42,'[4]New ISB'!$B$6:$G$195,4,0)</f>
        <v>317</v>
      </c>
      <c r="E42" s="126">
        <f>VLOOKUP(A42,'[4]New ISB'!$B$6:$G$195,5,0)</f>
        <v>317</v>
      </c>
      <c r="F42" s="126">
        <f>VLOOKUP(A42,'[4]New ISB'!$B$6:$G$195,6,0)</f>
        <v>0</v>
      </c>
      <c r="G42" s="126">
        <f>VLOOKUP(A42,'[4]New ISB'!$B:$H,7,0)</f>
        <v>1138350.5377199999</v>
      </c>
      <c r="H42" s="126">
        <f>VLOOKUP(A42,'[4]New ISB'!$B:$J,8,0)</f>
        <v>0</v>
      </c>
      <c r="I42" s="126">
        <f>VLOOKUP(A42,'[4]New ISB'!$B:$J,9,0)</f>
        <v>0</v>
      </c>
      <c r="J42" s="126">
        <f>VLOOKUP($A42,'[4]New ISB'!$B:$FF,10,0)</f>
        <v>70138.010000000024</v>
      </c>
      <c r="K42" s="126">
        <f>VLOOKUP($A42,'[4]New ISB'!$B:$FF,11,0)</f>
        <v>0</v>
      </c>
      <c r="L42" s="126">
        <f>VLOOKUP($A42,'[4]New ISB'!$B:$FF,12,0)</f>
        <v>117372.99000000005</v>
      </c>
      <c r="M42" s="126">
        <f>VLOOKUP($A42,'[4]New ISB'!$B:$FF,13,0)</f>
        <v>0</v>
      </c>
      <c r="N42" s="126">
        <f>VLOOKUP($A42,'[4]New ISB'!$B:$FF,14,0)</f>
        <v>9467.8670886075688</v>
      </c>
      <c r="O42" s="126">
        <f>VLOOKUP($A42,'[4]New ISB'!$B:$FF,15,0)</f>
        <v>12365.166835443011</v>
      </c>
      <c r="P42" s="126">
        <f>VLOOKUP($A42,'[4]New ISB'!$B:$FF,16,0)</f>
        <v>21146.207278481077</v>
      </c>
      <c r="Q42" s="126">
        <f>VLOOKUP($A42,'[4]New ISB'!$B:$FF,17,0)</f>
        <v>501.02050632911448</v>
      </c>
      <c r="R42" s="126">
        <f>VLOOKUP($A42,'[4]New ISB'!$B:$FF,18,0)</f>
        <v>30324.470791139236</v>
      </c>
      <c r="S42" s="126">
        <f>VLOOKUP($A42,'[4]New ISB'!$B:$FF,19,0)</f>
        <v>71650.506835442982</v>
      </c>
      <c r="T42" s="126">
        <f>VLOOKUP($A42,'[4]New ISB'!$B:$FF,20,0)</f>
        <v>0</v>
      </c>
      <c r="U42" s="126">
        <f>VLOOKUP($A42,'[4]New ISB'!$B:$FF,21,0)</f>
        <v>0</v>
      </c>
      <c r="V42" s="126">
        <f>VLOOKUP($A42,'[4]New ISB'!$B:$FF,22,0)</f>
        <v>0</v>
      </c>
      <c r="W42" s="126">
        <f>VLOOKUP($A42,'[4]New ISB'!$B:$FF,23,0)</f>
        <v>0</v>
      </c>
      <c r="X42" s="126">
        <f>VLOOKUP($A42,'[4]New ISB'!$B:$FF,24,0)</f>
        <v>0</v>
      </c>
      <c r="Y42" s="126">
        <f>VLOOKUP($A42,'[4]New ISB'!$B:$FF,25,0)</f>
        <v>0</v>
      </c>
      <c r="Z42" s="126">
        <f>VLOOKUP($A42,'[4]New ISB'!$B:$FF,26,0)</f>
        <v>27313.688290909125</v>
      </c>
      <c r="AA42" s="126">
        <f>VLOOKUP($A42,'[4]New ISB'!$B:$FF,27,0)</f>
        <v>0</v>
      </c>
      <c r="AB42" s="126"/>
      <c r="AC42" s="126">
        <f>VLOOKUP($A42,'[4]New ISB'!$B:$FF,28,0)</f>
        <v>124106.94348214283</v>
      </c>
      <c r="AD42" s="126">
        <f>VLOOKUP($A42,'[4]New ISB'!$B:$FF,29,0)</f>
        <v>0</v>
      </c>
      <c r="AE42" s="126">
        <f>VLOOKUP($A42,'[4]New ISB'!$B:$FF,30,0)</f>
        <v>7888.868400000013</v>
      </c>
      <c r="AF42" s="126">
        <f>VLOOKUP($A42,'[4]New ISB'!$B:$FF,31,0)</f>
        <v>0</v>
      </c>
      <c r="AG42" s="126">
        <f>VLOOKUP($A42,'[4]New ISB'!$B:$FF,32,0)</f>
        <v>138401.09</v>
      </c>
      <c r="AH42" s="126">
        <f>VLOOKUP($A42,'[4]New ISB'!$B:$FF,33,0)</f>
        <v>0</v>
      </c>
      <c r="AI42" s="126">
        <f>VLOOKUP($A42,'[4]New ISB'!$B:$FF,34,0)</f>
        <v>0</v>
      </c>
      <c r="AJ42" s="126">
        <f>VLOOKUP($A42,'[4]New ISB'!$B:$FF,35,0)</f>
        <v>0</v>
      </c>
      <c r="AK42" s="126">
        <f>VLOOKUP($A42,'[4]New ISB'!$B:$FF,36,0)</f>
        <v>35993.599999999999</v>
      </c>
      <c r="AL42" s="126">
        <f>VLOOKUP($A42,'[4]New ISB'!$B:$FF,37,0)</f>
        <v>0</v>
      </c>
      <c r="AM42" s="126">
        <f>VLOOKUP($A42,'[4]New ISB'!$B:$FF,38,0)</f>
        <v>0</v>
      </c>
      <c r="AN42" s="126">
        <f>VLOOKUP($A42,'[4]New ISB'!$B:$FF,39,0)</f>
        <v>0</v>
      </c>
      <c r="AO42" s="126">
        <f>VLOOKUP($A42,'[4]New ISB'!$B:$FF,40,0)</f>
        <v>0</v>
      </c>
      <c r="AP42" s="126">
        <f>VLOOKUP($A42,'[4]New ISB'!$B:$FF,41,0)</f>
        <v>0</v>
      </c>
      <c r="AQ42" s="126">
        <f>VLOOKUP($A42,'[4]New ISB'!$B:$FF,42,0)</f>
        <v>0</v>
      </c>
      <c r="AR42" s="126">
        <f>VLOOKUP($A42,'[4]New ISB'!$B:$FF,43,0)</f>
        <v>0</v>
      </c>
      <c r="AS42" s="126">
        <f>VLOOKUP($A42,'[4]New ISB'!$B:$FF,44,0)</f>
        <v>0</v>
      </c>
      <c r="AT42" s="126">
        <f t="shared" si="19"/>
        <v>1138350.5377199999</v>
      </c>
      <c r="AU42" s="126">
        <f t="shared" si="20"/>
        <v>492275.73950849497</v>
      </c>
      <c r="AV42" s="126">
        <f t="shared" si="21"/>
        <v>174394.69</v>
      </c>
      <c r="AW42" s="126">
        <f>VLOOKUP($A42,'[4]New ISB'!$B:$FF,48,0)</f>
        <v>206821.3426463565</v>
      </c>
      <c r="AX42" s="126">
        <f t="shared" si="22"/>
        <v>1805020.9672284948</v>
      </c>
      <c r="AY42" s="126">
        <f>VLOOKUP($A42,'[4]New ISB'!$B:$CC,50,0)</f>
        <v>1769027.3672284947</v>
      </c>
      <c r="AZ42" s="126">
        <f>VLOOKUP($A42,'[4]New ISB'!$B:$CC,51,0)</f>
        <v>4610</v>
      </c>
      <c r="BA42" s="126">
        <f>VLOOKUP($A42,'[4]New ISB'!$B:$CC,52,0)</f>
        <v>1461370</v>
      </c>
      <c r="BB42" s="126">
        <f>VLOOKUP($A42,'[4]New ISB'!$B:$CC,53,0)</f>
        <v>0</v>
      </c>
      <c r="BC42" s="126">
        <f>VLOOKUP($A42,'[4]New ISB'!$B:$CC,54,0)</f>
        <v>0</v>
      </c>
      <c r="BD42" s="126">
        <f>VLOOKUP($A42,'[4]New ISB'!$B:$CC,55,0)</f>
        <v>1805020.9672284948</v>
      </c>
      <c r="BE42" s="126">
        <f>VLOOKUP($A42,'[4]New ISB'!$B:$CC,56,0)</f>
        <v>1805020.9672284948</v>
      </c>
      <c r="BF42" s="126">
        <f>VLOOKUP($A42,'[4]New ISB'!$B:$CC,57,0)</f>
        <v>0</v>
      </c>
      <c r="BG42" s="126">
        <f>VLOOKUP($A42,'[4]New ISB'!$B:$CC,58,0)</f>
        <v>1497363.6</v>
      </c>
      <c r="BH42" s="126">
        <f>VLOOKUP($A42,'[4]New ISB'!$B:$CC,59,0)</f>
        <v>1322968.9099999999</v>
      </c>
      <c r="BI42" s="126">
        <f>VLOOKUP($A42,'[4]New ISB'!$B:$CC,60,0)</f>
        <v>1630626.2772284946</v>
      </c>
      <c r="BJ42" s="126">
        <f>VLOOKUP($A42,'[4]New ISB'!$B:$CC,61,0)</f>
        <v>5143.9314739069232</v>
      </c>
      <c r="BK42" s="126">
        <f>VLOOKUP($A42,'[4]New ISB'!$B:$CC,62,0)</f>
        <v>5108.2210834983498</v>
      </c>
      <c r="BL42" s="159">
        <f>VLOOKUP($A42,'[4]New ISB'!$B:$CC,63,0)</f>
        <v>6.9907683760854862E-3</v>
      </c>
      <c r="BM42" s="126">
        <f>VLOOKUP($A42,'[4]New ISB'!$B:$CC,64,0)</f>
        <v>0</v>
      </c>
      <c r="BN42" s="126">
        <f>VLOOKUP($A42,'[4]New ISB'!$B:$CC,65,0)</f>
        <v>0</v>
      </c>
      <c r="BO42" s="126">
        <f>VLOOKUP($A42,'[4]New ISB'!$B:$CC,66,0)</f>
        <v>1805020.9672284948</v>
      </c>
      <c r="BP42" s="126">
        <f>VLOOKUP($A42,'[4]New ISB'!$B:$CC,67,0)</f>
        <v>5580.5279723296362</v>
      </c>
      <c r="BQ42" s="127" t="str">
        <f>VLOOKUP($A42,'[4]New ISB'!$B:$CC,68,0)</f>
        <v>Y</v>
      </c>
      <c r="BR42" s="126">
        <f>VLOOKUP($A42,'[4]New ISB'!$B:$CC,69,0)</f>
        <v>5694.0724518249044</v>
      </c>
      <c r="BS42" s="159">
        <f>VLOOKUP($A42,'[4]New ISB'!$B:$CC,70,0)</f>
        <v>7.0987108913933561E-4</v>
      </c>
      <c r="BT42" s="126">
        <f>VLOOKUP($A42,'[4]New ISB'!$B:$CC,71,0)</f>
        <v>-7669.9925613312753</v>
      </c>
      <c r="BU42" s="126">
        <f>VLOOKUP($A42,'[4]New ISB'!$B:$CC,72,0)</f>
        <v>1797350.9746671636</v>
      </c>
      <c r="BV42" s="126">
        <f>VLOOKUP($A42,'[4]New ISB'!$B:$CC,73,0)</f>
        <v>0</v>
      </c>
      <c r="BW42" s="126">
        <f>VLOOKUP($A42,'[4]New ISB'!$B:$CC,74,0)</f>
        <v>1797350.9746671636</v>
      </c>
      <c r="BY42" s="126">
        <f>VLOOKUP($A42,'[4]New ISB'!$B:$CC,75,0)</f>
        <v>35993.599999999999</v>
      </c>
      <c r="BZ42" s="126">
        <f>VLOOKUP($A42,'[4]New ISB'!$B:$CC,76,0)</f>
        <v>1761357.3746671635</v>
      </c>
      <c r="CA42" s="126">
        <f>VLOOKUP(A42,'[4]New ISB'!$B:$F,5,0)</f>
        <v>317</v>
      </c>
      <c r="CB42" s="129">
        <f>VLOOKUP($A42,'[4]Adjusted Factors'!$E:$W,18,0)</f>
        <v>0</v>
      </c>
      <c r="CC42" s="129">
        <f>VLOOKUP($A42,'[4]Adjusted Factors'!$E:$W,19,0)</f>
        <v>0</v>
      </c>
      <c r="CE42" s="126"/>
      <c r="CI42" s="124" t="s">
        <v>143</v>
      </c>
      <c r="CJ42" s="124">
        <v>2334</v>
      </c>
      <c r="CK42" s="144"/>
      <c r="CL42" s="145"/>
      <c r="CM42" s="124">
        <f ca="1">VLOOKUP($A42,'[5]Adjusted Factors'!$E:$BH,28,0)</f>
        <v>139.00000000000006</v>
      </c>
      <c r="CN42" s="124">
        <f ca="1">VLOOKUP($A42,'[5]Adjusted Factors'!$E:$BH,29,0)</f>
        <v>139.00000000000006</v>
      </c>
      <c r="CO42" s="124">
        <f ca="1">VLOOKUP($A42,'[5]Adjusted Factors'!$E:$BH,30,0)</f>
        <v>0</v>
      </c>
      <c r="CP42" s="124">
        <f ca="1">VLOOKUP($A42,'[5]Adjusted Factors'!$E:$BH,31,0)</f>
        <v>0</v>
      </c>
      <c r="CQ42" s="124">
        <f ca="1">VLOOKUP($A42,'[5]Adjusted Factors'!$E:$BH,32,0)</f>
        <v>29.091772151898741</v>
      </c>
      <c r="CR42" s="124">
        <f ca="1">VLOOKUP($A42,'[5]Adjusted Factors'!$E:$BH,33,0)</f>
        <v>39.123417721518877</v>
      </c>
      <c r="CS42" s="124">
        <f ca="1">VLOOKUP($A42,'[5]Adjusted Factors'!$E:$BH,34,0)</f>
        <v>42.132911392404971</v>
      </c>
      <c r="CT42" s="124">
        <f ca="1">VLOOKUP($A42,'[5]Adjusted Factors'!$E:$BH,35,0)</f>
        <v>46.145569620253305</v>
      </c>
      <c r="CU42" s="124">
        <f ca="1">VLOOKUP($A42,'[5]Adjusted Factors'!$E:$BH,36,0)</f>
        <v>1.0031645569620264</v>
      </c>
      <c r="CV42" s="124">
        <f ca="1">VLOOKUP($A42,'[5]Adjusted Factors'!$E:$BH,37,0)</f>
        <v>57.180379746835428</v>
      </c>
      <c r="CW42" s="124">
        <f ca="1">VLOOKUP($A42,'[5]Adjusted Factors'!$E:$BH,38,0)</f>
        <v>102.32278481012649</v>
      </c>
      <c r="CX42" s="124">
        <f ca="1">VLOOKUP($A42,'[5]Adjusted Factors'!$E:$BH,39,0)</f>
        <v>0</v>
      </c>
      <c r="CY42" s="124">
        <f ca="1">VLOOKUP($A42,'[5]Adjusted Factors'!$E:$BH,40,0)</f>
        <v>0</v>
      </c>
      <c r="CZ42" s="124">
        <f ca="1">VLOOKUP($A42,'[5]Adjusted Factors'!$E:$BH,41,0)</f>
        <v>0</v>
      </c>
      <c r="DA42" s="124">
        <f ca="1">VLOOKUP($A42,'[5]Adjusted Factors'!$E:$BH,42,0)</f>
        <v>0</v>
      </c>
      <c r="DB42" s="124">
        <f ca="1">VLOOKUP($A42,'[5]Adjusted Factors'!$E:$BH,43,0)</f>
        <v>0</v>
      </c>
      <c r="DC42" s="124">
        <f ca="1">VLOOKUP($A42,'[5]Adjusted Factors'!$E:$BH,44,0)</f>
        <v>0</v>
      </c>
      <c r="DD42" s="124">
        <f ca="1">VLOOKUP($A42,'[5]Adjusted Factors'!$E:$BH,45,0)</f>
        <v>0</v>
      </c>
      <c r="DE42" s="124">
        <f ca="1">VLOOKUP($A42,'[5]Adjusted Factors'!$E:$BH,46,0)</f>
        <v>44.956363636363697</v>
      </c>
      <c r="DF42" s="124">
        <f ca="1">VLOOKUP($A42,'[5]Adjusted Factors'!$E:$BH,47,0)</f>
        <v>0</v>
      </c>
      <c r="DG42" s="124">
        <f ca="1">VLOOKUP($A42,'[5]Adjusted Factors'!$E:$BH,48,0)</f>
        <v>103.0078463203463</v>
      </c>
      <c r="DH42" s="124">
        <f ca="1">VLOOKUP($A42,'[5]Adjusted Factors'!$E:$BH,49,0)</f>
        <v>0</v>
      </c>
      <c r="DI42" s="124">
        <f ca="1">VLOOKUP($A42,'[5]Adjusted Factors'!$E:$BH,50,0)</f>
        <v>0</v>
      </c>
      <c r="DJ42" s="124">
        <f ca="1">VLOOKUP($A42,'[5]Adjusted Factors'!$E:$BH,51,0)</f>
        <v>0</v>
      </c>
      <c r="DK42" s="124">
        <f ca="1">VLOOKUP($A42,'[5]Adjusted Factors'!$E:$BH,52,0)</f>
        <v>0</v>
      </c>
      <c r="DL42" s="124">
        <f ca="1">VLOOKUP($A42,'[5]Adjusted Factors'!$E:$BH,53,0)</f>
        <v>0</v>
      </c>
      <c r="DM42" s="124">
        <f ca="1">VLOOKUP($A42,'[5]Adjusted Factors'!$E:$BH,54,0)</f>
        <v>0</v>
      </c>
      <c r="DN42" s="124">
        <f ca="1">VLOOKUP($A42,'[5]Adjusted Factors'!$E:$BH,55,0)</f>
        <v>7.9800000000000129</v>
      </c>
      <c r="DO42" s="124">
        <f ca="1">VLOOKUP($A42,'[5]Adjusted Factors'!$E:$BH,55,0)</f>
        <v>7.9800000000000129</v>
      </c>
    </row>
    <row r="43" spans="1:119" x14ac:dyDescent="0.2">
      <c r="A43" s="124">
        <v>131190</v>
      </c>
      <c r="B43" s="124">
        <v>8262353</v>
      </c>
      <c r="C43" s="124" t="s">
        <v>121</v>
      </c>
      <c r="D43" s="126">
        <f>VLOOKUP(A43,'[4]New ISB'!$B$6:$G$195,4,0)</f>
        <v>470</v>
      </c>
      <c r="E43" s="126">
        <f>VLOOKUP(A43,'[4]New ISB'!$B$6:$G$195,5,0)</f>
        <v>470</v>
      </c>
      <c r="F43" s="126">
        <f>VLOOKUP(A43,'[4]New ISB'!$B$6:$G$195,6,0)</f>
        <v>0</v>
      </c>
      <c r="G43" s="126">
        <f>VLOOKUP(A43,'[4]New ISB'!$B:$H,7,0)</f>
        <v>1687775.2452</v>
      </c>
      <c r="H43" s="126">
        <f>VLOOKUP(A43,'[4]New ISB'!$B:$J,8,0)</f>
        <v>0</v>
      </c>
      <c r="I43" s="126">
        <f>VLOOKUP(A43,'[4]New ISB'!$B:$J,9,0)</f>
        <v>0</v>
      </c>
      <c r="J43" s="126">
        <f>VLOOKUP($A43,'[4]New ISB'!$B:$FF,10,0)</f>
        <v>57523.260000000068</v>
      </c>
      <c r="K43" s="126">
        <f>VLOOKUP($A43,'[4]New ISB'!$B:$FF,11,0)</f>
        <v>0</v>
      </c>
      <c r="L43" s="126">
        <f>VLOOKUP($A43,'[4]New ISB'!$B:$FF,12,0)</f>
        <v>99640.37999999999</v>
      </c>
      <c r="M43" s="126">
        <f>VLOOKUP($A43,'[4]New ISB'!$B:$FF,13,0)</f>
        <v>0</v>
      </c>
      <c r="N43" s="126">
        <f>VLOOKUP($A43,'[4]New ISB'!$B:$FF,14,0)</f>
        <v>4113.9999999999945</v>
      </c>
      <c r="O43" s="126">
        <f>VLOOKUP($A43,'[4]New ISB'!$B:$FF,15,0)</f>
        <v>3521.759999999997</v>
      </c>
      <c r="P43" s="126">
        <f>VLOOKUP($A43,'[4]New ISB'!$B:$FF,16,0)</f>
        <v>1374.7500000000009</v>
      </c>
      <c r="Q43" s="126">
        <f>VLOOKUP($A43,'[4]New ISB'!$B:$FF,17,0)</f>
        <v>0</v>
      </c>
      <c r="R43" s="126">
        <f>VLOOKUP($A43,'[4]New ISB'!$B:$FF,18,0)</f>
        <v>2651.6499999999937</v>
      </c>
      <c r="S43" s="126">
        <f>VLOOKUP($A43,'[4]New ISB'!$B:$FF,19,0)</f>
        <v>0</v>
      </c>
      <c r="T43" s="126">
        <f>VLOOKUP($A43,'[4]New ISB'!$B:$FF,20,0)</f>
        <v>0</v>
      </c>
      <c r="U43" s="126">
        <f>VLOOKUP($A43,'[4]New ISB'!$B:$FF,21,0)</f>
        <v>0</v>
      </c>
      <c r="V43" s="126">
        <f>VLOOKUP($A43,'[4]New ISB'!$B:$FF,22,0)</f>
        <v>0</v>
      </c>
      <c r="W43" s="126">
        <f>VLOOKUP($A43,'[4]New ISB'!$B:$FF,23,0)</f>
        <v>0</v>
      </c>
      <c r="X43" s="126">
        <f>VLOOKUP($A43,'[4]New ISB'!$B:$FF,24,0)</f>
        <v>0</v>
      </c>
      <c r="Y43" s="126">
        <f>VLOOKUP($A43,'[4]New ISB'!$B:$FF,25,0)</f>
        <v>0</v>
      </c>
      <c r="Z43" s="126">
        <f>VLOOKUP($A43,'[4]New ISB'!$B:$FF,26,0)</f>
        <v>65616.479999999938</v>
      </c>
      <c r="AA43" s="126">
        <f>VLOOKUP($A43,'[4]New ISB'!$B:$FF,27,0)</f>
        <v>0</v>
      </c>
      <c r="AB43" s="126"/>
      <c r="AC43" s="126">
        <f>VLOOKUP($A43,'[4]New ISB'!$B:$FF,28,0)</f>
        <v>130763.4851128329</v>
      </c>
      <c r="AD43" s="126">
        <f>VLOOKUP($A43,'[4]New ISB'!$B:$FF,29,0)</f>
        <v>0</v>
      </c>
      <c r="AE43" s="126">
        <f>VLOOKUP($A43,'[4]New ISB'!$B:$FF,30,0)</f>
        <v>31436.843999999961</v>
      </c>
      <c r="AF43" s="126">
        <f>VLOOKUP($A43,'[4]New ISB'!$B:$FF,31,0)</f>
        <v>0</v>
      </c>
      <c r="AG43" s="126">
        <f>VLOOKUP($A43,'[4]New ISB'!$B:$FF,32,0)</f>
        <v>138401.09</v>
      </c>
      <c r="AH43" s="126">
        <f>VLOOKUP($A43,'[4]New ISB'!$B:$FF,33,0)</f>
        <v>0</v>
      </c>
      <c r="AI43" s="126">
        <f>VLOOKUP($A43,'[4]New ISB'!$B:$FF,34,0)</f>
        <v>0</v>
      </c>
      <c r="AJ43" s="126">
        <f>VLOOKUP($A43,'[4]New ISB'!$B:$FF,35,0)</f>
        <v>0</v>
      </c>
      <c r="AK43" s="126">
        <f>VLOOKUP($A43,'[4]New ISB'!$B:$FF,36,0)</f>
        <v>65249.279999999999</v>
      </c>
      <c r="AL43" s="126">
        <f>VLOOKUP($A43,'[4]New ISB'!$B:$FF,37,0)</f>
        <v>0</v>
      </c>
      <c r="AM43" s="126">
        <f>VLOOKUP($A43,'[4]New ISB'!$B:$FF,38,0)</f>
        <v>0</v>
      </c>
      <c r="AN43" s="126">
        <f>VLOOKUP($A43,'[4]New ISB'!$B:$FF,39,0)</f>
        <v>0</v>
      </c>
      <c r="AO43" s="126">
        <f>VLOOKUP($A43,'[4]New ISB'!$B:$FF,40,0)</f>
        <v>0</v>
      </c>
      <c r="AP43" s="126">
        <f>VLOOKUP($A43,'[4]New ISB'!$B:$FF,41,0)</f>
        <v>0</v>
      </c>
      <c r="AQ43" s="126">
        <f>VLOOKUP($A43,'[4]New ISB'!$B:$FF,42,0)</f>
        <v>0</v>
      </c>
      <c r="AR43" s="126">
        <f>VLOOKUP($A43,'[4]New ISB'!$B:$FF,43,0)</f>
        <v>0</v>
      </c>
      <c r="AS43" s="126">
        <f>VLOOKUP($A43,'[4]New ISB'!$B:$FF,44,0)</f>
        <v>0</v>
      </c>
      <c r="AT43" s="126">
        <f t="shared" si="19"/>
        <v>1687775.2452</v>
      </c>
      <c r="AU43" s="126">
        <f t="shared" si="20"/>
        <v>396642.60911283293</v>
      </c>
      <c r="AV43" s="126">
        <f t="shared" si="21"/>
        <v>203650.37</v>
      </c>
      <c r="AW43" s="126">
        <f>VLOOKUP($A43,'[4]New ISB'!$B:$FF,48,0)</f>
        <v>165650.54781103146</v>
      </c>
      <c r="AX43" s="126">
        <f t="shared" si="22"/>
        <v>2288068.224312833</v>
      </c>
      <c r="AY43" s="126">
        <f>VLOOKUP($A43,'[4]New ISB'!$B:$CC,50,0)</f>
        <v>2222818.9443128332</v>
      </c>
      <c r="AZ43" s="126">
        <f>VLOOKUP($A43,'[4]New ISB'!$B:$CC,51,0)</f>
        <v>4610</v>
      </c>
      <c r="BA43" s="126">
        <f>VLOOKUP($A43,'[4]New ISB'!$B:$CC,52,0)</f>
        <v>2166700</v>
      </c>
      <c r="BB43" s="126">
        <f>VLOOKUP($A43,'[4]New ISB'!$B:$CC,53,0)</f>
        <v>0</v>
      </c>
      <c r="BC43" s="126">
        <f>VLOOKUP($A43,'[4]New ISB'!$B:$CC,54,0)</f>
        <v>0</v>
      </c>
      <c r="BD43" s="126">
        <f>VLOOKUP($A43,'[4]New ISB'!$B:$CC,55,0)</f>
        <v>2288068.224312833</v>
      </c>
      <c r="BE43" s="126">
        <f>VLOOKUP($A43,'[4]New ISB'!$B:$CC,56,0)</f>
        <v>2288068.2243128326</v>
      </c>
      <c r="BF43" s="126">
        <f>VLOOKUP($A43,'[4]New ISB'!$B:$CC,57,0)</f>
        <v>0</v>
      </c>
      <c r="BG43" s="126">
        <f>VLOOKUP($A43,'[4]New ISB'!$B:$CC,58,0)</f>
        <v>2231949.2799999998</v>
      </c>
      <c r="BH43" s="126">
        <f>VLOOKUP($A43,'[4]New ISB'!$B:$CC,59,0)</f>
        <v>2028298.9099999997</v>
      </c>
      <c r="BI43" s="126">
        <f>VLOOKUP($A43,'[4]New ISB'!$B:$CC,60,0)</f>
        <v>2084417.8543128332</v>
      </c>
      <c r="BJ43" s="126">
        <f>VLOOKUP($A43,'[4]New ISB'!$B:$CC,61,0)</f>
        <v>4434.9316049209219</v>
      </c>
      <c r="BK43" s="126">
        <f>VLOOKUP($A43,'[4]New ISB'!$B:$CC,62,0)</f>
        <v>4377.8270070796461</v>
      </c>
      <c r="BL43" s="159">
        <f>VLOOKUP($A43,'[4]New ISB'!$B:$CC,63,0)</f>
        <v>1.3044050792534408E-2</v>
      </c>
      <c r="BM43" s="126">
        <f>VLOOKUP($A43,'[4]New ISB'!$B:$CC,64,0)</f>
        <v>0</v>
      </c>
      <c r="BN43" s="126">
        <f>VLOOKUP($A43,'[4]New ISB'!$B:$CC,65,0)</f>
        <v>0</v>
      </c>
      <c r="BO43" s="126">
        <f>VLOOKUP($A43,'[4]New ISB'!$B:$CC,66,0)</f>
        <v>2288068.224312833</v>
      </c>
      <c r="BP43" s="126">
        <f>VLOOKUP($A43,'[4]New ISB'!$B:$CC,67,0)</f>
        <v>4729.4020091762413</v>
      </c>
      <c r="BQ43" s="127" t="str">
        <f>VLOOKUP($A43,'[4]New ISB'!$B:$CC,68,0)</f>
        <v>Y</v>
      </c>
      <c r="BR43" s="126">
        <f>VLOOKUP($A43,'[4]New ISB'!$B:$CC,69,0)</f>
        <v>4868.2302644953897</v>
      </c>
      <c r="BS43" s="159">
        <f>VLOOKUP($A43,'[4]New ISB'!$B:$CC,70,0)</f>
        <v>1.0491015744614085E-2</v>
      </c>
      <c r="BT43" s="126">
        <f>VLOOKUP($A43,'[4]New ISB'!$B:$CC,71,0)</f>
        <v>-11371.913261279808</v>
      </c>
      <c r="BU43" s="126">
        <f>VLOOKUP($A43,'[4]New ISB'!$B:$CC,72,0)</f>
        <v>2276696.3110515531</v>
      </c>
      <c r="BV43" s="126">
        <f>VLOOKUP($A43,'[4]New ISB'!$B:$CC,73,0)</f>
        <v>0</v>
      </c>
      <c r="BW43" s="126">
        <f>VLOOKUP($A43,'[4]New ISB'!$B:$CC,74,0)</f>
        <v>2276696.3110515531</v>
      </c>
      <c r="BY43" s="126">
        <f>VLOOKUP($A43,'[4]New ISB'!$B:$CC,75,0)</f>
        <v>65249.279999999999</v>
      </c>
      <c r="BZ43" s="126">
        <f>VLOOKUP($A43,'[4]New ISB'!$B:$CC,76,0)</f>
        <v>2211447.0310515533</v>
      </c>
      <c r="CA43" s="126">
        <f>VLOOKUP(A43,'[4]New ISB'!$B:$F,5,0)</f>
        <v>470</v>
      </c>
      <c r="CB43" s="129">
        <f>VLOOKUP($A43,'[4]Adjusted Factors'!$E:$W,18,0)</f>
        <v>0</v>
      </c>
      <c r="CC43" s="129">
        <f>VLOOKUP($A43,'[4]Adjusted Factors'!$E:$W,19,0)</f>
        <v>0</v>
      </c>
      <c r="CE43" s="126"/>
      <c r="CI43" s="124" t="s">
        <v>144</v>
      </c>
      <c r="CJ43" s="124">
        <v>2031</v>
      </c>
      <c r="CK43" s="144"/>
      <c r="CL43" s="145"/>
      <c r="CM43" s="124">
        <f ca="1">VLOOKUP($A43,'[5]Adjusted Factors'!$E:$BH,28,0)</f>
        <v>114.00000000000014</v>
      </c>
      <c r="CN43" s="124">
        <f ca="1">VLOOKUP($A43,'[5]Adjusted Factors'!$E:$BH,29,0)</f>
        <v>117.99999999999999</v>
      </c>
      <c r="CO43" s="124">
        <f ca="1">VLOOKUP($A43,'[5]Adjusted Factors'!$E:$BH,30,0)</f>
        <v>0</v>
      </c>
      <c r="CP43" s="124">
        <f ca="1">VLOOKUP($A43,'[5]Adjusted Factors'!$E:$BH,31,0)</f>
        <v>0</v>
      </c>
      <c r="CQ43" s="124">
        <f ca="1">VLOOKUP($A43,'[5]Adjusted Factors'!$E:$BH,32,0)</f>
        <v>433.00000000000006</v>
      </c>
      <c r="CR43" s="124">
        <f ca="1">VLOOKUP($A43,'[5]Adjusted Factors'!$E:$BH,33,0)</f>
        <v>16.999999999999979</v>
      </c>
      <c r="CS43" s="124">
        <f ca="1">VLOOKUP($A43,'[5]Adjusted Factors'!$E:$BH,34,0)</f>
        <v>11.999999999999989</v>
      </c>
      <c r="CT43" s="124">
        <f ca="1">VLOOKUP($A43,'[5]Adjusted Factors'!$E:$BH,35,0)</f>
        <v>3.0000000000000022</v>
      </c>
      <c r="CU43" s="124">
        <f ca="1">VLOOKUP($A43,'[5]Adjusted Factors'!$E:$BH,36,0)</f>
        <v>0</v>
      </c>
      <c r="CV43" s="124">
        <f ca="1">VLOOKUP($A43,'[5]Adjusted Factors'!$E:$BH,37,0)</f>
        <v>4.9999999999999876</v>
      </c>
      <c r="CW43" s="124">
        <f ca="1">VLOOKUP($A43,'[5]Adjusted Factors'!$E:$BH,38,0)</f>
        <v>0</v>
      </c>
      <c r="CX43" s="124">
        <f ca="1">VLOOKUP($A43,'[5]Adjusted Factors'!$E:$BH,39,0)</f>
        <v>0</v>
      </c>
      <c r="CY43" s="124">
        <f ca="1">VLOOKUP($A43,'[5]Adjusted Factors'!$E:$BH,40,0)</f>
        <v>0</v>
      </c>
      <c r="CZ43" s="124">
        <f ca="1">VLOOKUP($A43,'[5]Adjusted Factors'!$E:$BH,41,0)</f>
        <v>0</v>
      </c>
      <c r="DA43" s="124">
        <f ca="1">VLOOKUP($A43,'[5]Adjusted Factors'!$E:$BH,42,0)</f>
        <v>0</v>
      </c>
      <c r="DB43" s="124">
        <f ca="1">VLOOKUP($A43,'[5]Adjusted Factors'!$E:$BH,43,0)</f>
        <v>0</v>
      </c>
      <c r="DC43" s="124">
        <f ca="1">VLOOKUP($A43,'[5]Adjusted Factors'!$E:$BH,44,0)</f>
        <v>0</v>
      </c>
      <c r="DD43" s="124">
        <f ca="1">VLOOKUP($A43,'[5]Adjusted Factors'!$E:$BH,45,0)</f>
        <v>0</v>
      </c>
      <c r="DE43" s="124">
        <f ca="1">VLOOKUP($A43,'[5]Adjusted Factors'!$E:$BH,46,0)</f>
        <v>107.99999999999991</v>
      </c>
      <c r="DF43" s="124">
        <f ca="1">VLOOKUP($A43,'[5]Adjusted Factors'!$E:$BH,47,0)</f>
        <v>0</v>
      </c>
      <c r="DG43" s="124">
        <f ca="1">VLOOKUP($A43,'[5]Adjusted Factors'!$E:$BH,48,0)</f>
        <v>108.53272670238367</v>
      </c>
      <c r="DH43" s="124">
        <f ca="1">VLOOKUP($A43,'[5]Adjusted Factors'!$E:$BH,49,0)</f>
        <v>0</v>
      </c>
      <c r="DI43" s="124">
        <f ca="1">VLOOKUP($A43,'[5]Adjusted Factors'!$E:$BH,50,0)</f>
        <v>0</v>
      </c>
      <c r="DJ43" s="124">
        <f ca="1">VLOOKUP($A43,'[5]Adjusted Factors'!$E:$BH,51,0)</f>
        <v>0</v>
      </c>
      <c r="DK43" s="124">
        <f ca="1">VLOOKUP($A43,'[5]Adjusted Factors'!$E:$BH,52,0)</f>
        <v>0</v>
      </c>
      <c r="DL43" s="124">
        <f ca="1">VLOOKUP($A43,'[5]Adjusted Factors'!$E:$BH,53,0)</f>
        <v>0</v>
      </c>
      <c r="DM43" s="124">
        <f ca="1">VLOOKUP($A43,'[5]Adjusted Factors'!$E:$BH,54,0)</f>
        <v>0</v>
      </c>
      <c r="DN43" s="124">
        <f ca="1">VLOOKUP($A43,'[5]Adjusted Factors'!$E:$BH,55,0)</f>
        <v>31.799999999999958</v>
      </c>
      <c r="DO43" s="124">
        <f ca="1">VLOOKUP($A43,'[5]Adjusted Factors'!$E:$BH,55,0)</f>
        <v>31.799999999999958</v>
      </c>
    </row>
    <row r="44" spans="1:119" x14ac:dyDescent="0.2">
      <c r="A44" s="124">
        <v>131348</v>
      </c>
      <c r="B44" s="124">
        <v>8262506</v>
      </c>
      <c r="C44" s="124" t="s">
        <v>154</v>
      </c>
      <c r="D44" s="126">
        <f>VLOOKUP(A44,'[4]New ISB'!$B$6:$G$195,4,0)</f>
        <v>178</v>
      </c>
      <c r="E44" s="126">
        <f>VLOOKUP(A44,'[4]New ISB'!$B$6:$G$195,5,0)</f>
        <v>178</v>
      </c>
      <c r="F44" s="126">
        <f>VLOOKUP(A44,'[4]New ISB'!$B$6:$G$195,6,0)</f>
        <v>0</v>
      </c>
      <c r="G44" s="126">
        <f>VLOOKUP(A44,'[4]New ISB'!$B:$H,7,0)</f>
        <v>639199.98647999996</v>
      </c>
      <c r="H44" s="126">
        <f>VLOOKUP(A44,'[4]New ISB'!$B:$J,8,0)</f>
        <v>0</v>
      </c>
      <c r="I44" s="126">
        <f>VLOOKUP(A44,'[4]New ISB'!$B:$J,9,0)</f>
        <v>0</v>
      </c>
      <c r="J44" s="126">
        <f>VLOOKUP($A44,'[4]New ISB'!$B:$FF,10,0)</f>
        <v>11100.980000000041</v>
      </c>
      <c r="K44" s="126">
        <f>VLOOKUP($A44,'[4]New ISB'!$B:$FF,11,0)</f>
        <v>0</v>
      </c>
      <c r="L44" s="126">
        <f>VLOOKUP($A44,'[4]New ISB'!$B:$FF,12,0)</f>
        <v>18577.02000000007</v>
      </c>
      <c r="M44" s="126">
        <f>VLOOKUP($A44,'[4]New ISB'!$B:$FF,13,0)</f>
        <v>0</v>
      </c>
      <c r="N44" s="126">
        <f>VLOOKUP($A44,'[4]New ISB'!$B:$FF,14,0)</f>
        <v>242.00000000000011</v>
      </c>
      <c r="O44" s="126">
        <f>VLOOKUP($A44,'[4]New ISB'!$B:$FF,15,0)</f>
        <v>293.48000000000013</v>
      </c>
      <c r="P44" s="126">
        <f>VLOOKUP($A44,'[4]New ISB'!$B:$FF,16,0)</f>
        <v>458.25000000000023</v>
      </c>
      <c r="Q44" s="126">
        <f>VLOOKUP($A44,'[4]New ISB'!$B:$FF,17,0)</f>
        <v>0</v>
      </c>
      <c r="R44" s="126">
        <f>VLOOKUP($A44,'[4]New ISB'!$B:$FF,18,0)</f>
        <v>530.33000000000027</v>
      </c>
      <c r="S44" s="126">
        <f>VLOOKUP($A44,'[4]New ISB'!$B:$FF,19,0)</f>
        <v>0</v>
      </c>
      <c r="T44" s="126">
        <f>VLOOKUP($A44,'[4]New ISB'!$B:$FF,20,0)</f>
        <v>0</v>
      </c>
      <c r="U44" s="126">
        <f>VLOOKUP($A44,'[4]New ISB'!$B:$FF,21,0)</f>
        <v>0</v>
      </c>
      <c r="V44" s="126">
        <f>VLOOKUP($A44,'[4]New ISB'!$B:$FF,22,0)</f>
        <v>0</v>
      </c>
      <c r="W44" s="126">
        <f>VLOOKUP($A44,'[4]New ISB'!$B:$FF,23,0)</f>
        <v>0</v>
      </c>
      <c r="X44" s="126">
        <f>VLOOKUP($A44,'[4]New ISB'!$B:$FF,24,0)</f>
        <v>0</v>
      </c>
      <c r="Y44" s="126">
        <f>VLOOKUP($A44,'[4]New ISB'!$B:$FF,25,0)</f>
        <v>0</v>
      </c>
      <c r="Z44" s="126">
        <f>VLOOKUP($A44,'[4]New ISB'!$B:$FF,26,0)</f>
        <v>32716.340168067185</v>
      </c>
      <c r="AA44" s="126">
        <f>VLOOKUP($A44,'[4]New ISB'!$B:$FF,27,0)</f>
        <v>0</v>
      </c>
      <c r="AB44" s="126"/>
      <c r="AC44" s="126">
        <f>VLOOKUP($A44,'[4]New ISB'!$B:$FF,28,0)</f>
        <v>59675.753739130421</v>
      </c>
      <c r="AD44" s="126">
        <f>VLOOKUP($A44,'[4]New ISB'!$B:$FF,29,0)</f>
        <v>0</v>
      </c>
      <c r="AE44" s="126">
        <f>VLOOKUP($A44,'[4]New ISB'!$B:$FF,30,0)</f>
        <v>0</v>
      </c>
      <c r="AF44" s="126">
        <f>VLOOKUP($A44,'[4]New ISB'!$B:$FF,31,0)</f>
        <v>0</v>
      </c>
      <c r="AG44" s="126">
        <f>VLOOKUP($A44,'[4]New ISB'!$B:$FF,32,0)</f>
        <v>138401.09</v>
      </c>
      <c r="AH44" s="126">
        <f>VLOOKUP($A44,'[4]New ISB'!$B:$FF,33,0)</f>
        <v>0</v>
      </c>
      <c r="AI44" s="126">
        <f>VLOOKUP($A44,'[4]New ISB'!$B:$FF,34,0)</f>
        <v>0</v>
      </c>
      <c r="AJ44" s="126">
        <f>VLOOKUP($A44,'[4]New ISB'!$B:$FF,35,0)</f>
        <v>0</v>
      </c>
      <c r="AK44" s="126">
        <f>VLOOKUP($A44,'[4]New ISB'!$B:$FF,36,0)</f>
        <v>33856</v>
      </c>
      <c r="AL44" s="126">
        <f>VLOOKUP($A44,'[4]New ISB'!$B:$FF,37,0)</f>
        <v>0</v>
      </c>
      <c r="AM44" s="126">
        <f>VLOOKUP($A44,'[4]New ISB'!$B:$FF,38,0)</f>
        <v>0</v>
      </c>
      <c r="AN44" s="126">
        <f>VLOOKUP($A44,'[4]New ISB'!$B:$FF,39,0)</f>
        <v>0</v>
      </c>
      <c r="AO44" s="126">
        <f>VLOOKUP($A44,'[4]New ISB'!$B:$FF,40,0)</f>
        <v>0</v>
      </c>
      <c r="AP44" s="126">
        <f>VLOOKUP($A44,'[4]New ISB'!$B:$FF,41,0)</f>
        <v>0</v>
      </c>
      <c r="AQ44" s="126">
        <f>VLOOKUP($A44,'[4]New ISB'!$B:$FF,42,0)</f>
        <v>0</v>
      </c>
      <c r="AR44" s="126">
        <f>VLOOKUP($A44,'[4]New ISB'!$B:$FF,43,0)</f>
        <v>0</v>
      </c>
      <c r="AS44" s="126">
        <f>VLOOKUP($A44,'[4]New ISB'!$B:$FF,44,0)</f>
        <v>0</v>
      </c>
      <c r="AT44" s="126">
        <f t="shared" si="19"/>
        <v>639199.98647999996</v>
      </c>
      <c r="AU44" s="126">
        <f t="shared" si="20"/>
        <v>123594.15390719772</v>
      </c>
      <c r="AV44" s="126">
        <f t="shared" si="21"/>
        <v>172257.09</v>
      </c>
      <c r="AW44" s="126">
        <f>VLOOKUP($A44,'[4]New ISB'!$B:$FF,48,0)</f>
        <v>60237.030716591318</v>
      </c>
      <c r="AX44" s="126">
        <f t="shared" si="22"/>
        <v>935051.23038719769</v>
      </c>
      <c r="AY44" s="126">
        <f>VLOOKUP($A44,'[4]New ISB'!$B:$CC,50,0)</f>
        <v>901195.23038719769</v>
      </c>
      <c r="AZ44" s="126">
        <f>VLOOKUP($A44,'[4]New ISB'!$B:$CC,51,0)</f>
        <v>4610</v>
      </c>
      <c r="BA44" s="126">
        <f>VLOOKUP($A44,'[4]New ISB'!$B:$CC,52,0)</f>
        <v>820580</v>
      </c>
      <c r="BB44" s="126">
        <f>VLOOKUP($A44,'[4]New ISB'!$B:$CC,53,0)</f>
        <v>0</v>
      </c>
      <c r="BC44" s="126">
        <f>VLOOKUP($A44,'[4]New ISB'!$B:$CC,54,0)</f>
        <v>0</v>
      </c>
      <c r="BD44" s="126">
        <f>VLOOKUP($A44,'[4]New ISB'!$B:$CC,55,0)</f>
        <v>935051.23038719769</v>
      </c>
      <c r="BE44" s="126">
        <f>VLOOKUP($A44,'[4]New ISB'!$B:$CC,56,0)</f>
        <v>935051.23038719757</v>
      </c>
      <c r="BF44" s="126">
        <f>VLOOKUP($A44,'[4]New ISB'!$B:$CC,57,0)</f>
        <v>0</v>
      </c>
      <c r="BG44" s="126">
        <f>VLOOKUP($A44,'[4]New ISB'!$B:$CC,58,0)</f>
        <v>854436</v>
      </c>
      <c r="BH44" s="126">
        <f>VLOOKUP($A44,'[4]New ISB'!$B:$CC,59,0)</f>
        <v>682178.91</v>
      </c>
      <c r="BI44" s="126">
        <f>VLOOKUP($A44,'[4]New ISB'!$B:$CC,60,0)</f>
        <v>762794.14038719772</v>
      </c>
      <c r="BJ44" s="126">
        <f>VLOOKUP($A44,'[4]New ISB'!$B:$CC,61,0)</f>
        <v>4285.3603392539198</v>
      </c>
      <c r="BK44" s="126">
        <f>VLOOKUP($A44,'[4]New ISB'!$B:$CC,62,0)</f>
        <v>4270.0352620111735</v>
      </c>
      <c r="BL44" s="159">
        <f>VLOOKUP($A44,'[4]New ISB'!$B:$CC,63,0)</f>
        <v>3.5889814257712501E-3</v>
      </c>
      <c r="BM44" s="126">
        <f>VLOOKUP($A44,'[4]New ISB'!$B:$CC,64,0)</f>
        <v>0</v>
      </c>
      <c r="BN44" s="126">
        <f>VLOOKUP($A44,'[4]New ISB'!$B:$CC,65,0)</f>
        <v>0</v>
      </c>
      <c r="BO44" s="126">
        <f>VLOOKUP($A44,'[4]New ISB'!$B:$CC,66,0)</f>
        <v>935051.23038719769</v>
      </c>
      <c r="BP44" s="126">
        <f>VLOOKUP($A44,'[4]New ISB'!$B:$CC,67,0)</f>
        <v>5062.8945527370661</v>
      </c>
      <c r="BQ44" s="127" t="str">
        <f>VLOOKUP($A44,'[4]New ISB'!$B:$CC,68,0)</f>
        <v>Y</v>
      </c>
      <c r="BR44" s="126">
        <f>VLOOKUP($A44,'[4]New ISB'!$B:$CC,69,0)</f>
        <v>5253.0967999280765</v>
      </c>
      <c r="BS44" s="159">
        <f>VLOOKUP($A44,'[4]New ISB'!$B:$CC,70,0)</f>
        <v>8.7182174450497474E-3</v>
      </c>
      <c r="BT44" s="126">
        <f>VLOOKUP($A44,'[4]New ISB'!$B:$CC,71,0)</f>
        <v>-4306.8097032080977</v>
      </c>
      <c r="BU44" s="126">
        <f>VLOOKUP($A44,'[4]New ISB'!$B:$CC,72,0)</f>
        <v>930744.42068398965</v>
      </c>
      <c r="BV44" s="126">
        <f>VLOOKUP($A44,'[4]New ISB'!$B:$CC,73,0)</f>
        <v>0</v>
      </c>
      <c r="BW44" s="126">
        <f>VLOOKUP($A44,'[4]New ISB'!$B:$CC,74,0)</f>
        <v>930744.42068398965</v>
      </c>
      <c r="BY44" s="126">
        <f>VLOOKUP($A44,'[4]New ISB'!$B:$CC,75,0)</f>
        <v>33856</v>
      </c>
      <c r="BZ44" s="126">
        <f>VLOOKUP($A44,'[4]New ISB'!$B:$CC,76,0)</f>
        <v>896888.42068398965</v>
      </c>
      <c r="CA44" s="126">
        <f>VLOOKUP(A44,'[4]New ISB'!$B:$F,5,0)</f>
        <v>178</v>
      </c>
      <c r="CB44" s="129">
        <f>VLOOKUP($A44,'[4]Adjusted Factors'!$E:$W,18,0)</f>
        <v>0</v>
      </c>
      <c r="CC44" s="129">
        <f>VLOOKUP($A44,'[4]Adjusted Factors'!$E:$W,19,0)</f>
        <v>0</v>
      </c>
      <c r="CE44" s="126"/>
      <c r="CI44" s="124" t="s">
        <v>145</v>
      </c>
      <c r="CJ44" s="124">
        <v>2006</v>
      </c>
      <c r="CK44" s="144"/>
      <c r="CL44" s="145"/>
      <c r="CM44" s="124">
        <f ca="1">VLOOKUP($A44,'[5]Adjusted Factors'!$E:$BH,28,0)</f>
        <v>22.000000000000082</v>
      </c>
      <c r="CN44" s="124">
        <f ca="1">VLOOKUP($A44,'[5]Adjusted Factors'!$E:$BH,29,0)</f>
        <v>22.000000000000082</v>
      </c>
      <c r="CO44" s="124">
        <f ca="1">VLOOKUP($A44,'[5]Adjusted Factors'!$E:$BH,30,0)</f>
        <v>0</v>
      </c>
      <c r="CP44" s="124">
        <f ca="1">VLOOKUP($A44,'[5]Adjusted Factors'!$E:$BH,31,0)</f>
        <v>0</v>
      </c>
      <c r="CQ44" s="124">
        <f ca="1">VLOOKUP($A44,'[5]Adjusted Factors'!$E:$BH,32,0)</f>
        <v>173.99999999999991</v>
      </c>
      <c r="CR44" s="124">
        <f ca="1">VLOOKUP($A44,'[5]Adjusted Factors'!$E:$BH,33,0)</f>
        <v>1.0000000000000004</v>
      </c>
      <c r="CS44" s="124">
        <f ca="1">VLOOKUP($A44,'[5]Adjusted Factors'!$E:$BH,34,0)</f>
        <v>1.0000000000000004</v>
      </c>
      <c r="CT44" s="124">
        <f ca="1">VLOOKUP($A44,'[5]Adjusted Factors'!$E:$BH,35,0)</f>
        <v>1.0000000000000004</v>
      </c>
      <c r="CU44" s="124">
        <f ca="1">VLOOKUP($A44,'[5]Adjusted Factors'!$E:$BH,36,0)</f>
        <v>0</v>
      </c>
      <c r="CV44" s="124">
        <f ca="1">VLOOKUP($A44,'[5]Adjusted Factors'!$E:$BH,37,0)</f>
        <v>1.0000000000000004</v>
      </c>
      <c r="CW44" s="124">
        <f ca="1">VLOOKUP($A44,'[5]Adjusted Factors'!$E:$BH,38,0)</f>
        <v>0</v>
      </c>
      <c r="CX44" s="124">
        <f ca="1">VLOOKUP($A44,'[5]Adjusted Factors'!$E:$BH,39,0)</f>
        <v>0</v>
      </c>
      <c r="CY44" s="124">
        <f ca="1">VLOOKUP($A44,'[5]Adjusted Factors'!$E:$BH,40,0)</f>
        <v>0</v>
      </c>
      <c r="CZ44" s="124">
        <f ca="1">VLOOKUP($A44,'[5]Adjusted Factors'!$E:$BH,41,0)</f>
        <v>0</v>
      </c>
      <c r="DA44" s="124">
        <f ca="1">VLOOKUP($A44,'[5]Adjusted Factors'!$E:$BH,42,0)</f>
        <v>0</v>
      </c>
      <c r="DB44" s="124">
        <f ca="1">VLOOKUP($A44,'[5]Adjusted Factors'!$E:$BH,43,0)</f>
        <v>0</v>
      </c>
      <c r="DC44" s="124">
        <f ca="1">VLOOKUP($A44,'[5]Adjusted Factors'!$E:$BH,44,0)</f>
        <v>0</v>
      </c>
      <c r="DD44" s="124">
        <f ca="1">VLOOKUP($A44,'[5]Adjusted Factors'!$E:$BH,45,0)</f>
        <v>0</v>
      </c>
      <c r="DE44" s="124">
        <f ca="1">VLOOKUP($A44,'[5]Adjusted Factors'!$E:$BH,46,0)</f>
        <v>53.848739495798256</v>
      </c>
      <c r="DF44" s="124">
        <f ca="1">VLOOKUP($A44,'[5]Adjusted Factors'!$E:$BH,47,0)</f>
        <v>0</v>
      </c>
      <c r="DG44" s="124">
        <f ca="1">VLOOKUP($A44,'[5]Adjusted Factors'!$E:$BH,48,0)</f>
        <v>49.530434782608687</v>
      </c>
      <c r="DH44" s="124">
        <f ca="1">VLOOKUP($A44,'[5]Adjusted Factors'!$E:$BH,49,0)</f>
        <v>0</v>
      </c>
      <c r="DI44" s="124">
        <f ca="1">VLOOKUP($A44,'[5]Adjusted Factors'!$E:$BH,50,0)</f>
        <v>0</v>
      </c>
      <c r="DJ44" s="124">
        <f ca="1">VLOOKUP($A44,'[5]Adjusted Factors'!$E:$BH,51,0)</f>
        <v>0</v>
      </c>
      <c r="DK44" s="124">
        <f ca="1">VLOOKUP($A44,'[5]Adjusted Factors'!$E:$BH,52,0)</f>
        <v>0</v>
      </c>
      <c r="DL44" s="124">
        <f ca="1">VLOOKUP($A44,'[5]Adjusted Factors'!$E:$BH,53,0)</f>
        <v>0</v>
      </c>
      <c r="DM44" s="124">
        <f ca="1">VLOOKUP($A44,'[5]Adjusted Factors'!$E:$BH,54,0)</f>
        <v>0</v>
      </c>
      <c r="DN44" s="124">
        <f ca="1">VLOOKUP($A44,'[5]Adjusted Factors'!$E:$BH,55,0)</f>
        <v>0</v>
      </c>
      <c r="DO44" s="124">
        <f ca="1">VLOOKUP($A44,'[5]Adjusted Factors'!$E:$BH,55,0)</f>
        <v>0</v>
      </c>
    </row>
    <row r="45" spans="1:119" x14ac:dyDescent="0.2">
      <c r="A45" s="124">
        <v>110404</v>
      </c>
      <c r="B45" s="124">
        <v>8263000</v>
      </c>
      <c r="C45" s="124" t="s">
        <v>113</v>
      </c>
      <c r="D45" s="126">
        <f>VLOOKUP(A45,'[4]New ISB'!$B$6:$G$195,4,0)</f>
        <v>183</v>
      </c>
      <c r="E45" s="126">
        <f>VLOOKUP(A45,'[4]New ISB'!$B$6:$G$195,5,0)</f>
        <v>183</v>
      </c>
      <c r="F45" s="126">
        <f>VLOOKUP(A45,'[4]New ISB'!$B$6:$G$195,6,0)</f>
        <v>0</v>
      </c>
      <c r="G45" s="126">
        <f>VLOOKUP(A45,'[4]New ISB'!$B:$H,7,0)</f>
        <v>657155.04228000005</v>
      </c>
      <c r="H45" s="126">
        <f>VLOOKUP(A45,'[4]New ISB'!$B:$J,8,0)</f>
        <v>0</v>
      </c>
      <c r="I45" s="126">
        <f>VLOOKUP(A45,'[4]New ISB'!$B:$J,9,0)</f>
        <v>0</v>
      </c>
      <c r="J45" s="126">
        <f>VLOOKUP($A45,'[4]New ISB'!$B:$FF,10,0)</f>
        <v>31789.169999999976</v>
      </c>
      <c r="K45" s="126">
        <f>VLOOKUP($A45,'[4]New ISB'!$B:$FF,11,0)</f>
        <v>0</v>
      </c>
      <c r="L45" s="126">
        <f>VLOOKUP($A45,'[4]New ISB'!$B:$FF,12,0)</f>
        <v>54042.239999999976</v>
      </c>
      <c r="M45" s="126">
        <f>VLOOKUP($A45,'[4]New ISB'!$B:$FF,13,0)</f>
        <v>0</v>
      </c>
      <c r="N45" s="126">
        <f>VLOOKUP($A45,'[4]New ISB'!$B:$FF,14,0)</f>
        <v>1451.9999999999982</v>
      </c>
      <c r="O45" s="126">
        <f>VLOOKUP($A45,'[4]New ISB'!$B:$FF,15,0)</f>
        <v>7923.9599999999809</v>
      </c>
      <c r="P45" s="126">
        <f>VLOOKUP($A45,'[4]New ISB'!$B:$FF,16,0)</f>
        <v>1374.7499999999984</v>
      </c>
      <c r="Q45" s="126">
        <f>VLOOKUP($A45,'[4]New ISB'!$B:$FF,17,0)</f>
        <v>0</v>
      </c>
      <c r="R45" s="126">
        <f>VLOOKUP($A45,'[4]New ISB'!$B:$FF,18,0)</f>
        <v>0</v>
      </c>
      <c r="S45" s="126">
        <f>VLOOKUP($A45,'[4]New ISB'!$B:$FF,19,0)</f>
        <v>0</v>
      </c>
      <c r="T45" s="126">
        <f>VLOOKUP($A45,'[4]New ISB'!$B:$FF,20,0)</f>
        <v>0</v>
      </c>
      <c r="U45" s="126">
        <f>VLOOKUP($A45,'[4]New ISB'!$B:$FF,21,0)</f>
        <v>0</v>
      </c>
      <c r="V45" s="126">
        <f>VLOOKUP($A45,'[4]New ISB'!$B:$FF,22,0)</f>
        <v>0</v>
      </c>
      <c r="W45" s="126">
        <f>VLOOKUP($A45,'[4]New ISB'!$B:$FF,23,0)</f>
        <v>0</v>
      </c>
      <c r="X45" s="126">
        <f>VLOOKUP($A45,'[4]New ISB'!$B:$FF,24,0)</f>
        <v>0</v>
      </c>
      <c r="Y45" s="126">
        <f>VLOOKUP($A45,'[4]New ISB'!$B:$FF,25,0)</f>
        <v>0</v>
      </c>
      <c r="Z45" s="126">
        <f>VLOOKUP($A45,'[4]New ISB'!$B:$FF,26,0)</f>
        <v>8655.0014371257457</v>
      </c>
      <c r="AA45" s="126">
        <f>VLOOKUP($A45,'[4]New ISB'!$B:$FF,27,0)</f>
        <v>0</v>
      </c>
      <c r="AB45" s="126"/>
      <c r="AC45" s="126">
        <f>VLOOKUP($A45,'[4]New ISB'!$B:$FF,28,0)</f>
        <v>95741.063447134002</v>
      </c>
      <c r="AD45" s="126">
        <f>VLOOKUP($A45,'[4]New ISB'!$B:$FF,29,0)</f>
        <v>0</v>
      </c>
      <c r="AE45" s="126">
        <f>VLOOKUP($A45,'[4]New ISB'!$B:$FF,30,0)</f>
        <v>7928.4116000000258</v>
      </c>
      <c r="AF45" s="126">
        <f>VLOOKUP($A45,'[4]New ISB'!$B:$FF,31,0)</f>
        <v>0</v>
      </c>
      <c r="AG45" s="126">
        <f>VLOOKUP($A45,'[4]New ISB'!$B:$FF,32,0)</f>
        <v>138401.09</v>
      </c>
      <c r="AH45" s="126">
        <f>VLOOKUP($A45,'[4]New ISB'!$B:$FF,33,0)</f>
        <v>0</v>
      </c>
      <c r="AI45" s="126">
        <f>VLOOKUP($A45,'[4]New ISB'!$B:$FF,34,0)</f>
        <v>0</v>
      </c>
      <c r="AJ45" s="126">
        <f>VLOOKUP($A45,'[4]New ISB'!$B:$FF,35,0)</f>
        <v>0</v>
      </c>
      <c r="AK45" s="126">
        <f>VLOOKUP($A45,'[4]New ISB'!$B:$FF,36,0)</f>
        <v>28549.119999999999</v>
      </c>
      <c r="AL45" s="126">
        <f>VLOOKUP($A45,'[4]New ISB'!$B:$FF,37,0)</f>
        <v>0</v>
      </c>
      <c r="AM45" s="126">
        <f>VLOOKUP($A45,'[4]New ISB'!$B:$FF,38,0)</f>
        <v>0</v>
      </c>
      <c r="AN45" s="126">
        <f>VLOOKUP($A45,'[4]New ISB'!$B:$FF,39,0)</f>
        <v>0</v>
      </c>
      <c r="AO45" s="126">
        <f>VLOOKUP($A45,'[4]New ISB'!$B:$FF,40,0)</f>
        <v>0</v>
      </c>
      <c r="AP45" s="126">
        <f>VLOOKUP($A45,'[4]New ISB'!$B:$FF,41,0)</f>
        <v>0</v>
      </c>
      <c r="AQ45" s="126">
        <f>VLOOKUP($A45,'[4]New ISB'!$B:$FF,42,0)</f>
        <v>0</v>
      </c>
      <c r="AR45" s="126">
        <f>VLOOKUP($A45,'[4]New ISB'!$B:$FF,43,0)</f>
        <v>0</v>
      </c>
      <c r="AS45" s="126">
        <f>VLOOKUP($A45,'[4]New ISB'!$B:$FF,44,0)</f>
        <v>0</v>
      </c>
      <c r="AT45" s="126">
        <f t="shared" si="19"/>
        <v>657155.04228000005</v>
      </c>
      <c r="AU45" s="126">
        <f t="shared" si="20"/>
        <v>208906.59648425967</v>
      </c>
      <c r="AV45" s="126">
        <f t="shared" si="21"/>
        <v>166950.21</v>
      </c>
      <c r="AW45" s="126">
        <f>VLOOKUP($A45,'[4]New ISB'!$B:$FF,48,0)</f>
        <v>93288.60301135297</v>
      </c>
      <c r="AX45" s="126">
        <f t="shared" si="22"/>
        <v>1033011.8487642597</v>
      </c>
      <c r="AY45" s="126">
        <f>VLOOKUP($A45,'[4]New ISB'!$B:$CC,50,0)</f>
        <v>1004462.7287642597</v>
      </c>
      <c r="AZ45" s="126">
        <f>VLOOKUP($A45,'[4]New ISB'!$B:$CC,51,0)</f>
        <v>4610</v>
      </c>
      <c r="BA45" s="126">
        <f>VLOOKUP($A45,'[4]New ISB'!$B:$CC,52,0)</f>
        <v>843630</v>
      </c>
      <c r="BB45" s="126">
        <f>VLOOKUP($A45,'[4]New ISB'!$B:$CC,53,0)</f>
        <v>0</v>
      </c>
      <c r="BC45" s="126">
        <f>VLOOKUP($A45,'[4]New ISB'!$B:$CC,54,0)</f>
        <v>0</v>
      </c>
      <c r="BD45" s="126">
        <f>VLOOKUP($A45,'[4]New ISB'!$B:$CC,55,0)</f>
        <v>1033011.8487642597</v>
      </c>
      <c r="BE45" s="126">
        <f>VLOOKUP($A45,'[4]New ISB'!$B:$CC,56,0)</f>
        <v>1033011.8487642596</v>
      </c>
      <c r="BF45" s="126">
        <f>VLOOKUP($A45,'[4]New ISB'!$B:$CC,57,0)</f>
        <v>0</v>
      </c>
      <c r="BG45" s="126">
        <f>VLOOKUP($A45,'[4]New ISB'!$B:$CC,58,0)</f>
        <v>872179.12</v>
      </c>
      <c r="BH45" s="126">
        <f>VLOOKUP($A45,'[4]New ISB'!$B:$CC,59,0)</f>
        <v>705228.91</v>
      </c>
      <c r="BI45" s="126">
        <f>VLOOKUP($A45,'[4]New ISB'!$B:$CC,60,0)</f>
        <v>866061.63876425975</v>
      </c>
      <c r="BJ45" s="126">
        <f>VLOOKUP($A45,'[4]New ISB'!$B:$CC,61,0)</f>
        <v>4732.5772610068843</v>
      </c>
      <c r="BK45" s="126">
        <f>VLOOKUP($A45,'[4]New ISB'!$B:$CC,62,0)</f>
        <v>4710.1505203980096</v>
      </c>
      <c r="BL45" s="159">
        <f>VLOOKUP($A45,'[4]New ISB'!$B:$CC,63,0)</f>
        <v>4.7613638909738461E-3</v>
      </c>
      <c r="BM45" s="126">
        <f>VLOOKUP($A45,'[4]New ISB'!$B:$CC,64,0)</f>
        <v>0</v>
      </c>
      <c r="BN45" s="126">
        <f>VLOOKUP($A45,'[4]New ISB'!$B:$CC,65,0)</f>
        <v>0</v>
      </c>
      <c r="BO45" s="126">
        <f>VLOOKUP($A45,'[4]New ISB'!$B:$CC,66,0)</f>
        <v>1033011.8487642597</v>
      </c>
      <c r="BP45" s="126">
        <f>VLOOKUP($A45,'[4]New ISB'!$B:$CC,67,0)</f>
        <v>5488.8673702965016</v>
      </c>
      <c r="BQ45" s="127" t="str">
        <f>VLOOKUP($A45,'[4]New ISB'!$B:$CC,68,0)</f>
        <v>Y</v>
      </c>
      <c r="BR45" s="126">
        <f>VLOOKUP($A45,'[4]New ISB'!$B:$CC,69,0)</f>
        <v>5644.8734905150804</v>
      </c>
      <c r="BS45" s="159">
        <f>VLOOKUP($A45,'[4]New ISB'!$B:$CC,70,0)</f>
        <v>1.309177270386841E-2</v>
      </c>
      <c r="BT45" s="126">
        <f>VLOOKUP($A45,'[4]New ISB'!$B:$CC,71,0)</f>
        <v>-4427.7875038600105</v>
      </c>
      <c r="BU45" s="126">
        <f>VLOOKUP($A45,'[4]New ISB'!$B:$CC,72,0)</f>
        <v>1028584.0612603998</v>
      </c>
      <c r="BV45" s="126">
        <f>VLOOKUP($A45,'[4]New ISB'!$B:$CC,73,0)</f>
        <v>0</v>
      </c>
      <c r="BW45" s="126">
        <f>VLOOKUP($A45,'[4]New ISB'!$B:$CC,74,0)</f>
        <v>1028584.0612603998</v>
      </c>
      <c r="BY45" s="126">
        <f>VLOOKUP($A45,'[4]New ISB'!$B:$CC,75,0)</f>
        <v>28549.119999999999</v>
      </c>
      <c r="BZ45" s="126">
        <f>VLOOKUP($A45,'[4]New ISB'!$B:$CC,76,0)</f>
        <v>1000034.9412603998</v>
      </c>
      <c r="CA45" s="126">
        <f>VLOOKUP(A45,'[4]New ISB'!$B:$F,5,0)</f>
        <v>183</v>
      </c>
      <c r="CB45" s="129">
        <f>VLOOKUP($A45,'[4]Adjusted Factors'!$E:$W,18,0)</f>
        <v>0</v>
      </c>
      <c r="CC45" s="129">
        <f>VLOOKUP($A45,'[4]Adjusted Factors'!$E:$W,19,0)</f>
        <v>0</v>
      </c>
      <c r="CE45" s="126"/>
      <c r="CI45" s="124" t="s">
        <v>146</v>
      </c>
      <c r="CJ45" s="124">
        <v>2004</v>
      </c>
      <c r="CK45" s="144"/>
      <c r="CL45" s="145"/>
      <c r="CM45" s="124">
        <f ca="1">VLOOKUP($A45,'[5]Adjusted Factors'!$E:$BH,28,0)</f>
        <v>62.999999999999957</v>
      </c>
      <c r="CN45" s="124">
        <f ca="1">VLOOKUP($A45,'[5]Adjusted Factors'!$E:$BH,29,0)</f>
        <v>63.999999999999972</v>
      </c>
      <c r="CO45" s="124">
        <f ca="1">VLOOKUP($A45,'[5]Adjusted Factors'!$E:$BH,30,0)</f>
        <v>0</v>
      </c>
      <c r="CP45" s="124">
        <f ca="1">VLOOKUP($A45,'[5]Adjusted Factors'!$E:$BH,31,0)</f>
        <v>0</v>
      </c>
      <c r="CQ45" s="124">
        <f ca="1">VLOOKUP($A45,'[5]Adjusted Factors'!$E:$BH,32,0)</f>
        <v>146.99999999999997</v>
      </c>
      <c r="CR45" s="124">
        <f ca="1">VLOOKUP($A45,'[5]Adjusted Factors'!$E:$BH,33,0)</f>
        <v>5.9999999999999929</v>
      </c>
      <c r="CS45" s="124">
        <f ca="1">VLOOKUP($A45,'[5]Adjusted Factors'!$E:$BH,34,0)</f>
        <v>26.999999999999932</v>
      </c>
      <c r="CT45" s="124">
        <f ca="1">VLOOKUP($A45,'[5]Adjusted Factors'!$E:$BH,35,0)</f>
        <v>2.9999999999999964</v>
      </c>
      <c r="CU45" s="124">
        <f ca="1">VLOOKUP($A45,'[5]Adjusted Factors'!$E:$BH,36,0)</f>
        <v>0</v>
      </c>
      <c r="CV45" s="124">
        <f ca="1">VLOOKUP($A45,'[5]Adjusted Factors'!$E:$BH,37,0)</f>
        <v>0</v>
      </c>
      <c r="CW45" s="124">
        <f ca="1">VLOOKUP($A45,'[5]Adjusted Factors'!$E:$BH,38,0)</f>
        <v>0</v>
      </c>
      <c r="CX45" s="124">
        <f ca="1">VLOOKUP($A45,'[5]Adjusted Factors'!$E:$BH,39,0)</f>
        <v>0</v>
      </c>
      <c r="CY45" s="124">
        <f ca="1">VLOOKUP($A45,'[5]Adjusted Factors'!$E:$BH,40,0)</f>
        <v>0</v>
      </c>
      <c r="CZ45" s="124">
        <f ca="1">VLOOKUP($A45,'[5]Adjusted Factors'!$E:$BH,41,0)</f>
        <v>0</v>
      </c>
      <c r="DA45" s="124">
        <f ca="1">VLOOKUP($A45,'[5]Adjusted Factors'!$E:$BH,42,0)</f>
        <v>0</v>
      </c>
      <c r="DB45" s="124">
        <f ca="1">VLOOKUP($A45,'[5]Adjusted Factors'!$E:$BH,43,0)</f>
        <v>0</v>
      </c>
      <c r="DC45" s="124">
        <f ca="1">VLOOKUP($A45,'[5]Adjusted Factors'!$E:$BH,44,0)</f>
        <v>0</v>
      </c>
      <c r="DD45" s="124">
        <f ca="1">VLOOKUP($A45,'[5]Adjusted Factors'!$E:$BH,45,0)</f>
        <v>0</v>
      </c>
      <c r="DE45" s="124">
        <f ca="1">VLOOKUP($A45,'[5]Adjusted Factors'!$E:$BH,46,0)</f>
        <v>14.245508982035926</v>
      </c>
      <c r="DF45" s="124">
        <f ca="1">VLOOKUP($A45,'[5]Adjusted Factors'!$E:$BH,47,0)</f>
        <v>0</v>
      </c>
      <c r="DG45" s="124">
        <f ca="1">VLOOKUP($A45,'[5]Adjusted Factors'!$E:$BH,48,0)</f>
        <v>79.46437542817992</v>
      </c>
      <c r="DH45" s="124">
        <f ca="1">VLOOKUP($A45,'[5]Adjusted Factors'!$E:$BH,49,0)</f>
        <v>0</v>
      </c>
      <c r="DI45" s="124">
        <f ca="1">VLOOKUP($A45,'[5]Adjusted Factors'!$E:$BH,50,0)</f>
        <v>0</v>
      </c>
      <c r="DJ45" s="124">
        <f ca="1">VLOOKUP($A45,'[5]Adjusted Factors'!$E:$BH,51,0)</f>
        <v>0</v>
      </c>
      <c r="DK45" s="124">
        <f ca="1">VLOOKUP($A45,'[5]Adjusted Factors'!$E:$BH,52,0)</f>
        <v>0</v>
      </c>
      <c r="DL45" s="124">
        <f ca="1">VLOOKUP($A45,'[5]Adjusted Factors'!$E:$BH,53,0)</f>
        <v>0</v>
      </c>
      <c r="DM45" s="124">
        <f ca="1">VLOOKUP($A45,'[5]Adjusted Factors'!$E:$BH,54,0)</f>
        <v>0</v>
      </c>
      <c r="DN45" s="124">
        <f ca="1">VLOOKUP($A45,'[5]Adjusted Factors'!$E:$BH,55,0)</f>
        <v>8.0200000000000262</v>
      </c>
      <c r="DO45" s="124">
        <f ca="1">VLOOKUP($A45,'[5]Adjusted Factors'!$E:$BH,55,0)</f>
        <v>8.0200000000000262</v>
      </c>
    </row>
    <row r="46" spans="1:119" x14ac:dyDescent="0.2">
      <c r="A46" s="124">
        <v>110405</v>
      </c>
      <c r="B46" s="124">
        <v>8263003</v>
      </c>
      <c r="C46" s="124" t="s">
        <v>162</v>
      </c>
      <c r="D46" s="126">
        <f>VLOOKUP(A46,'[4]New ISB'!$B$6:$G$195,4,0)</f>
        <v>20</v>
      </c>
      <c r="E46" s="126">
        <f>VLOOKUP(A46,'[4]New ISB'!$B$6:$G$195,5,0)</f>
        <v>20</v>
      </c>
      <c r="F46" s="126">
        <f>VLOOKUP(A46,'[4]New ISB'!$B$6:$G$195,6,0)</f>
        <v>0</v>
      </c>
      <c r="G46" s="126">
        <f>VLOOKUP(A46,'[4]New ISB'!$B:$H,7,0)</f>
        <v>71820.223200000008</v>
      </c>
      <c r="H46" s="126">
        <f>VLOOKUP(A46,'[4]New ISB'!$B:$J,8,0)</f>
        <v>0</v>
      </c>
      <c r="I46" s="126">
        <f>VLOOKUP(A46,'[4]New ISB'!$B:$J,9,0)</f>
        <v>0</v>
      </c>
      <c r="J46" s="126">
        <f>VLOOKUP($A46,'[4]New ISB'!$B:$FF,10,0)</f>
        <v>1009.18</v>
      </c>
      <c r="K46" s="126">
        <f>VLOOKUP($A46,'[4]New ISB'!$B:$FF,11,0)</f>
        <v>0</v>
      </c>
      <c r="L46" s="126">
        <f>VLOOKUP($A46,'[4]New ISB'!$B:$FF,12,0)</f>
        <v>1688.82</v>
      </c>
      <c r="M46" s="126">
        <f>VLOOKUP($A46,'[4]New ISB'!$B:$FF,13,0)</f>
        <v>0</v>
      </c>
      <c r="N46" s="126">
        <f>VLOOKUP($A46,'[4]New ISB'!$B:$FF,14,0)</f>
        <v>0</v>
      </c>
      <c r="O46" s="126">
        <f>VLOOKUP($A46,'[4]New ISB'!$B:$FF,15,0)</f>
        <v>0</v>
      </c>
      <c r="P46" s="126">
        <f>VLOOKUP($A46,'[4]New ISB'!$B:$FF,16,0)</f>
        <v>0</v>
      </c>
      <c r="Q46" s="126">
        <f>VLOOKUP($A46,'[4]New ISB'!$B:$FF,17,0)</f>
        <v>0</v>
      </c>
      <c r="R46" s="126">
        <f>VLOOKUP($A46,'[4]New ISB'!$B:$FF,18,0)</f>
        <v>0</v>
      </c>
      <c r="S46" s="126">
        <f>VLOOKUP($A46,'[4]New ISB'!$B:$FF,19,0)</f>
        <v>0</v>
      </c>
      <c r="T46" s="126">
        <f>VLOOKUP($A46,'[4]New ISB'!$B:$FF,20,0)</f>
        <v>0</v>
      </c>
      <c r="U46" s="126">
        <f>VLOOKUP($A46,'[4]New ISB'!$B:$FF,21,0)</f>
        <v>0</v>
      </c>
      <c r="V46" s="126">
        <f>VLOOKUP($A46,'[4]New ISB'!$B:$FF,22,0)</f>
        <v>0</v>
      </c>
      <c r="W46" s="126">
        <f>VLOOKUP($A46,'[4]New ISB'!$B:$FF,23,0)</f>
        <v>0</v>
      </c>
      <c r="X46" s="126">
        <f>VLOOKUP($A46,'[4]New ISB'!$B:$FF,24,0)</f>
        <v>0</v>
      </c>
      <c r="Y46" s="126">
        <f>VLOOKUP($A46,'[4]New ISB'!$B:$FF,25,0)</f>
        <v>0</v>
      </c>
      <c r="Z46" s="126">
        <f>VLOOKUP($A46,'[4]New ISB'!$B:$FF,26,0)</f>
        <v>0</v>
      </c>
      <c r="AA46" s="126">
        <f>VLOOKUP($A46,'[4]New ISB'!$B:$FF,27,0)</f>
        <v>0</v>
      </c>
      <c r="AB46" s="126"/>
      <c r="AC46" s="126">
        <f>VLOOKUP($A46,'[4]New ISB'!$B:$FF,28,0)</f>
        <v>5163.5571428571457</v>
      </c>
      <c r="AD46" s="126">
        <f>VLOOKUP($A46,'[4]New ISB'!$B:$FF,29,0)</f>
        <v>0</v>
      </c>
      <c r="AE46" s="126">
        <f>VLOOKUP($A46,'[4]New ISB'!$B:$FF,30,0)</f>
        <v>0</v>
      </c>
      <c r="AF46" s="126">
        <f>VLOOKUP($A46,'[4]New ISB'!$B:$FF,31,0)</f>
        <v>0</v>
      </c>
      <c r="AG46" s="126">
        <f>VLOOKUP($A46,'[4]New ISB'!$B:$FF,32,0)</f>
        <v>138401.09</v>
      </c>
      <c r="AH46" s="126">
        <f>VLOOKUP($A46,'[4]New ISB'!$B:$FF,33,0)</f>
        <v>58799.866999999998</v>
      </c>
      <c r="AI46" s="126">
        <f>VLOOKUP($A46,'[4]New ISB'!$B:$FF,34,0)</f>
        <v>0</v>
      </c>
      <c r="AJ46" s="126">
        <f>VLOOKUP($A46,'[4]New ISB'!$B:$FF,35,0)</f>
        <v>0</v>
      </c>
      <c r="AK46" s="126">
        <f>VLOOKUP($A46,'[4]New ISB'!$B:$FF,36,0)</f>
        <v>0</v>
      </c>
      <c r="AL46" s="126">
        <f>VLOOKUP($A46,'[4]New ISB'!$B:$FF,37,0)</f>
        <v>0</v>
      </c>
      <c r="AM46" s="126">
        <f>VLOOKUP($A46,'[4]New ISB'!$B:$FF,38,0)</f>
        <v>0</v>
      </c>
      <c r="AN46" s="126">
        <f>VLOOKUP($A46,'[4]New ISB'!$B:$FF,39,0)</f>
        <v>0</v>
      </c>
      <c r="AO46" s="126">
        <f>VLOOKUP($A46,'[4]New ISB'!$B:$FF,40,0)</f>
        <v>0</v>
      </c>
      <c r="AP46" s="126">
        <f>VLOOKUP($A46,'[4]New ISB'!$B:$FF,41,0)</f>
        <v>0</v>
      </c>
      <c r="AQ46" s="126">
        <f>VLOOKUP($A46,'[4]New ISB'!$B:$FF,42,0)</f>
        <v>0</v>
      </c>
      <c r="AR46" s="126">
        <f>VLOOKUP($A46,'[4]New ISB'!$B:$FF,43,0)</f>
        <v>0</v>
      </c>
      <c r="AS46" s="126">
        <f>VLOOKUP($A46,'[4]New ISB'!$B:$FF,44,0)</f>
        <v>0</v>
      </c>
      <c r="AT46" s="126">
        <f t="shared" si="19"/>
        <v>71820.223200000008</v>
      </c>
      <c r="AU46" s="126">
        <f t="shared" si="20"/>
        <v>7861.5571428571457</v>
      </c>
      <c r="AV46" s="126">
        <f t="shared" si="21"/>
        <v>197200.95699999999</v>
      </c>
      <c r="AW46" s="126">
        <f>VLOOKUP($A46,'[4]New ISB'!$B:$FF,48,0)</f>
        <v>5839.2807851428588</v>
      </c>
      <c r="AX46" s="126">
        <f t="shared" si="22"/>
        <v>276882.73734285717</v>
      </c>
      <c r="AY46" s="126">
        <f>VLOOKUP($A46,'[4]New ISB'!$B:$CC,50,0)</f>
        <v>276882.73734285717</v>
      </c>
      <c r="AZ46" s="126">
        <f>VLOOKUP($A46,'[4]New ISB'!$B:$CC,51,0)</f>
        <v>4610</v>
      </c>
      <c r="BA46" s="126">
        <f>VLOOKUP($A46,'[4]New ISB'!$B:$CC,52,0)</f>
        <v>92200</v>
      </c>
      <c r="BB46" s="126">
        <f>VLOOKUP($A46,'[4]New ISB'!$B:$CC,53,0)</f>
        <v>0</v>
      </c>
      <c r="BC46" s="126">
        <f>VLOOKUP($A46,'[4]New ISB'!$B:$CC,54,0)</f>
        <v>0</v>
      </c>
      <c r="BD46" s="126">
        <f>VLOOKUP($A46,'[4]New ISB'!$B:$CC,55,0)</f>
        <v>276882.73734285717</v>
      </c>
      <c r="BE46" s="126">
        <f>VLOOKUP($A46,'[4]New ISB'!$B:$CC,56,0)</f>
        <v>276882.73734285717</v>
      </c>
      <c r="BF46" s="126">
        <f>VLOOKUP($A46,'[4]New ISB'!$B:$CC,57,0)</f>
        <v>0</v>
      </c>
      <c r="BG46" s="126">
        <f>VLOOKUP($A46,'[4]New ISB'!$B:$CC,58,0)</f>
        <v>92200</v>
      </c>
      <c r="BH46" s="126">
        <f>VLOOKUP($A46,'[4]New ISB'!$B:$CC,59,0)</f>
        <v>-105000.95699999999</v>
      </c>
      <c r="BI46" s="126">
        <f>VLOOKUP($A46,'[4]New ISB'!$B:$CC,60,0)</f>
        <v>79681.780342857179</v>
      </c>
      <c r="BJ46" s="126">
        <f>VLOOKUP($A46,'[4]New ISB'!$B:$CC,61,0)</f>
        <v>3984.0890171428591</v>
      </c>
      <c r="BK46" s="126">
        <f>VLOOKUP($A46,'[4]New ISB'!$B:$CC,62,0)</f>
        <v>3817.7036894736843</v>
      </c>
      <c r="BL46" s="159">
        <f>VLOOKUP($A46,'[4]New ISB'!$B:$CC,63,0)</f>
        <v>4.3582567219121446E-2</v>
      </c>
      <c r="BM46" s="126">
        <f>VLOOKUP($A46,'[4]New ISB'!$B:$CC,64,0)</f>
        <v>0</v>
      </c>
      <c r="BN46" s="126">
        <f>VLOOKUP($A46,'[4]New ISB'!$B:$CC,65,0)</f>
        <v>0</v>
      </c>
      <c r="BO46" s="126">
        <f>VLOOKUP($A46,'[4]New ISB'!$B:$CC,66,0)</f>
        <v>276882.73734285717</v>
      </c>
      <c r="BP46" s="126">
        <f>VLOOKUP($A46,'[4]New ISB'!$B:$CC,67,0)</f>
        <v>13844.136867142859</v>
      </c>
      <c r="BQ46" s="127" t="str">
        <f>VLOOKUP($A46,'[4]New ISB'!$B:$CC,68,0)</f>
        <v>Y</v>
      </c>
      <c r="BR46" s="126">
        <f>VLOOKUP($A46,'[4]New ISB'!$B:$CC,69,0)</f>
        <v>13844.136867142859</v>
      </c>
      <c r="BS46" s="159">
        <f>VLOOKUP($A46,'[4]New ISB'!$B:$CC,70,0)</f>
        <v>-2.4834258929993136E-2</v>
      </c>
      <c r="BT46" s="126">
        <f>VLOOKUP($A46,'[4]New ISB'!$B:$CC,71,0)</f>
        <v>-483.91120260765143</v>
      </c>
      <c r="BU46" s="126">
        <f>VLOOKUP($A46,'[4]New ISB'!$B:$CC,72,0)</f>
        <v>276398.8261402495</v>
      </c>
      <c r="BV46" s="126">
        <f>VLOOKUP($A46,'[4]New ISB'!$B:$CC,73,0)</f>
        <v>0</v>
      </c>
      <c r="BW46" s="126">
        <f>VLOOKUP($A46,'[4]New ISB'!$B:$CC,74,0)</f>
        <v>276398.8261402495</v>
      </c>
      <c r="BY46" s="126">
        <f>VLOOKUP($A46,'[4]New ISB'!$B:$CC,75,0)</f>
        <v>0</v>
      </c>
      <c r="BZ46" s="126">
        <f>VLOOKUP($A46,'[4]New ISB'!$B:$CC,76,0)</f>
        <v>276398.8261402495</v>
      </c>
      <c r="CA46" s="126">
        <f>VLOOKUP(A46,'[4]New ISB'!$B:$F,5,0)</f>
        <v>20</v>
      </c>
      <c r="CB46" s="129">
        <f>VLOOKUP($A46,'[4]Adjusted Factors'!$E:$W,18,0)</f>
        <v>0</v>
      </c>
      <c r="CC46" s="129">
        <f>VLOOKUP($A46,'[4]Adjusted Factors'!$E:$W,19,0)</f>
        <v>0</v>
      </c>
      <c r="CE46" s="126"/>
      <c r="CI46" s="124" t="s">
        <v>147</v>
      </c>
      <c r="CJ46" s="124">
        <v>4004</v>
      </c>
      <c r="CK46" s="144"/>
      <c r="CL46" s="145"/>
      <c r="CM46" s="124">
        <f ca="1">VLOOKUP($A46,'[5]Adjusted Factors'!$E:$BH,28,0)</f>
        <v>2</v>
      </c>
      <c r="CN46" s="124">
        <f ca="1">VLOOKUP($A46,'[5]Adjusted Factors'!$E:$BH,29,0)</f>
        <v>2</v>
      </c>
      <c r="CO46" s="124">
        <f ca="1">VLOOKUP($A46,'[5]Adjusted Factors'!$E:$BH,30,0)</f>
        <v>0</v>
      </c>
      <c r="CP46" s="124">
        <f ca="1">VLOOKUP($A46,'[5]Adjusted Factors'!$E:$BH,31,0)</f>
        <v>0</v>
      </c>
      <c r="CQ46" s="124">
        <f ca="1">VLOOKUP($A46,'[5]Adjusted Factors'!$E:$BH,32,0)</f>
        <v>20</v>
      </c>
      <c r="CR46" s="124">
        <f ca="1">VLOOKUP($A46,'[5]Adjusted Factors'!$E:$BH,33,0)</f>
        <v>0</v>
      </c>
      <c r="CS46" s="124">
        <f ca="1">VLOOKUP($A46,'[5]Adjusted Factors'!$E:$BH,34,0)</f>
        <v>0</v>
      </c>
      <c r="CT46" s="124">
        <f ca="1">VLOOKUP($A46,'[5]Adjusted Factors'!$E:$BH,35,0)</f>
        <v>0</v>
      </c>
      <c r="CU46" s="124">
        <f ca="1">VLOOKUP($A46,'[5]Adjusted Factors'!$E:$BH,36,0)</f>
        <v>0</v>
      </c>
      <c r="CV46" s="124">
        <f ca="1">VLOOKUP($A46,'[5]Adjusted Factors'!$E:$BH,37,0)</f>
        <v>0</v>
      </c>
      <c r="CW46" s="124">
        <f ca="1">VLOOKUP($A46,'[5]Adjusted Factors'!$E:$BH,38,0)</f>
        <v>0</v>
      </c>
      <c r="CX46" s="124">
        <f ca="1">VLOOKUP($A46,'[5]Adjusted Factors'!$E:$BH,39,0)</f>
        <v>0</v>
      </c>
      <c r="CY46" s="124">
        <f ca="1">VLOOKUP($A46,'[5]Adjusted Factors'!$E:$BH,40,0)</f>
        <v>0</v>
      </c>
      <c r="CZ46" s="124">
        <f ca="1">VLOOKUP($A46,'[5]Adjusted Factors'!$E:$BH,41,0)</f>
        <v>0</v>
      </c>
      <c r="DA46" s="124">
        <f ca="1">VLOOKUP($A46,'[5]Adjusted Factors'!$E:$BH,42,0)</f>
        <v>0</v>
      </c>
      <c r="DB46" s="124">
        <f ca="1">VLOOKUP($A46,'[5]Adjusted Factors'!$E:$BH,43,0)</f>
        <v>0</v>
      </c>
      <c r="DC46" s="124">
        <f ca="1">VLOOKUP($A46,'[5]Adjusted Factors'!$E:$BH,44,0)</f>
        <v>0</v>
      </c>
      <c r="DD46" s="124">
        <f ca="1">VLOOKUP($A46,'[5]Adjusted Factors'!$E:$BH,45,0)</f>
        <v>0</v>
      </c>
      <c r="DE46" s="124">
        <f ca="1">VLOOKUP($A46,'[5]Adjusted Factors'!$E:$BH,46,0)</f>
        <v>0</v>
      </c>
      <c r="DF46" s="124">
        <f ca="1">VLOOKUP($A46,'[5]Adjusted Factors'!$E:$BH,47,0)</f>
        <v>0</v>
      </c>
      <c r="DG46" s="124">
        <f ca="1">VLOOKUP($A46,'[5]Adjusted Factors'!$E:$BH,48,0)</f>
        <v>4.2857142857142883</v>
      </c>
      <c r="DH46" s="124">
        <f ca="1">VLOOKUP($A46,'[5]Adjusted Factors'!$E:$BH,49,0)</f>
        <v>0</v>
      </c>
      <c r="DI46" s="124">
        <f ca="1">VLOOKUP($A46,'[5]Adjusted Factors'!$E:$BH,50,0)</f>
        <v>0</v>
      </c>
      <c r="DJ46" s="124">
        <f ca="1">VLOOKUP($A46,'[5]Adjusted Factors'!$E:$BH,51,0)</f>
        <v>0</v>
      </c>
      <c r="DK46" s="124">
        <f ca="1">VLOOKUP($A46,'[5]Adjusted Factors'!$E:$BH,52,0)</f>
        <v>0</v>
      </c>
      <c r="DL46" s="124">
        <f ca="1">VLOOKUP($A46,'[5]Adjusted Factors'!$E:$BH,53,0)</f>
        <v>0</v>
      </c>
      <c r="DM46" s="124">
        <f ca="1">VLOOKUP($A46,'[5]Adjusted Factors'!$E:$BH,54,0)</f>
        <v>0</v>
      </c>
      <c r="DN46" s="124">
        <f ca="1">VLOOKUP($A46,'[5]Adjusted Factors'!$E:$BH,55,0)</f>
        <v>0</v>
      </c>
      <c r="DO46" s="124">
        <f ca="1">VLOOKUP($A46,'[5]Adjusted Factors'!$E:$BH,55,0)</f>
        <v>0</v>
      </c>
    </row>
    <row r="47" spans="1:119" x14ac:dyDescent="0.2">
      <c r="A47" s="124">
        <v>110406</v>
      </c>
      <c r="B47" s="124">
        <v>8263004</v>
      </c>
      <c r="C47" s="124" t="s">
        <v>164</v>
      </c>
      <c r="D47" s="126">
        <f>VLOOKUP(A47,'[4]New ISB'!$B$6:$G$195,4,0)</f>
        <v>28</v>
      </c>
      <c r="E47" s="126">
        <f>VLOOKUP(A47,'[4]New ISB'!$B$6:$G$195,5,0)</f>
        <v>28</v>
      </c>
      <c r="F47" s="126">
        <f>VLOOKUP(A47,'[4]New ISB'!$B$6:$G$195,6,0)</f>
        <v>0</v>
      </c>
      <c r="G47" s="126">
        <f>VLOOKUP(A47,'[4]New ISB'!$B:$H,7,0)</f>
        <v>100548.31247999999</v>
      </c>
      <c r="H47" s="126">
        <f>VLOOKUP(A47,'[4]New ISB'!$B:$J,8,0)</f>
        <v>0</v>
      </c>
      <c r="I47" s="126">
        <f>VLOOKUP(A47,'[4]New ISB'!$B:$J,9,0)</f>
        <v>0</v>
      </c>
      <c r="J47" s="126">
        <f>VLOOKUP($A47,'[4]New ISB'!$B:$FF,10,0)</f>
        <v>0</v>
      </c>
      <c r="K47" s="126">
        <f>VLOOKUP($A47,'[4]New ISB'!$B:$FF,11,0)</f>
        <v>0</v>
      </c>
      <c r="L47" s="126">
        <f>VLOOKUP($A47,'[4]New ISB'!$B:$FF,12,0)</f>
        <v>0</v>
      </c>
      <c r="M47" s="126">
        <f>VLOOKUP($A47,'[4]New ISB'!$B:$FF,13,0)</f>
        <v>0</v>
      </c>
      <c r="N47" s="126">
        <f>VLOOKUP($A47,'[4]New ISB'!$B:$FF,14,0)</f>
        <v>0</v>
      </c>
      <c r="O47" s="126">
        <f>VLOOKUP($A47,'[4]New ISB'!$B:$FF,15,0)</f>
        <v>0</v>
      </c>
      <c r="P47" s="126">
        <f>VLOOKUP($A47,'[4]New ISB'!$B:$FF,16,0)</f>
        <v>0</v>
      </c>
      <c r="Q47" s="126">
        <f>VLOOKUP($A47,'[4]New ISB'!$B:$FF,17,0)</f>
        <v>0</v>
      </c>
      <c r="R47" s="126">
        <f>VLOOKUP($A47,'[4]New ISB'!$B:$FF,18,0)</f>
        <v>0</v>
      </c>
      <c r="S47" s="126">
        <f>VLOOKUP($A47,'[4]New ISB'!$B:$FF,19,0)</f>
        <v>0</v>
      </c>
      <c r="T47" s="126">
        <f>VLOOKUP($A47,'[4]New ISB'!$B:$FF,20,0)</f>
        <v>0</v>
      </c>
      <c r="U47" s="126">
        <f>VLOOKUP($A47,'[4]New ISB'!$B:$FF,21,0)</f>
        <v>0</v>
      </c>
      <c r="V47" s="126">
        <f>VLOOKUP($A47,'[4]New ISB'!$B:$FF,22,0)</f>
        <v>0</v>
      </c>
      <c r="W47" s="126">
        <f>VLOOKUP($A47,'[4]New ISB'!$B:$FF,23,0)</f>
        <v>0</v>
      </c>
      <c r="X47" s="126">
        <f>VLOOKUP($A47,'[4]New ISB'!$B:$FF,24,0)</f>
        <v>0</v>
      </c>
      <c r="Y47" s="126">
        <f>VLOOKUP($A47,'[4]New ISB'!$B:$FF,25,0)</f>
        <v>0</v>
      </c>
      <c r="Z47" s="126">
        <f>VLOOKUP($A47,'[4]New ISB'!$B:$FF,26,0)</f>
        <v>945.09333333333404</v>
      </c>
      <c r="AA47" s="126">
        <f>VLOOKUP($A47,'[4]New ISB'!$B:$FF,27,0)</f>
        <v>0</v>
      </c>
      <c r="AB47" s="126"/>
      <c r="AC47" s="126">
        <f>VLOOKUP($A47,'[4]New ISB'!$B:$FF,28,0)</f>
        <v>11245.080000000011</v>
      </c>
      <c r="AD47" s="126">
        <f>VLOOKUP($A47,'[4]New ISB'!$B:$FF,29,0)</f>
        <v>0</v>
      </c>
      <c r="AE47" s="126">
        <f>VLOOKUP($A47,'[4]New ISB'!$B:$FF,30,0)</f>
        <v>1304.9255999999962</v>
      </c>
      <c r="AF47" s="126">
        <f>VLOOKUP($A47,'[4]New ISB'!$B:$FF,31,0)</f>
        <v>0</v>
      </c>
      <c r="AG47" s="126">
        <f>VLOOKUP($A47,'[4]New ISB'!$B:$FF,32,0)</f>
        <v>138401.09</v>
      </c>
      <c r="AH47" s="126">
        <f>VLOOKUP($A47,'[4]New ISB'!$B:$FF,33,0)</f>
        <v>58799.866999999998</v>
      </c>
      <c r="AI47" s="126">
        <f>VLOOKUP($A47,'[4]New ISB'!$B:$FF,34,0)</f>
        <v>0</v>
      </c>
      <c r="AJ47" s="126">
        <f>VLOOKUP($A47,'[4]New ISB'!$B:$FF,35,0)</f>
        <v>0</v>
      </c>
      <c r="AK47" s="126">
        <f>VLOOKUP($A47,'[4]New ISB'!$B:$FF,36,0)</f>
        <v>0</v>
      </c>
      <c r="AL47" s="126">
        <f>VLOOKUP($A47,'[4]New ISB'!$B:$FF,37,0)</f>
        <v>0</v>
      </c>
      <c r="AM47" s="126">
        <f>VLOOKUP($A47,'[4]New ISB'!$B:$FF,38,0)</f>
        <v>0</v>
      </c>
      <c r="AN47" s="126">
        <f>VLOOKUP($A47,'[4]New ISB'!$B:$FF,39,0)</f>
        <v>0</v>
      </c>
      <c r="AO47" s="126">
        <f>VLOOKUP($A47,'[4]New ISB'!$B:$FF,40,0)</f>
        <v>0</v>
      </c>
      <c r="AP47" s="126">
        <f>VLOOKUP($A47,'[4]New ISB'!$B:$FF,41,0)</f>
        <v>0</v>
      </c>
      <c r="AQ47" s="126">
        <f>VLOOKUP($A47,'[4]New ISB'!$B:$FF,42,0)</f>
        <v>0</v>
      </c>
      <c r="AR47" s="126">
        <f>VLOOKUP($A47,'[4]New ISB'!$B:$FF,43,0)</f>
        <v>0</v>
      </c>
      <c r="AS47" s="126">
        <f>VLOOKUP($A47,'[4]New ISB'!$B:$FF,44,0)</f>
        <v>0</v>
      </c>
      <c r="AT47" s="126">
        <f t="shared" si="19"/>
        <v>100548.31247999999</v>
      </c>
      <c r="AU47" s="126">
        <f t="shared" si="20"/>
        <v>13495.098933333342</v>
      </c>
      <c r="AV47" s="126">
        <f t="shared" si="21"/>
        <v>197200.95699999999</v>
      </c>
      <c r="AW47" s="126">
        <f>VLOOKUP($A47,'[4]New ISB'!$B:$FF,48,0)</f>
        <v>9307.1200992000049</v>
      </c>
      <c r="AX47" s="126">
        <f t="shared" si="22"/>
        <v>311244.36841333332</v>
      </c>
      <c r="AY47" s="126">
        <f>VLOOKUP($A47,'[4]New ISB'!$B:$CC,50,0)</f>
        <v>311244.36841333332</v>
      </c>
      <c r="AZ47" s="126">
        <f>VLOOKUP($A47,'[4]New ISB'!$B:$CC,51,0)</f>
        <v>4610</v>
      </c>
      <c r="BA47" s="126">
        <f>VLOOKUP($A47,'[4]New ISB'!$B:$CC,52,0)</f>
        <v>129080</v>
      </c>
      <c r="BB47" s="126">
        <f>VLOOKUP($A47,'[4]New ISB'!$B:$CC,53,0)</f>
        <v>0</v>
      </c>
      <c r="BC47" s="126">
        <f>VLOOKUP($A47,'[4]New ISB'!$B:$CC,54,0)</f>
        <v>0</v>
      </c>
      <c r="BD47" s="126">
        <f>VLOOKUP($A47,'[4]New ISB'!$B:$CC,55,0)</f>
        <v>311244.36841333332</v>
      </c>
      <c r="BE47" s="126">
        <f>VLOOKUP($A47,'[4]New ISB'!$B:$CC,56,0)</f>
        <v>311244.36841333332</v>
      </c>
      <c r="BF47" s="126">
        <f>VLOOKUP($A47,'[4]New ISB'!$B:$CC,57,0)</f>
        <v>0</v>
      </c>
      <c r="BG47" s="126">
        <f>VLOOKUP($A47,'[4]New ISB'!$B:$CC,58,0)</f>
        <v>129080</v>
      </c>
      <c r="BH47" s="126">
        <f>VLOOKUP($A47,'[4]New ISB'!$B:$CC,59,0)</f>
        <v>-68120.956999999995</v>
      </c>
      <c r="BI47" s="126">
        <f>VLOOKUP($A47,'[4]New ISB'!$B:$CC,60,0)</f>
        <v>114043.41141333332</v>
      </c>
      <c r="BJ47" s="126">
        <f>VLOOKUP($A47,'[4]New ISB'!$B:$CC,61,0)</f>
        <v>4072.9789790476184</v>
      </c>
      <c r="BK47" s="126">
        <f>VLOOKUP($A47,'[4]New ISB'!$B:$CC,62,0)</f>
        <v>3911.1171121212133</v>
      </c>
      <c r="BL47" s="159">
        <f>VLOOKUP($A47,'[4]New ISB'!$B:$CC,63,0)</f>
        <v>4.1385072930894301E-2</v>
      </c>
      <c r="BM47" s="126">
        <f>VLOOKUP($A47,'[4]New ISB'!$B:$CC,64,0)</f>
        <v>0</v>
      </c>
      <c r="BN47" s="126">
        <f>VLOOKUP($A47,'[4]New ISB'!$B:$CC,65,0)</f>
        <v>0</v>
      </c>
      <c r="BO47" s="126">
        <f>VLOOKUP($A47,'[4]New ISB'!$B:$CC,66,0)</f>
        <v>311244.36841333332</v>
      </c>
      <c r="BP47" s="126">
        <f>VLOOKUP($A47,'[4]New ISB'!$B:$CC,67,0)</f>
        <v>11115.87030047619</v>
      </c>
      <c r="BQ47" s="127" t="str">
        <f>VLOOKUP($A47,'[4]New ISB'!$B:$CC,68,0)</f>
        <v>Y</v>
      </c>
      <c r="BR47" s="126">
        <f>VLOOKUP($A47,'[4]New ISB'!$B:$CC,69,0)</f>
        <v>11115.87030047619</v>
      </c>
      <c r="BS47" s="159">
        <f>VLOOKUP($A47,'[4]New ISB'!$B:$CC,70,0)</f>
        <v>0.12430247642688164</v>
      </c>
      <c r="BT47" s="126">
        <f>VLOOKUP($A47,'[4]New ISB'!$B:$CC,71,0)</f>
        <v>-677.47568365071197</v>
      </c>
      <c r="BU47" s="126">
        <f>VLOOKUP($A47,'[4]New ISB'!$B:$CC,72,0)</f>
        <v>310566.89272968262</v>
      </c>
      <c r="BV47" s="126">
        <f>VLOOKUP($A47,'[4]New ISB'!$B:$CC,73,0)</f>
        <v>0</v>
      </c>
      <c r="BW47" s="126">
        <f>VLOOKUP($A47,'[4]New ISB'!$B:$CC,74,0)</f>
        <v>310566.89272968262</v>
      </c>
      <c r="BY47" s="126">
        <f>VLOOKUP($A47,'[4]New ISB'!$B:$CC,75,0)</f>
        <v>0</v>
      </c>
      <c r="BZ47" s="126">
        <f>VLOOKUP($A47,'[4]New ISB'!$B:$CC,76,0)</f>
        <v>310566.89272968262</v>
      </c>
      <c r="CA47" s="126">
        <f>VLOOKUP(A47,'[4]New ISB'!$B:$F,5,0)</f>
        <v>28</v>
      </c>
      <c r="CB47" s="129">
        <f>VLOOKUP($A47,'[4]Adjusted Factors'!$E:$W,18,0)</f>
        <v>0</v>
      </c>
      <c r="CC47" s="129">
        <f>VLOOKUP($A47,'[4]Adjusted Factors'!$E:$W,19,0)</f>
        <v>0</v>
      </c>
      <c r="CE47" s="126"/>
      <c r="CI47" s="124" t="s">
        <v>148</v>
      </c>
      <c r="CJ47" s="124">
        <v>2350</v>
      </c>
      <c r="CK47" s="144"/>
      <c r="CL47" s="145"/>
      <c r="CM47" s="124">
        <f ca="1">VLOOKUP($A47,'[5]Adjusted Factors'!$E:$BH,28,0)</f>
        <v>0</v>
      </c>
      <c r="CN47" s="124">
        <f ca="1">VLOOKUP($A47,'[5]Adjusted Factors'!$E:$BH,29,0)</f>
        <v>0</v>
      </c>
      <c r="CO47" s="124">
        <f ca="1">VLOOKUP($A47,'[5]Adjusted Factors'!$E:$BH,30,0)</f>
        <v>0</v>
      </c>
      <c r="CP47" s="124">
        <f ca="1">VLOOKUP($A47,'[5]Adjusted Factors'!$E:$BH,31,0)</f>
        <v>0</v>
      </c>
      <c r="CQ47" s="124">
        <f ca="1">VLOOKUP($A47,'[5]Adjusted Factors'!$E:$BH,32,0)</f>
        <v>28</v>
      </c>
      <c r="CR47" s="124">
        <f ca="1">VLOOKUP($A47,'[5]Adjusted Factors'!$E:$BH,33,0)</f>
        <v>0</v>
      </c>
      <c r="CS47" s="124">
        <f ca="1">VLOOKUP($A47,'[5]Adjusted Factors'!$E:$BH,34,0)</f>
        <v>0</v>
      </c>
      <c r="CT47" s="124">
        <f ca="1">VLOOKUP($A47,'[5]Adjusted Factors'!$E:$BH,35,0)</f>
        <v>0</v>
      </c>
      <c r="CU47" s="124">
        <f ca="1">VLOOKUP($A47,'[5]Adjusted Factors'!$E:$BH,36,0)</f>
        <v>0</v>
      </c>
      <c r="CV47" s="124">
        <f ca="1">VLOOKUP($A47,'[5]Adjusted Factors'!$E:$BH,37,0)</f>
        <v>0</v>
      </c>
      <c r="CW47" s="124">
        <f ca="1">VLOOKUP($A47,'[5]Adjusted Factors'!$E:$BH,38,0)</f>
        <v>0</v>
      </c>
      <c r="CX47" s="124">
        <f ca="1">VLOOKUP($A47,'[5]Adjusted Factors'!$E:$BH,39,0)</f>
        <v>0</v>
      </c>
      <c r="CY47" s="124">
        <f ca="1">VLOOKUP($A47,'[5]Adjusted Factors'!$E:$BH,40,0)</f>
        <v>0</v>
      </c>
      <c r="CZ47" s="124">
        <f ca="1">VLOOKUP($A47,'[5]Adjusted Factors'!$E:$BH,41,0)</f>
        <v>0</v>
      </c>
      <c r="DA47" s="124">
        <f ca="1">VLOOKUP($A47,'[5]Adjusted Factors'!$E:$BH,42,0)</f>
        <v>0</v>
      </c>
      <c r="DB47" s="124">
        <f ca="1">VLOOKUP($A47,'[5]Adjusted Factors'!$E:$BH,43,0)</f>
        <v>0</v>
      </c>
      <c r="DC47" s="124">
        <f ca="1">VLOOKUP($A47,'[5]Adjusted Factors'!$E:$BH,44,0)</f>
        <v>0</v>
      </c>
      <c r="DD47" s="124">
        <f ca="1">VLOOKUP($A47,'[5]Adjusted Factors'!$E:$BH,45,0)</f>
        <v>0</v>
      </c>
      <c r="DE47" s="124">
        <f ca="1">VLOOKUP($A47,'[5]Adjusted Factors'!$E:$BH,46,0)</f>
        <v>1.5555555555555569</v>
      </c>
      <c r="DF47" s="124">
        <f ca="1">VLOOKUP($A47,'[5]Adjusted Factors'!$E:$BH,47,0)</f>
        <v>0</v>
      </c>
      <c r="DG47" s="124">
        <f ca="1">VLOOKUP($A47,'[5]Adjusted Factors'!$E:$BH,48,0)</f>
        <v>9.3333333333333428</v>
      </c>
      <c r="DH47" s="124">
        <f ca="1">VLOOKUP($A47,'[5]Adjusted Factors'!$E:$BH,49,0)</f>
        <v>0</v>
      </c>
      <c r="DI47" s="124">
        <f ca="1">VLOOKUP($A47,'[5]Adjusted Factors'!$E:$BH,50,0)</f>
        <v>0</v>
      </c>
      <c r="DJ47" s="124">
        <f ca="1">VLOOKUP($A47,'[5]Adjusted Factors'!$E:$BH,51,0)</f>
        <v>0</v>
      </c>
      <c r="DK47" s="124">
        <f ca="1">VLOOKUP($A47,'[5]Adjusted Factors'!$E:$BH,52,0)</f>
        <v>0</v>
      </c>
      <c r="DL47" s="124">
        <f ca="1">VLOOKUP($A47,'[5]Adjusted Factors'!$E:$BH,53,0)</f>
        <v>0</v>
      </c>
      <c r="DM47" s="124">
        <f ca="1">VLOOKUP($A47,'[5]Adjusted Factors'!$E:$BH,54,0)</f>
        <v>0</v>
      </c>
      <c r="DN47" s="124">
        <f ca="1">VLOOKUP($A47,'[5]Adjusted Factors'!$E:$BH,55,0)</f>
        <v>1.3199999999999961</v>
      </c>
      <c r="DO47" s="124">
        <f ca="1">VLOOKUP($A47,'[5]Adjusted Factors'!$E:$BH,55,0)</f>
        <v>1.3199999999999961</v>
      </c>
    </row>
    <row r="48" spans="1:119" x14ac:dyDescent="0.2">
      <c r="A48" s="124">
        <v>110407</v>
      </c>
      <c r="B48" s="124">
        <v>8263005</v>
      </c>
      <c r="C48" s="124" t="s">
        <v>180</v>
      </c>
      <c r="D48" s="126">
        <f>VLOOKUP(A48,'[4]New ISB'!$B$6:$G$195,4,0)</f>
        <v>17</v>
      </c>
      <c r="E48" s="126">
        <f>VLOOKUP(A48,'[4]New ISB'!$B$6:$G$195,5,0)</f>
        <v>17</v>
      </c>
      <c r="F48" s="126">
        <f>VLOOKUP(A48,'[4]New ISB'!$B$6:$G$195,6,0)</f>
        <v>0</v>
      </c>
      <c r="G48" s="126">
        <f>VLOOKUP(A48,'[4]New ISB'!$B:$H,7,0)</f>
        <v>61047.189720000002</v>
      </c>
      <c r="H48" s="126">
        <f>VLOOKUP(A48,'[4]New ISB'!$B:$J,8,0)</f>
        <v>0</v>
      </c>
      <c r="I48" s="126">
        <f>VLOOKUP(A48,'[4]New ISB'!$B:$J,9,0)</f>
        <v>0</v>
      </c>
      <c r="J48" s="126">
        <f>VLOOKUP($A48,'[4]New ISB'!$B:$FF,10,0)</f>
        <v>1009.1799999999963</v>
      </c>
      <c r="K48" s="126">
        <f>VLOOKUP($A48,'[4]New ISB'!$B:$FF,11,0)</f>
        <v>0</v>
      </c>
      <c r="L48" s="126">
        <f>VLOOKUP($A48,'[4]New ISB'!$B:$FF,12,0)</f>
        <v>1688.819999999994</v>
      </c>
      <c r="M48" s="126">
        <f>VLOOKUP($A48,'[4]New ISB'!$B:$FF,13,0)</f>
        <v>0</v>
      </c>
      <c r="N48" s="126">
        <f>VLOOKUP($A48,'[4]New ISB'!$B:$FF,14,0)</f>
        <v>0</v>
      </c>
      <c r="O48" s="126">
        <f>VLOOKUP($A48,'[4]New ISB'!$B:$FF,15,0)</f>
        <v>0</v>
      </c>
      <c r="P48" s="126">
        <f>VLOOKUP($A48,'[4]New ISB'!$B:$FF,16,0)</f>
        <v>0</v>
      </c>
      <c r="Q48" s="126">
        <f>VLOOKUP($A48,'[4]New ISB'!$B:$FF,17,0)</f>
        <v>0</v>
      </c>
      <c r="R48" s="126">
        <f>VLOOKUP($A48,'[4]New ISB'!$B:$FF,18,0)</f>
        <v>0</v>
      </c>
      <c r="S48" s="126">
        <f>VLOOKUP($A48,'[4]New ISB'!$B:$FF,19,0)</f>
        <v>0</v>
      </c>
      <c r="T48" s="126">
        <f>VLOOKUP($A48,'[4]New ISB'!$B:$FF,20,0)</f>
        <v>0</v>
      </c>
      <c r="U48" s="126">
        <f>VLOOKUP($A48,'[4]New ISB'!$B:$FF,21,0)</f>
        <v>0</v>
      </c>
      <c r="V48" s="126">
        <f>VLOOKUP($A48,'[4]New ISB'!$B:$FF,22,0)</f>
        <v>0</v>
      </c>
      <c r="W48" s="126">
        <f>VLOOKUP($A48,'[4]New ISB'!$B:$FF,23,0)</f>
        <v>0</v>
      </c>
      <c r="X48" s="126">
        <f>VLOOKUP($A48,'[4]New ISB'!$B:$FF,24,0)</f>
        <v>0</v>
      </c>
      <c r="Y48" s="126">
        <f>VLOOKUP($A48,'[4]New ISB'!$B:$FF,25,0)</f>
        <v>0</v>
      </c>
      <c r="Z48" s="126">
        <f>VLOOKUP($A48,'[4]New ISB'!$B:$FF,26,0)</f>
        <v>0</v>
      </c>
      <c r="AA48" s="126">
        <f>VLOOKUP($A48,'[4]New ISB'!$B:$FF,27,0)</f>
        <v>0</v>
      </c>
      <c r="AB48" s="126"/>
      <c r="AC48" s="126">
        <f>VLOOKUP($A48,'[4]New ISB'!$B:$FF,28,0)</f>
        <v>11378.949999999995</v>
      </c>
      <c r="AD48" s="126">
        <f>VLOOKUP($A48,'[4]New ISB'!$B:$FF,29,0)</f>
        <v>0</v>
      </c>
      <c r="AE48" s="126">
        <f>VLOOKUP($A48,'[4]New ISB'!$B:$FF,30,0)</f>
        <v>0</v>
      </c>
      <c r="AF48" s="126">
        <f>VLOOKUP($A48,'[4]New ISB'!$B:$FF,31,0)</f>
        <v>0</v>
      </c>
      <c r="AG48" s="126">
        <f>VLOOKUP($A48,'[4]New ISB'!$B:$FF,32,0)</f>
        <v>138401.09</v>
      </c>
      <c r="AH48" s="126">
        <f>VLOOKUP($A48,'[4]New ISB'!$B:$FF,33,0)</f>
        <v>58799.866999999998</v>
      </c>
      <c r="AI48" s="126">
        <f>VLOOKUP($A48,'[4]New ISB'!$B:$FF,34,0)</f>
        <v>0</v>
      </c>
      <c r="AJ48" s="126">
        <f>VLOOKUP($A48,'[4]New ISB'!$B:$FF,35,0)</f>
        <v>0</v>
      </c>
      <c r="AK48" s="126">
        <f>VLOOKUP($A48,'[4]New ISB'!$B:$FF,36,0)</f>
        <v>0</v>
      </c>
      <c r="AL48" s="126">
        <f>VLOOKUP($A48,'[4]New ISB'!$B:$FF,37,0)</f>
        <v>0</v>
      </c>
      <c r="AM48" s="126">
        <f>VLOOKUP($A48,'[4]New ISB'!$B:$FF,38,0)</f>
        <v>0</v>
      </c>
      <c r="AN48" s="126">
        <f>VLOOKUP($A48,'[4]New ISB'!$B:$FF,39,0)</f>
        <v>0</v>
      </c>
      <c r="AO48" s="126">
        <f>VLOOKUP($A48,'[4]New ISB'!$B:$FF,40,0)</f>
        <v>0</v>
      </c>
      <c r="AP48" s="126">
        <f>VLOOKUP($A48,'[4]New ISB'!$B:$FF,41,0)</f>
        <v>0</v>
      </c>
      <c r="AQ48" s="126">
        <f>VLOOKUP($A48,'[4]New ISB'!$B:$FF,42,0)</f>
        <v>0</v>
      </c>
      <c r="AR48" s="126">
        <f>VLOOKUP($A48,'[4]New ISB'!$B:$FF,43,0)</f>
        <v>0</v>
      </c>
      <c r="AS48" s="126">
        <f>VLOOKUP($A48,'[4]New ISB'!$B:$FF,44,0)</f>
        <v>0</v>
      </c>
      <c r="AT48" s="126">
        <f t="shared" si="19"/>
        <v>61047.189720000002</v>
      </c>
      <c r="AU48" s="126">
        <f t="shared" si="20"/>
        <v>14076.949999999986</v>
      </c>
      <c r="AV48" s="126">
        <f t="shared" si="21"/>
        <v>197200.95699999999</v>
      </c>
      <c r="AW48" s="126">
        <f>VLOOKUP($A48,'[4]New ISB'!$B:$FF,48,0)</f>
        <v>8329.594088799995</v>
      </c>
      <c r="AX48" s="126">
        <f t="shared" si="22"/>
        <v>272325.09671999997</v>
      </c>
      <c r="AY48" s="126">
        <f>VLOOKUP($A48,'[4]New ISB'!$B:$CC,50,0)</f>
        <v>272325.09671999997</v>
      </c>
      <c r="AZ48" s="126">
        <f>VLOOKUP($A48,'[4]New ISB'!$B:$CC,51,0)</f>
        <v>4610</v>
      </c>
      <c r="BA48" s="126">
        <f>VLOOKUP($A48,'[4]New ISB'!$B:$CC,52,0)</f>
        <v>78370</v>
      </c>
      <c r="BB48" s="126">
        <f>VLOOKUP($A48,'[4]New ISB'!$B:$CC,53,0)</f>
        <v>0</v>
      </c>
      <c r="BC48" s="126">
        <f>VLOOKUP($A48,'[4]New ISB'!$B:$CC,54,0)</f>
        <v>0</v>
      </c>
      <c r="BD48" s="126">
        <f>VLOOKUP($A48,'[4]New ISB'!$B:$CC,55,0)</f>
        <v>272325.09671999997</v>
      </c>
      <c r="BE48" s="126">
        <f>VLOOKUP($A48,'[4]New ISB'!$B:$CC,56,0)</f>
        <v>272325.09671999997</v>
      </c>
      <c r="BF48" s="126">
        <f>VLOOKUP($A48,'[4]New ISB'!$B:$CC,57,0)</f>
        <v>0</v>
      </c>
      <c r="BG48" s="126">
        <f>VLOOKUP($A48,'[4]New ISB'!$B:$CC,58,0)</f>
        <v>78370</v>
      </c>
      <c r="BH48" s="126">
        <f>VLOOKUP($A48,'[4]New ISB'!$B:$CC,59,0)</f>
        <v>-118830.95699999999</v>
      </c>
      <c r="BI48" s="126">
        <f>VLOOKUP($A48,'[4]New ISB'!$B:$CC,60,0)</f>
        <v>75124.139719999977</v>
      </c>
      <c r="BJ48" s="126">
        <f>VLOOKUP($A48,'[4]New ISB'!$B:$CC,61,0)</f>
        <v>4419.06704235294</v>
      </c>
      <c r="BK48" s="126">
        <f>VLOOKUP($A48,'[4]New ISB'!$B:$CC,62,0)</f>
        <v>4000.3741058823516</v>
      </c>
      <c r="BL48" s="159">
        <f>VLOOKUP($A48,'[4]New ISB'!$B:$CC,63,0)</f>
        <v>0.10466344531500721</v>
      </c>
      <c r="BM48" s="126">
        <f>VLOOKUP($A48,'[4]New ISB'!$B:$CC,64,0)</f>
        <v>0</v>
      </c>
      <c r="BN48" s="126">
        <f>VLOOKUP($A48,'[4]New ISB'!$B:$CC,65,0)</f>
        <v>0</v>
      </c>
      <c r="BO48" s="126">
        <f>VLOOKUP($A48,'[4]New ISB'!$B:$CC,66,0)</f>
        <v>272325.09671999997</v>
      </c>
      <c r="BP48" s="126">
        <f>VLOOKUP($A48,'[4]New ISB'!$B:$CC,67,0)</f>
        <v>16019.123336470586</v>
      </c>
      <c r="BQ48" s="127" t="str">
        <f>VLOOKUP($A48,'[4]New ISB'!$B:$CC,68,0)</f>
        <v>Y</v>
      </c>
      <c r="BR48" s="126">
        <f>VLOOKUP($A48,'[4]New ISB'!$B:$CC,69,0)</f>
        <v>16019.123336470586</v>
      </c>
      <c r="BS48" s="159">
        <f>VLOOKUP($A48,'[4]New ISB'!$B:$CC,70,0)</f>
        <v>2.6838550330674726E-2</v>
      </c>
      <c r="BT48" s="126">
        <f>VLOOKUP($A48,'[4]New ISB'!$B:$CC,71,0)</f>
        <v>-411.32452221650368</v>
      </c>
      <c r="BU48" s="126">
        <f>VLOOKUP($A48,'[4]New ISB'!$B:$CC,72,0)</f>
        <v>271913.77219778346</v>
      </c>
      <c r="BV48" s="126">
        <f>VLOOKUP($A48,'[4]New ISB'!$B:$CC,73,0)</f>
        <v>0</v>
      </c>
      <c r="BW48" s="126">
        <f>VLOOKUP($A48,'[4]New ISB'!$B:$CC,74,0)</f>
        <v>271913.77219778346</v>
      </c>
      <c r="BY48" s="126">
        <f>VLOOKUP($A48,'[4]New ISB'!$B:$CC,75,0)</f>
        <v>0</v>
      </c>
      <c r="BZ48" s="126">
        <f>VLOOKUP($A48,'[4]New ISB'!$B:$CC,76,0)</f>
        <v>271913.77219778346</v>
      </c>
      <c r="CA48" s="126">
        <f>VLOOKUP(A48,'[4]New ISB'!$B:$F,5,0)</f>
        <v>17</v>
      </c>
      <c r="CB48" s="129">
        <f>VLOOKUP($A48,'[4]Adjusted Factors'!$E:$W,18,0)</f>
        <v>0</v>
      </c>
      <c r="CC48" s="129">
        <f>VLOOKUP($A48,'[4]Adjusted Factors'!$E:$W,19,0)</f>
        <v>0</v>
      </c>
      <c r="CE48" s="126"/>
      <c r="CI48" s="124" t="s">
        <v>149</v>
      </c>
      <c r="CJ48" s="124">
        <v>2025</v>
      </c>
      <c r="CK48" s="144"/>
      <c r="CL48" s="145"/>
      <c r="CM48" s="124">
        <f ca="1">VLOOKUP($A48,'[5]Adjusted Factors'!$E:$BH,28,0)</f>
        <v>1.9999999999999929</v>
      </c>
      <c r="CN48" s="124">
        <f ca="1">VLOOKUP($A48,'[5]Adjusted Factors'!$E:$BH,29,0)</f>
        <v>1.9999999999999929</v>
      </c>
      <c r="CO48" s="124">
        <f ca="1">VLOOKUP($A48,'[5]Adjusted Factors'!$E:$BH,30,0)</f>
        <v>0</v>
      </c>
      <c r="CP48" s="124">
        <f ca="1">VLOOKUP($A48,'[5]Adjusted Factors'!$E:$BH,31,0)</f>
        <v>0</v>
      </c>
      <c r="CQ48" s="124">
        <f ca="1">VLOOKUP($A48,'[5]Adjusted Factors'!$E:$BH,32,0)</f>
        <v>17</v>
      </c>
      <c r="CR48" s="124">
        <f ca="1">VLOOKUP($A48,'[5]Adjusted Factors'!$E:$BH,33,0)</f>
        <v>0</v>
      </c>
      <c r="CS48" s="124">
        <f ca="1">VLOOKUP($A48,'[5]Adjusted Factors'!$E:$BH,34,0)</f>
        <v>0</v>
      </c>
      <c r="CT48" s="124">
        <f ca="1">VLOOKUP($A48,'[5]Adjusted Factors'!$E:$BH,35,0)</f>
        <v>0</v>
      </c>
      <c r="CU48" s="124">
        <f ca="1">VLOOKUP($A48,'[5]Adjusted Factors'!$E:$BH,36,0)</f>
        <v>0</v>
      </c>
      <c r="CV48" s="124">
        <f ca="1">VLOOKUP($A48,'[5]Adjusted Factors'!$E:$BH,37,0)</f>
        <v>0</v>
      </c>
      <c r="CW48" s="124">
        <f ca="1">VLOOKUP($A48,'[5]Adjusted Factors'!$E:$BH,38,0)</f>
        <v>0</v>
      </c>
      <c r="CX48" s="124">
        <f ca="1">VLOOKUP($A48,'[5]Adjusted Factors'!$E:$BH,39,0)</f>
        <v>0</v>
      </c>
      <c r="CY48" s="124">
        <f ca="1">VLOOKUP($A48,'[5]Adjusted Factors'!$E:$BH,40,0)</f>
        <v>0</v>
      </c>
      <c r="CZ48" s="124">
        <f ca="1">VLOOKUP($A48,'[5]Adjusted Factors'!$E:$BH,41,0)</f>
        <v>0</v>
      </c>
      <c r="DA48" s="124">
        <f ca="1">VLOOKUP($A48,'[5]Adjusted Factors'!$E:$BH,42,0)</f>
        <v>0</v>
      </c>
      <c r="DB48" s="124">
        <f ca="1">VLOOKUP($A48,'[5]Adjusted Factors'!$E:$BH,43,0)</f>
        <v>0</v>
      </c>
      <c r="DC48" s="124">
        <f ca="1">VLOOKUP($A48,'[5]Adjusted Factors'!$E:$BH,44,0)</f>
        <v>0</v>
      </c>
      <c r="DD48" s="124">
        <f ca="1">VLOOKUP($A48,'[5]Adjusted Factors'!$E:$BH,45,0)</f>
        <v>0</v>
      </c>
      <c r="DE48" s="124">
        <f ca="1">VLOOKUP($A48,'[5]Adjusted Factors'!$E:$BH,46,0)</f>
        <v>0</v>
      </c>
      <c r="DF48" s="124">
        <f ca="1">VLOOKUP($A48,'[5]Adjusted Factors'!$E:$BH,47,0)</f>
        <v>0</v>
      </c>
      <c r="DG48" s="124">
        <f ca="1">VLOOKUP($A48,'[5]Adjusted Factors'!$E:$BH,48,0)</f>
        <v>9.4444444444444411</v>
      </c>
      <c r="DH48" s="124">
        <f ca="1">VLOOKUP($A48,'[5]Adjusted Factors'!$E:$BH,49,0)</f>
        <v>0</v>
      </c>
      <c r="DI48" s="124">
        <f ca="1">VLOOKUP($A48,'[5]Adjusted Factors'!$E:$BH,50,0)</f>
        <v>0</v>
      </c>
      <c r="DJ48" s="124">
        <f ca="1">VLOOKUP($A48,'[5]Adjusted Factors'!$E:$BH,51,0)</f>
        <v>0</v>
      </c>
      <c r="DK48" s="124">
        <f ca="1">VLOOKUP($A48,'[5]Adjusted Factors'!$E:$BH,52,0)</f>
        <v>0</v>
      </c>
      <c r="DL48" s="124">
        <f ca="1">VLOOKUP($A48,'[5]Adjusted Factors'!$E:$BH,53,0)</f>
        <v>0</v>
      </c>
      <c r="DM48" s="124">
        <f ca="1">VLOOKUP($A48,'[5]Adjusted Factors'!$E:$BH,54,0)</f>
        <v>0</v>
      </c>
      <c r="DN48" s="124">
        <f ca="1">VLOOKUP($A48,'[5]Adjusted Factors'!$E:$BH,55,0)</f>
        <v>0</v>
      </c>
      <c r="DO48" s="124">
        <f ca="1">VLOOKUP($A48,'[5]Adjusted Factors'!$E:$BH,55,0)</f>
        <v>0</v>
      </c>
    </row>
    <row r="49" spans="1:119" x14ac:dyDescent="0.2">
      <c r="A49" s="124">
        <v>110408</v>
      </c>
      <c r="B49" s="124">
        <v>8263006</v>
      </c>
      <c r="C49" s="124" t="s">
        <v>193</v>
      </c>
      <c r="D49" s="126">
        <f>VLOOKUP(A49,'[4]New ISB'!$B$6:$G$195,4,0)</f>
        <v>16</v>
      </c>
      <c r="E49" s="126">
        <f>VLOOKUP(A49,'[4]New ISB'!$B$6:$G$195,5,0)</f>
        <v>16</v>
      </c>
      <c r="F49" s="126">
        <f>VLOOKUP(A49,'[4]New ISB'!$B$6:$G$195,6,0)</f>
        <v>0</v>
      </c>
      <c r="G49" s="126">
        <f>VLOOKUP(A49,'[4]New ISB'!$B:$H,7,0)</f>
        <v>57456.17856</v>
      </c>
      <c r="H49" s="126">
        <f>VLOOKUP(A49,'[4]New ISB'!$B:$J,8,0)</f>
        <v>0</v>
      </c>
      <c r="I49" s="126">
        <f>VLOOKUP(A49,'[4]New ISB'!$B:$J,9,0)</f>
        <v>0</v>
      </c>
      <c r="J49" s="126">
        <f>VLOOKUP($A49,'[4]New ISB'!$B:$FF,10,0)</f>
        <v>0</v>
      </c>
      <c r="K49" s="126">
        <f>VLOOKUP($A49,'[4]New ISB'!$B:$FF,11,0)</f>
        <v>0</v>
      </c>
      <c r="L49" s="126">
        <f>VLOOKUP($A49,'[4]New ISB'!$B:$FF,12,0)</f>
        <v>0</v>
      </c>
      <c r="M49" s="126">
        <f>VLOOKUP($A49,'[4]New ISB'!$B:$FF,13,0)</f>
        <v>0</v>
      </c>
      <c r="N49" s="126">
        <f>VLOOKUP($A49,'[4]New ISB'!$B:$FF,14,0)</f>
        <v>0</v>
      </c>
      <c r="O49" s="126">
        <f>VLOOKUP($A49,'[4]New ISB'!$B:$FF,15,0)</f>
        <v>0</v>
      </c>
      <c r="P49" s="126">
        <f>VLOOKUP($A49,'[4]New ISB'!$B:$FF,16,0)</f>
        <v>0</v>
      </c>
      <c r="Q49" s="126">
        <f>VLOOKUP($A49,'[4]New ISB'!$B:$FF,17,0)</f>
        <v>0</v>
      </c>
      <c r="R49" s="126">
        <f>VLOOKUP($A49,'[4]New ISB'!$B:$FF,18,0)</f>
        <v>0</v>
      </c>
      <c r="S49" s="126">
        <f>VLOOKUP($A49,'[4]New ISB'!$B:$FF,19,0)</f>
        <v>0</v>
      </c>
      <c r="T49" s="126">
        <f>VLOOKUP($A49,'[4]New ISB'!$B:$FF,20,0)</f>
        <v>0</v>
      </c>
      <c r="U49" s="126">
        <f>VLOOKUP($A49,'[4]New ISB'!$B:$FF,21,0)</f>
        <v>0</v>
      </c>
      <c r="V49" s="126">
        <f>VLOOKUP($A49,'[4]New ISB'!$B:$FF,22,0)</f>
        <v>0</v>
      </c>
      <c r="W49" s="126">
        <f>VLOOKUP($A49,'[4]New ISB'!$B:$FF,23,0)</f>
        <v>0</v>
      </c>
      <c r="X49" s="126">
        <f>VLOOKUP($A49,'[4]New ISB'!$B:$FF,24,0)</f>
        <v>0</v>
      </c>
      <c r="Y49" s="126">
        <f>VLOOKUP($A49,'[4]New ISB'!$B:$FF,25,0)</f>
        <v>0</v>
      </c>
      <c r="Z49" s="126">
        <f>VLOOKUP($A49,'[4]New ISB'!$B:$FF,26,0)</f>
        <v>747.76615384615354</v>
      </c>
      <c r="AA49" s="126">
        <f>VLOOKUP($A49,'[4]New ISB'!$B:$FF,27,0)</f>
        <v>0</v>
      </c>
      <c r="AB49" s="126"/>
      <c r="AC49" s="126">
        <f>VLOOKUP($A49,'[4]New ISB'!$B:$FF,28,0)</f>
        <v>4448.6030769230792</v>
      </c>
      <c r="AD49" s="126">
        <f>VLOOKUP($A49,'[4]New ISB'!$B:$FF,29,0)</f>
        <v>0</v>
      </c>
      <c r="AE49" s="126">
        <f>VLOOKUP($A49,'[4]New ISB'!$B:$FF,30,0)</f>
        <v>39.543200000000034</v>
      </c>
      <c r="AF49" s="126">
        <f>VLOOKUP($A49,'[4]New ISB'!$B:$FF,31,0)</f>
        <v>0</v>
      </c>
      <c r="AG49" s="126">
        <f>VLOOKUP($A49,'[4]New ISB'!$B:$FF,32,0)</f>
        <v>138401.09</v>
      </c>
      <c r="AH49" s="126">
        <f>VLOOKUP($A49,'[4]New ISB'!$B:$FF,33,0)</f>
        <v>58799.866999999998</v>
      </c>
      <c r="AI49" s="126">
        <f>VLOOKUP($A49,'[4]New ISB'!$B:$FF,34,0)</f>
        <v>0</v>
      </c>
      <c r="AJ49" s="126">
        <f>VLOOKUP($A49,'[4]New ISB'!$B:$FF,35,0)</f>
        <v>0</v>
      </c>
      <c r="AK49" s="126">
        <f>VLOOKUP($A49,'[4]New ISB'!$B:$FF,36,0)</f>
        <v>0</v>
      </c>
      <c r="AL49" s="126">
        <f>VLOOKUP($A49,'[4]New ISB'!$B:$FF,37,0)</f>
        <v>0</v>
      </c>
      <c r="AM49" s="126">
        <f>VLOOKUP($A49,'[4]New ISB'!$B:$FF,38,0)</f>
        <v>0</v>
      </c>
      <c r="AN49" s="126">
        <f>VLOOKUP($A49,'[4]New ISB'!$B:$FF,39,0)</f>
        <v>0</v>
      </c>
      <c r="AO49" s="126">
        <f>VLOOKUP($A49,'[4]New ISB'!$B:$FF,40,0)</f>
        <v>0</v>
      </c>
      <c r="AP49" s="126">
        <f>VLOOKUP($A49,'[4]New ISB'!$B:$FF,41,0)</f>
        <v>0</v>
      </c>
      <c r="AQ49" s="126">
        <f>VLOOKUP($A49,'[4]New ISB'!$B:$FF,42,0)</f>
        <v>0</v>
      </c>
      <c r="AR49" s="126">
        <f>VLOOKUP($A49,'[4]New ISB'!$B:$FF,43,0)</f>
        <v>0</v>
      </c>
      <c r="AS49" s="126">
        <f>VLOOKUP($A49,'[4]New ISB'!$B:$FF,44,0)</f>
        <v>0</v>
      </c>
      <c r="AT49" s="126">
        <f t="shared" si="19"/>
        <v>57456.17856</v>
      </c>
      <c r="AU49" s="126">
        <f t="shared" si="20"/>
        <v>5235.9124307692327</v>
      </c>
      <c r="AV49" s="126">
        <f t="shared" si="21"/>
        <v>197200.95699999999</v>
      </c>
      <c r="AW49" s="126">
        <f>VLOOKUP($A49,'[4]New ISB'!$B:$FF,48,0)</f>
        <v>4389.0905885538468</v>
      </c>
      <c r="AX49" s="126">
        <f t="shared" si="22"/>
        <v>259893.04799076924</v>
      </c>
      <c r="AY49" s="126">
        <f>VLOOKUP($A49,'[4]New ISB'!$B:$CC,50,0)</f>
        <v>259893.04799076924</v>
      </c>
      <c r="AZ49" s="126">
        <f>VLOOKUP($A49,'[4]New ISB'!$B:$CC,51,0)</f>
        <v>4610</v>
      </c>
      <c r="BA49" s="126">
        <f>VLOOKUP($A49,'[4]New ISB'!$B:$CC,52,0)</f>
        <v>73760</v>
      </c>
      <c r="BB49" s="126">
        <f>VLOOKUP($A49,'[4]New ISB'!$B:$CC,53,0)</f>
        <v>0</v>
      </c>
      <c r="BC49" s="126">
        <f>VLOOKUP($A49,'[4]New ISB'!$B:$CC,54,0)</f>
        <v>0</v>
      </c>
      <c r="BD49" s="126">
        <f>VLOOKUP($A49,'[4]New ISB'!$B:$CC,55,0)</f>
        <v>259893.04799076924</v>
      </c>
      <c r="BE49" s="126">
        <f>VLOOKUP($A49,'[4]New ISB'!$B:$CC,56,0)</f>
        <v>259893.04799076924</v>
      </c>
      <c r="BF49" s="126">
        <f>VLOOKUP($A49,'[4]New ISB'!$B:$CC,57,0)</f>
        <v>0</v>
      </c>
      <c r="BG49" s="126">
        <f>VLOOKUP($A49,'[4]New ISB'!$B:$CC,58,0)</f>
        <v>73760</v>
      </c>
      <c r="BH49" s="126">
        <f>VLOOKUP($A49,'[4]New ISB'!$B:$CC,59,0)</f>
        <v>-123440.95699999999</v>
      </c>
      <c r="BI49" s="126">
        <f>VLOOKUP($A49,'[4]New ISB'!$B:$CC,60,0)</f>
        <v>62692.09099076924</v>
      </c>
      <c r="BJ49" s="126">
        <f>VLOOKUP($A49,'[4]New ISB'!$B:$CC,61,0)</f>
        <v>3918.2556869230775</v>
      </c>
      <c r="BK49" s="126">
        <f>VLOOKUP($A49,'[4]New ISB'!$B:$CC,62,0)</f>
        <v>4017.2855423076926</v>
      </c>
      <c r="BL49" s="159">
        <f>VLOOKUP($A49,'[4]New ISB'!$B:$CC,63,0)</f>
        <v>-2.4650937639779592E-2</v>
      </c>
      <c r="BM49" s="126">
        <f>VLOOKUP($A49,'[4]New ISB'!$B:$CC,64,0)</f>
        <v>2.4650937639779592E-2</v>
      </c>
      <c r="BN49" s="126">
        <f>VLOOKUP($A49,'[4]New ISB'!$B:$CC,65,0)</f>
        <v>1584.4776861538412</v>
      </c>
      <c r="BO49" s="126">
        <f>VLOOKUP($A49,'[4]New ISB'!$B:$CC,66,0)</f>
        <v>261477.52567692308</v>
      </c>
      <c r="BP49" s="126">
        <f>VLOOKUP($A49,'[4]New ISB'!$B:$CC,67,0)</f>
        <v>16342.345354807692</v>
      </c>
      <c r="BQ49" s="127" t="str">
        <f>VLOOKUP($A49,'[4]New ISB'!$B:$CC,68,0)</f>
        <v>Y</v>
      </c>
      <c r="BR49" s="126">
        <f>VLOOKUP($A49,'[4]New ISB'!$B:$CC,69,0)</f>
        <v>16342.345354807692</v>
      </c>
      <c r="BS49" s="159">
        <f>VLOOKUP($A49,'[4]New ISB'!$B:$CC,70,0)</f>
        <v>0.4085875763708755</v>
      </c>
      <c r="BT49" s="126">
        <f>VLOOKUP($A49,'[4]New ISB'!$B:$CC,71,0)</f>
        <v>-387.12896208612113</v>
      </c>
      <c r="BU49" s="126">
        <f>VLOOKUP($A49,'[4]New ISB'!$B:$CC,72,0)</f>
        <v>261090.39671483694</v>
      </c>
      <c r="BV49" s="126">
        <f>VLOOKUP($A49,'[4]New ISB'!$B:$CC,73,0)</f>
        <v>0</v>
      </c>
      <c r="BW49" s="126">
        <f>VLOOKUP($A49,'[4]New ISB'!$B:$CC,74,0)</f>
        <v>261090.39671483694</v>
      </c>
      <c r="BY49" s="126">
        <f>VLOOKUP($A49,'[4]New ISB'!$B:$CC,75,0)</f>
        <v>0</v>
      </c>
      <c r="BZ49" s="126">
        <f>VLOOKUP($A49,'[4]New ISB'!$B:$CC,76,0)</f>
        <v>261090.39671483694</v>
      </c>
      <c r="CA49" s="126">
        <f>VLOOKUP(A49,'[4]New ISB'!$B:$F,5,0)</f>
        <v>16</v>
      </c>
      <c r="CB49" s="129">
        <f>VLOOKUP($A49,'[4]Adjusted Factors'!$E:$W,18,0)</f>
        <v>0</v>
      </c>
      <c r="CC49" s="129">
        <f>VLOOKUP($A49,'[4]Adjusted Factors'!$E:$W,19,0)</f>
        <v>0</v>
      </c>
      <c r="CE49" s="126"/>
      <c r="CI49" s="124" t="s">
        <v>150</v>
      </c>
      <c r="CJ49" s="124">
        <v>2026</v>
      </c>
      <c r="CK49" s="144"/>
      <c r="CL49" s="145"/>
      <c r="CM49" s="124">
        <f ca="1">VLOOKUP($A49,'[5]Adjusted Factors'!$E:$BH,28,0)</f>
        <v>0</v>
      </c>
      <c r="CN49" s="124">
        <f ca="1">VLOOKUP($A49,'[5]Adjusted Factors'!$E:$BH,29,0)</f>
        <v>0</v>
      </c>
      <c r="CO49" s="124">
        <f ca="1">VLOOKUP($A49,'[5]Adjusted Factors'!$E:$BH,30,0)</f>
        <v>0</v>
      </c>
      <c r="CP49" s="124">
        <f ca="1">VLOOKUP($A49,'[5]Adjusted Factors'!$E:$BH,31,0)</f>
        <v>0</v>
      </c>
      <c r="CQ49" s="124">
        <f ca="1">VLOOKUP($A49,'[5]Adjusted Factors'!$E:$BH,32,0)</f>
        <v>16</v>
      </c>
      <c r="CR49" s="124">
        <f ca="1">VLOOKUP($A49,'[5]Adjusted Factors'!$E:$BH,33,0)</f>
        <v>0</v>
      </c>
      <c r="CS49" s="124">
        <f ca="1">VLOOKUP($A49,'[5]Adjusted Factors'!$E:$BH,34,0)</f>
        <v>0</v>
      </c>
      <c r="CT49" s="124">
        <f ca="1">VLOOKUP($A49,'[5]Adjusted Factors'!$E:$BH,35,0)</f>
        <v>0</v>
      </c>
      <c r="CU49" s="124">
        <f ca="1">VLOOKUP($A49,'[5]Adjusted Factors'!$E:$BH,36,0)</f>
        <v>0</v>
      </c>
      <c r="CV49" s="124">
        <f ca="1">VLOOKUP($A49,'[5]Adjusted Factors'!$E:$BH,37,0)</f>
        <v>0</v>
      </c>
      <c r="CW49" s="124">
        <f ca="1">VLOOKUP($A49,'[5]Adjusted Factors'!$E:$BH,38,0)</f>
        <v>0</v>
      </c>
      <c r="CX49" s="124">
        <f ca="1">VLOOKUP($A49,'[5]Adjusted Factors'!$E:$BH,39,0)</f>
        <v>0</v>
      </c>
      <c r="CY49" s="124">
        <f ca="1">VLOOKUP($A49,'[5]Adjusted Factors'!$E:$BH,40,0)</f>
        <v>0</v>
      </c>
      <c r="CZ49" s="124">
        <f ca="1">VLOOKUP($A49,'[5]Adjusted Factors'!$E:$BH,41,0)</f>
        <v>0</v>
      </c>
      <c r="DA49" s="124">
        <f ca="1">VLOOKUP($A49,'[5]Adjusted Factors'!$E:$BH,42,0)</f>
        <v>0</v>
      </c>
      <c r="DB49" s="124">
        <f ca="1">VLOOKUP($A49,'[5]Adjusted Factors'!$E:$BH,43,0)</f>
        <v>0</v>
      </c>
      <c r="DC49" s="124">
        <f ca="1">VLOOKUP($A49,'[5]Adjusted Factors'!$E:$BH,44,0)</f>
        <v>0</v>
      </c>
      <c r="DD49" s="124">
        <f ca="1">VLOOKUP($A49,'[5]Adjusted Factors'!$E:$BH,45,0)</f>
        <v>0</v>
      </c>
      <c r="DE49" s="124">
        <f ca="1">VLOOKUP($A49,'[5]Adjusted Factors'!$E:$BH,46,0)</f>
        <v>1.2307692307692304</v>
      </c>
      <c r="DF49" s="124">
        <f ca="1">VLOOKUP($A49,'[5]Adjusted Factors'!$E:$BH,47,0)</f>
        <v>0</v>
      </c>
      <c r="DG49" s="124">
        <f ca="1">VLOOKUP($A49,'[5]Adjusted Factors'!$E:$BH,48,0)</f>
        <v>3.6923076923076943</v>
      </c>
      <c r="DH49" s="124">
        <f ca="1">VLOOKUP($A49,'[5]Adjusted Factors'!$E:$BH,49,0)</f>
        <v>0</v>
      </c>
      <c r="DI49" s="124">
        <f ca="1">VLOOKUP($A49,'[5]Adjusted Factors'!$E:$BH,50,0)</f>
        <v>0</v>
      </c>
      <c r="DJ49" s="124">
        <f ca="1">VLOOKUP($A49,'[5]Adjusted Factors'!$E:$BH,51,0)</f>
        <v>0</v>
      </c>
      <c r="DK49" s="124">
        <f ca="1">VLOOKUP($A49,'[5]Adjusted Factors'!$E:$BH,52,0)</f>
        <v>0</v>
      </c>
      <c r="DL49" s="124">
        <f ca="1">VLOOKUP($A49,'[5]Adjusted Factors'!$E:$BH,53,0)</f>
        <v>0</v>
      </c>
      <c r="DM49" s="124">
        <f ca="1">VLOOKUP($A49,'[5]Adjusted Factors'!$E:$BH,54,0)</f>
        <v>0</v>
      </c>
      <c r="DN49" s="124">
        <f ca="1">VLOOKUP($A49,'[5]Adjusted Factors'!$E:$BH,55,0)</f>
        <v>4.0000000000000036E-2</v>
      </c>
      <c r="DO49" s="124">
        <f ca="1">VLOOKUP($A49,'[5]Adjusted Factors'!$E:$BH,55,0)</f>
        <v>4.0000000000000036E-2</v>
      </c>
    </row>
    <row r="50" spans="1:119" x14ac:dyDescent="0.2">
      <c r="A50" s="124">
        <v>110439</v>
      </c>
      <c r="B50" s="124">
        <v>8263058</v>
      </c>
      <c r="C50" s="161" t="s">
        <v>187</v>
      </c>
      <c r="D50" s="126">
        <f>VLOOKUP(A50,'[4]New ISB'!$B$6:$G$195,4,0)</f>
        <v>395.75</v>
      </c>
      <c r="E50" s="126">
        <f>VLOOKUP(A50,'[4]New ISB'!$B$6:$G$195,5,0)</f>
        <v>395.75</v>
      </c>
      <c r="F50" s="126">
        <f>VLOOKUP(A50,'[4]New ISB'!$B$6:$G$195,6,0)</f>
        <v>0</v>
      </c>
      <c r="G50" s="126">
        <f>VLOOKUP(A50,'[4]New ISB'!$B:$H,7,0)</f>
        <v>1421142.6665700001</v>
      </c>
      <c r="H50" s="126">
        <f>VLOOKUP(A50,'[4]New ISB'!$B:$J,8,0)</f>
        <v>0</v>
      </c>
      <c r="I50" s="126">
        <f>VLOOKUP(A50,'[4]New ISB'!$B:$J,9,0)</f>
        <v>0</v>
      </c>
      <c r="J50" s="126">
        <f>VLOOKUP($A50,'[4]New ISB'!$B:$FF,10,0)</f>
        <v>36119.908204134321</v>
      </c>
      <c r="K50" s="126">
        <f>VLOOKUP($A50,'[4]New ISB'!$B:$FF,11,0)</f>
        <v>0</v>
      </c>
      <c r="L50" s="126">
        <f>VLOOKUP($A50,'[4]New ISB'!$B:$FF,12,0)</f>
        <v>61308.63897286835</v>
      </c>
      <c r="M50" s="126">
        <f>VLOOKUP($A50,'[4]New ISB'!$B:$FF,13,0)</f>
        <v>0</v>
      </c>
      <c r="N50" s="126">
        <f>VLOOKUP($A50,'[4]New ISB'!$B:$FF,14,0)</f>
        <v>248.11269430051777</v>
      </c>
      <c r="O50" s="126">
        <f>VLOOKUP($A50,'[4]New ISB'!$B:$FF,15,0)</f>
        <v>1805.3581865284971</v>
      </c>
      <c r="P50" s="126">
        <f>VLOOKUP($A50,'[4]New ISB'!$B:$FF,16,0)</f>
        <v>469.82496761657961</v>
      </c>
      <c r="Q50" s="126">
        <f>VLOOKUP($A50,'[4]New ISB'!$B:$FF,17,0)</f>
        <v>0</v>
      </c>
      <c r="R50" s="126">
        <f>VLOOKUP($A50,'[4]New ISB'!$B:$FF,18,0)</f>
        <v>0</v>
      </c>
      <c r="S50" s="126">
        <f>VLOOKUP($A50,'[4]New ISB'!$B:$FF,19,0)</f>
        <v>0</v>
      </c>
      <c r="T50" s="126">
        <f>VLOOKUP($A50,'[4]New ISB'!$B:$FF,20,0)</f>
        <v>0</v>
      </c>
      <c r="U50" s="126">
        <f>VLOOKUP($A50,'[4]New ISB'!$B:$FF,21,0)</f>
        <v>0</v>
      </c>
      <c r="V50" s="126">
        <f>VLOOKUP($A50,'[4]New ISB'!$B:$FF,22,0)</f>
        <v>0</v>
      </c>
      <c r="W50" s="126">
        <f>VLOOKUP($A50,'[4]New ISB'!$B:$FF,23,0)</f>
        <v>0</v>
      </c>
      <c r="X50" s="126">
        <f>VLOOKUP($A50,'[4]New ISB'!$B:$FF,24,0)</f>
        <v>0</v>
      </c>
      <c r="Y50" s="126">
        <f>VLOOKUP($A50,'[4]New ISB'!$B:$FF,25,0)</f>
        <v>0</v>
      </c>
      <c r="Z50" s="126">
        <f>VLOOKUP($A50,'[4]New ISB'!$B:$FF,26,0)</f>
        <v>43322.859459459418</v>
      </c>
      <c r="AA50" s="126">
        <f>VLOOKUP($A50,'[4]New ISB'!$B:$FF,27,0)</f>
        <v>0</v>
      </c>
      <c r="AB50" s="126"/>
      <c r="AC50" s="126">
        <f>VLOOKUP($A50,'[4]New ISB'!$B:$FF,28,0)</f>
        <v>181155.83938568385</v>
      </c>
      <c r="AD50" s="126">
        <f>VLOOKUP($A50,'[4]New ISB'!$B:$FF,29,0)</f>
        <v>0</v>
      </c>
      <c r="AE50" s="126">
        <f>VLOOKUP($A50,'[4]New ISB'!$B:$FF,30,0)</f>
        <v>71553.739708785448</v>
      </c>
      <c r="AF50" s="126">
        <f>VLOOKUP($A50,'[4]New ISB'!$B:$FF,31,0)</f>
        <v>0</v>
      </c>
      <c r="AG50" s="126">
        <f>VLOOKUP($A50,'[4]New ISB'!$B:$FF,32,0)</f>
        <v>138401.09</v>
      </c>
      <c r="AH50" s="126">
        <f>VLOOKUP($A50,'[4]New ISB'!$B:$FF,33,0)</f>
        <v>0</v>
      </c>
      <c r="AI50" s="126">
        <f>VLOOKUP($A50,'[4]New ISB'!$B:$FF,34,0)</f>
        <v>0</v>
      </c>
      <c r="AJ50" s="126">
        <f>VLOOKUP($A50,'[4]New ISB'!$B:$FF,35,0)</f>
        <v>0</v>
      </c>
      <c r="AK50" s="126">
        <f>VLOOKUP($A50,'[4]New ISB'!$B:$FF,36,0)</f>
        <v>31500.799999999999</v>
      </c>
      <c r="AL50" s="126">
        <f>VLOOKUP($A50,'[4]New ISB'!$B:$FF,37,0)</f>
        <v>0</v>
      </c>
      <c r="AM50" s="126">
        <f>VLOOKUP($A50,'[4]New ISB'!$B:$FF,38,0)</f>
        <v>0</v>
      </c>
      <c r="AN50" s="126">
        <f>VLOOKUP($A50,'[4]New ISB'!$B:$FF,39,0)</f>
        <v>0</v>
      </c>
      <c r="AO50" s="126">
        <f>VLOOKUP($A50,'[4]New ISB'!$B:$FF,40,0)</f>
        <v>0</v>
      </c>
      <c r="AP50" s="126">
        <f>VLOOKUP($A50,'[4]New ISB'!$B:$FF,41,0)</f>
        <v>0</v>
      </c>
      <c r="AQ50" s="126">
        <f>VLOOKUP($A50,'[4]New ISB'!$B:$FF,42,0)</f>
        <v>0</v>
      </c>
      <c r="AR50" s="126">
        <f>VLOOKUP($A50,'[4]New ISB'!$B:$FF,43,0)</f>
        <v>0</v>
      </c>
      <c r="AS50" s="126">
        <f>VLOOKUP($A50,'[4]New ISB'!$B:$FF,44,0)</f>
        <v>0</v>
      </c>
      <c r="AT50" s="126">
        <f t="shared" si="19"/>
        <v>1421142.6665700001</v>
      </c>
      <c r="AU50" s="126">
        <f t="shared" si="20"/>
        <v>395984.28157937701</v>
      </c>
      <c r="AV50" s="126">
        <f t="shared" si="21"/>
        <v>169901.88999999998</v>
      </c>
      <c r="AW50" s="126">
        <f>VLOOKUP($A50,'[4]New ISB'!$B:$FF,48,0)</f>
        <v>162610.14374127245</v>
      </c>
      <c r="AX50" s="126">
        <f t="shared" si="22"/>
        <v>1987028.8381493769</v>
      </c>
      <c r="AY50" s="126">
        <f>VLOOKUP($A50,'[4]New ISB'!$B:$CC,50,0)</f>
        <v>1955528.0381493769</v>
      </c>
      <c r="AZ50" s="126">
        <f>VLOOKUP($A50,'[4]New ISB'!$B:$CC,51,0)</f>
        <v>4610</v>
      </c>
      <c r="BA50" s="126">
        <f>VLOOKUP($A50,'[4]New ISB'!$B:$CC,52,0)</f>
        <v>1824407.5</v>
      </c>
      <c r="BB50" s="126">
        <f>VLOOKUP($A50,'[4]New ISB'!$B:$CC,53,0)</f>
        <v>0</v>
      </c>
      <c r="BC50" s="126">
        <f>VLOOKUP($A50,'[4]New ISB'!$B:$CC,54,0)</f>
        <v>0</v>
      </c>
      <c r="BD50" s="126">
        <f>VLOOKUP($A50,'[4]New ISB'!$B:$CC,55,0)</f>
        <v>1987028.8381493769</v>
      </c>
      <c r="BE50" s="126">
        <f>VLOOKUP($A50,'[4]New ISB'!$B:$CC,56,0)</f>
        <v>1987028.8381493769</v>
      </c>
      <c r="BF50" s="126">
        <f>VLOOKUP($A50,'[4]New ISB'!$B:$CC,57,0)</f>
        <v>0</v>
      </c>
      <c r="BG50" s="126">
        <f>VLOOKUP($A50,'[4]New ISB'!$B:$CC,58,0)</f>
        <v>1855908.3</v>
      </c>
      <c r="BH50" s="126">
        <f>VLOOKUP($A50,'[4]New ISB'!$B:$CC,59,0)</f>
        <v>1686006.41</v>
      </c>
      <c r="BI50" s="126">
        <f>VLOOKUP($A50,'[4]New ISB'!$B:$CC,60,0)</f>
        <v>1817126.9481493768</v>
      </c>
      <c r="BJ50" s="126">
        <f>VLOOKUP($A50,'[4]New ISB'!$B:$CC,61,0)</f>
        <v>4591.6031538834541</v>
      </c>
      <c r="BK50" s="126">
        <f>VLOOKUP($A50,'[4]New ISB'!$B:$CC,62,0)</f>
        <v>4406.9274771730297</v>
      </c>
      <c r="BL50" s="159">
        <f>VLOOKUP($A50,'[4]New ISB'!$B:$CC,63,0)</f>
        <v>4.1905767151151463E-2</v>
      </c>
      <c r="BM50" s="126">
        <f>VLOOKUP($A50,'[4]New ISB'!$B:$CC,64,0)</f>
        <v>0</v>
      </c>
      <c r="BN50" s="126">
        <f>VLOOKUP($A50,'[4]New ISB'!$B:$CC,65,0)</f>
        <v>0</v>
      </c>
      <c r="BO50" s="126">
        <f>VLOOKUP($A50,'[4]New ISB'!$B:$CC,66,0)</f>
        <v>1987028.8381493769</v>
      </c>
      <c r="BP50" s="126">
        <f>VLOOKUP($A50,'[4]New ISB'!$B:$CC,67,0)</f>
        <v>4941.3216377747995</v>
      </c>
      <c r="BQ50" s="127" t="str">
        <f>VLOOKUP($A50,'[4]New ISB'!$B:$CC,68,0)</f>
        <v>Y</v>
      </c>
      <c r="BR50" s="126">
        <f>VLOOKUP($A50,'[4]New ISB'!$B:$CC,69,0)</f>
        <v>5020.919363611818</v>
      </c>
      <c r="BS50" s="159">
        <f>VLOOKUP($A50,'[4]New ISB'!$B:$CC,70,0)</f>
        <v>1.5218483750547351E-2</v>
      </c>
      <c r="BT50" s="126">
        <f>VLOOKUP($A50,'[4]New ISB'!$B:$CC,71,0)</f>
        <v>-9575.3929215989028</v>
      </c>
      <c r="BU50" s="126">
        <f>VLOOKUP($A50,'[4]New ISB'!$B:$CC,72,0)</f>
        <v>1977453.4452277781</v>
      </c>
      <c r="BV50" s="126">
        <f>VLOOKUP($A50,'[4]New ISB'!$B:$CC,73,0)</f>
        <v>0</v>
      </c>
      <c r="BW50" s="126">
        <f>VLOOKUP($A50,'[4]New ISB'!$B:$CC,74,0)</f>
        <v>1977453.4452277781</v>
      </c>
      <c r="BY50" s="126">
        <f>VLOOKUP($A50,'[4]New ISB'!$B:$CC,75,0)</f>
        <v>31500.799999999999</v>
      </c>
      <c r="BZ50" s="126">
        <f>VLOOKUP($A50,'[4]New ISB'!$B:$CC,76,0)</f>
        <v>1945952.645227778</v>
      </c>
      <c r="CA50" s="126">
        <f>VLOOKUP(A50,'[4]New ISB'!$B:$F,5,0)</f>
        <v>395.75</v>
      </c>
      <c r="CB50" s="129">
        <f>VLOOKUP($A50,'[4]Adjusted Factors'!$E:$W,18,0)</f>
        <v>0</v>
      </c>
      <c r="CC50" s="129">
        <f>VLOOKUP($A50,'[4]Adjusted Factors'!$E:$W,19,0)</f>
        <v>0</v>
      </c>
      <c r="CE50" s="126"/>
      <c r="CI50" s="124" t="s">
        <v>151</v>
      </c>
      <c r="CJ50" s="124">
        <v>2067</v>
      </c>
      <c r="CK50" s="144"/>
      <c r="CL50" s="145"/>
      <c r="CM50" s="124">
        <f ca="1">VLOOKUP($A50,'[5]Adjusted Factors'!$E:$BH,28,0)</f>
        <v>71.582687338501202</v>
      </c>
      <c r="CN50" s="124">
        <f ca="1">VLOOKUP($A50,'[5]Adjusted Factors'!$E:$BH,29,0)</f>
        <v>72.6052971576229</v>
      </c>
      <c r="CO50" s="124">
        <f ca="1">VLOOKUP($A50,'[5]Adjusted Factors'!$E:$BH,30,0)</f>
        <v>0</v>
      </c>
      <c r="CP50" s="124">
        <f ca="1">VLOOKUP($A50,'[5]Adjusted Factors'!$E:$BH,31,0)</f>
        <v>0</v>
      </c>
      <c r="CQ50" s="124">
        <f ca="1">VLOOKUP($A50,'[5]Adjusted Factors'!$E:$BH,32,0)</f>
        <v>387.54792746113998</v>
      </c>
      <c r="CR50" s="124">
        <f ca="1">VLOOKUP($A50,'[5]Adjusted Factors'!$E:$BH,33,0)</f>
        <v>1.0252590673575115</v>
      </c>
      <c r="CS50" s="124">
        <f ca="1">VLOOKUP($A50,'[5]Adjusted Factors'!$E:$BH,34,0)</f>
        <v>6.1515544041450765</v>
      </c>
      <c r="CT50" s="124">
        <f ca="1">VLOOKUP($A50,'[5]Adjusted Factors'!$E:$BH,35,0)</f>
        <v>1.0252590673575115</v>
      </c>
      <c r="CU50" s="124">
        <f ca="1">VLOOKUP($A50,'[5]Adjusted Factors'!$E:$BH,36,0)</f>
        <v>0</v>
      </c>
      <c r="CV50" s="124">
        <f ca="1">VLOOKUP($A50,'[5]Adjusted Factors'!$E:$BH,37,0)</f>
        <v>0</v>
      </c>
      <c r="CW50" s="124">
        <f ca="1">VLOOKUP($A50,'[5]Adjusted Factors'!$E:$BH,38,0)</f>
        <v>0</v>
      </c>
      <c r="CX50" s="124">
        <f ca="1">VLOOKUP($A50,'[5]Adjusted Factors'!$E:$BH,39,0)</f>
        <v>0</v>
      </c>
      <c r="CY50" s="124">
        <f ca="1">VLOOKUP($A50,'[5]Adjusted Factors'!$E:$BH,40,0)</f>
        <v>0</v>
      </c>
      <c r="CZ50" s="124">
        <f ca="1">VLOOKUP($A50,'[5]Adjusted Factors'!$E:$BH,41,0)</f>
        <v>0</v>
      </c>
      <c r="DA50" s="124">
        <f ca="1">VLOOKUP($A50,'[5]Adjusted Factors'!$E:$BH,42,0)</f>
        <v>0</v>
      </c>
      <c r="DB50" s="124">
        <f ca="1">VLOOKUP($A50,'[5]Adjusted Factors'!$E:$BH,43,0)</f>
        <v>0</v>
      </c>
      <c r="DC50" s="124">
        <f ca="1">VLOOKUP($A50,'[5]Adjusted Factors'!$E:$BH,44,0)</f>
        <v>0</v>
      </c>
      <c r="DD50" s="124">
        <f ca="1">VLOOKUP($A50,'[5]Adjusted Factors'!$E:$BH,45,0)</f>
        <v>0</v>
      </c>
      <c r="DE50" s="124">
        <f ca="1">VLOOKUP($A50,'[5]Adjusted Factors'!$E:$BH,46,0)</f>
        <v>71.30630630630624</v>
      </c>
      <c r="DF50" s="124">
        <f ca="1">VLOOKUP($A50,'[5]Adjusted Factors'!$E:$BH,47,0)</f>
        <v>0</v>
      </c>
      <c r="DG50" s="124">
        <f ca="1">VLOOKUP($A50,'[5]Adjusted Factors'!$E:$BH,48,0)</f>
        <v>150.35800850384192</v>
      </c>
      <c r="DH50" s="124">
        <f ca="1">VLOOKUP($A50,'[5]Adjusted Factors'!$E:$BH,49,0)</f>
        <v>0</v>
      </c>
      <c r="DI50" s="124">
        <f ca="1">VLOOKUP($A50,'[5]Adjusted Factors'!$E:$BH,50,0)</f>
        <v>0</v>
      </c>
      <c r="DJ50" s="124">
        <f ca="1">VLOOKUP($A50,'[5]Adjusted Factors'!$E:$BH,51,0)</f>
        <v>0</v>
      </c>
      <c r="DK50" s="124">
        <f ca="1">VLOOKUP($A50,'[5]Adjusted Factors'!$E:$BH,52,0)</f>
        <v>0</v>
      </c>
      <c r="DL50" s="124">
        <f ca="1">VLOOKUP($A50,'[5]Adjusted Factors'!$E:$BH,53,0)</f>
        <v>0</v>
      </c>
      <c r="DM50" s="124">
        <f ca="1">VLOOKUP($A50,'[5]Adjusted Factors'!$E:$BH,54,0)</f>
        <v>0</v>
      </c>
      <c r="DN50" s="124">
        <f ca="1">VLOOKUP($A50,'[5]Adjusted Factors'!$E:$BH,55,0)</f>
        <v>72.380322997415931</v>
      </c>
      <c r="DO50" s="124">
        <f ca="1">VLOOKUP($A50,'[5]Adjusted Factors'!$E:$BH,55,0)</f>
        <v>72.380322997415931</v>
      </c>
    </row>
    <row r="51" spans="1:119" x14ac:dyDescent="0.2">
      <c r="A51" s="124">
        <v>110443</v>
      </c>
      <c r="B51" s="124">
        <v>8263066</v>
      </c>
      <c r="C51" s="124" t="s">
        <v>183</v>
      </c>
      <c r="D51" s="126">
        <f>VLOOKUP(A51,'[4]New ISB'!$B$6:$G$195,4,0)</f>
        <v>15</v>
      </c>
      <c r="E51" s="126">
        <f>VLOOKUP(A51,'[4]New ISB'!$B$6:$G$195,5,0)</f>
        <v>15</v>
      </c>
      <c r="F51" s="126">
        <f>VLOOKUP(A51,'[4]New ISB'!$B$6:$G$195,6,0)</f>
        <v>0</v>
      </c>
      <c r="G51" s="126">
        <f>VLOOKUP(A51,'[4]New ISB'!$B:$H,7,0)</f>
        <v>53865.167399999998</v>
      </c>
      <c r="H51" s="126">
        <f>VLOOKUP(A51,'[4]New ISB'!$B:$J,8,0)</f>
        <v>0</v>
      </c>
      <c r="I51" s="126">
        <f>VLOOKUP(A51,'[4]New ISB'!$B:$J,9,0)</f>
        <v>0</v>
      </c>
      <c r="J51" s="126">
        <f>VLOOKUP($A51,'[4]New ISB'!$B:$FF,10,0)</f>
        <v>2522.9499999999971</v>
      </c>
      <c r="K51" s="126">
        <f>VLOOKUP($A51,'[4]New ISB'!$B:$FF,11,0)</f>
        <v>0</v>
      </c>
      <c r="L51" s="126">
        <f>VLOOKUP($A51,'[4]New ISB'!$B:$FF,12,0)</f>
        <v>4222.0499999999956</v>
      </c>
      <c r="M51" s="126">
        <f>VLOOKUP($A51,'[4]New ISB'!$B:$FF,13,0)</f>
        <v>0</v>
      </c>
      <c r="N51" s="126">
        <f>VLOOKUP($A51,'[4]New ISB'!$B:$FF,14,0)</f>
        <v>726</v>
      </c>
      <c r="O51" s="126">
        <f>VLOOKUP($A51,'[4]New ISB'!$B:$FF,15,0)</f>
        <v>1173.9200000000017</v>
      </c>
      <c r="P51" s="126">
        <f>VLOOKUP($A51,'[4]New ISB'!$B:$FF,16,0)</f>
        <v>0</v>
      </c>
      <c r="Q51" s="126">
        <f>VLOOKUP($A51,'[4]New ISB'!$B:$FF,17,0)</f>
        <v>0</v>
      </c>
      <c r="R51" s="126">
        <f>VLOOKUP($A51,'[4]New ISB'!$B:$FF,18,0)</f>
        <v>0</v>
      </c>
      <c r="S51" s="126">
        <f>VLOOKUP($A51,'[4]New ISB'!$B:$FF,19,0)</f>
        <v>0</v>
      </c>
      <c r="T51" s="126">
        <f>VLOOKUP($A51,'[4]New ISB'!$B:$FF,20,0)</f>
        <v>0</v>
      </c>
      <c r="U51" s="126">
        <f>VLOOKUP($A51,'[4]New ISB'!$B:$FF,21,0)</f>
        <v>0</v>
      </c>
      <c r="V51" s="126">
        <f>VLOOKUP($A51,'[4]New ISB'!$B:$FF,22,0)</f>
        <v>0</v>
      </c>
      <c r="W51" s="126">
        <f>VLOOKUP($A51,'[4]New ISB'!$B:$FF,23,0)</f>
        <v>0</v>
      </c>
      <c r="X51" s="126">
        <f>VLOOKUP($A51,'[4]New ISB'!$B:$FF,24,0)</f>
        <v>0</v>
      </c>
      <c r="Y51" s="126">
        <f>VLOOKUP($A51,'[4]New ISB'!$B:$FF,25,0)</f>
        <v>0</v>
      </c>
      <c r="Z51" s="126">
        <f>VLOOKUP($A51,'[4]New ISB'!$B:$FF,26,0)</f>
        <v>0</v>
      </c>
      <c r="AA51" s="126">
        <f>VLOOKUP($A51,'[4]New ISB'!$B:$FF,27,0)</f>
        <v>0</v>
      </c>
      <c r="AB51" s="126"/>
      <c r="AC51" s="126">
        <f>VLOOKUP($A51,'[4]New ISB'!$B:$FF,28,0)</f>
        <v>7228.98</v>
      </c>
      <c r="AD51" s="126">
        <f>VLOOKUP($A51,'[4]New ISB'!$B:$FF,29,0)</f>
        <v>0</v>
      </c>
      <c r="AE51" s="126">
        <f>VLOOKUP($A51,'[4]New ISB'!$B:$FF,30,0)</f>
        <v>98.85800000000043</v>
      </c>
      <c r="AF51" s="126">
        <f>VLOOKUP($A51,'[4]New ISB'!$B:$FF,31,0)</f>
        <v>0</v>
      </c>
      <c r="AG51" s="126">
        <f>VLOOKUP($A51,'[4]New ISB'!$B:$FF,32,0)</f>
        <v>138401.09</v>
      </c>
      <c r="AH51" s="126">
        <f>VLOOKUP($A51,'[4]New ISB'!$B:$FF,33,0)</f>
        <v>0</v>
      </c>
      <c r="AI51" s="126">
        <f>VLOOKUP($A51,'[4]New ISB'!$B:$FF,34,0)</f>
        <v>0</v>
      </c>
      <c r="AJ51" s="126">
        <f>VLOOKUP($A51,'[4]New ISB'!$B:$FF,35,0)</f>
        <v>0</v>
      </c>
      <c r="AK51" s="126">
        <f>VLOOKUP($A51,'[4]New ISB'!$B:$FF,36,0)</f>
        <v>0</v>
      </c>
      <c r="AL51" s="126">
        <f>VLOOKUP($A51,'[4]New ISB'!$B:$FF,37,0)</f>
        <v>0</v>
      </c>
      <c r="AM51" s="126">
        <f>VLOOKUP($A51,'[4]New ISB'!$B:$FF,38,0)</f>
        <v>0</v>
      </c>
      <c r="AN51" s="126">
        <f>VLOOKUP($A51,'[4]New ISB'!$B:$FF,39,0)</f>
        <v>0</v>
      </c>
      <c r="AO51" s="126">
        <f>VLOOKUP($A51,'[4]New ISB'!$B:$FF,40,0)</f>
        <v>0</v>
      </c>
      <c r="AP51" s="126">
        <f>VLOOKUP($A51,'[4]New ISB'!$B:$FF,41,0)</f>
        <v>0</v>
      </c>
      <c r="AQ51" s="126">
        <f>VLOOKUP($A51,'[4]New ISB'!$B:$FF,42,0)</f>
        <v>0</v>
      </c>
      <c r="AR51" s="126">
        <f>VLOOKUP($A51,'[4]New ISB'!$B:$FF,43,0)</f>
        <v>0</v>
      </c>
      <c r="AS51" s="126">
        <f>VLOOKUP($A51,'[4]New ISB'!$B:$FF,44,0)</f>
        <v>0</v>
      </c>
      <c r="AT51" s="126">
        <f t="shared" si="19"/>
        <v>53865.167399999998</v>
      </c>
      <c r="AU51" s="126">
        <f t="shared" si="20"/>
        <v>15972.757999999994</v>
      </c>
      <c r="AV51" s="126">
        <f t="shared" si="21"/>
        <v>138401.09</v>
      </c>
      <c r="AW51" s="126">
        <f>VLOOKUP($A51,'[4]New ISB'!$B:$FF,48,0)</f>
        <v>7756.1912959999991</v>
      </c>
      <c r="AX51" s="126">
        <f t="shared" si="22"/>
        <v>208239.01539999997</v>
      </c>
      <c r="AY51" s="126">
        <f>VLOOKUP($A51,'[4]New ISB'!$B:$CC,50,0)</f>
        <v>208239.01539999997</v>
      </c>
      <c r="AZ51" s="126">
        <f>VLOOKUP($A51,'[4]New ISB'!$B:$CC,51,0)</f>
        <v>4610</v>
      </c>
      <c r="BA51" s="126">
        <f>VLOOKUP($A51,'[4]New ISB'!$B:$CC,52,0)</f>
        <v>69150</v>
      </c>
      <c r="BB51" s="126">
        <f>VLOOKUP($A51,'[4]New ISB'!$B:$CC,53,0)</f>
        <v>0</v>
      </c>
      <c r="BC51" s="126">
        <f>VLOOKUP($A51,'[4]New ISB'!$B:$CC,54,0)</f>
        <v>0</v>
      </c>
      <c r="BD51" s="126">
        <f>VLOOKUP($A51,'[4]New ISB'!$B:$CC,55,0)</f>
        <v>208239.01539999997</v>
      </c>
      <c r="BE51" s="126">
        <f>VLOOKUP($A51,'[4]New ISB'!$B:$CC,56,0)</f>
        <v>208239.01539999997</v>
      </c>
      <c r="BF51" s="126">
        <f>VLOOKUP($A51,'[4]New ISB'!$B:$CC,57,0)</f>
        <v>0</v>
      </c>
      <c r="BG51" s="126">
        <f>VLOOKUP($A51,'[4]New ISB'!$B:$CC,58,0)</f>
        <v>69150</v>
      </c>
      <c r="BH51" s="126">
        <f>VLOOKUP($A51,'[4]New ISB'!$B:$CC,59,0)</f>
        <v>-69251.09</v>
      </c>
      <c r="BI51" s="126">
        <f>VLOOKUP($A51,'[4]New ISB'!$B:$CC,60,0)</f>
        <v>69837.925399999978</v>
      </c>
      <c r="BJ51" s="126">
        <f>VLOOKUP($A51,'[4]New ISB'!$B:$CC,61,0)</f>
        <v>4655.8616933333315</v>
      </c>
      <c r="BK51" s="126">
        <f>VLOOKUP($A51,'[4]New ISB'!$B:$CC,62,0)</f>
        <v>4331.6055230769252</v>
      </c>
      <c r="BL51" s="159">
        <f>VLOOKUP($A51,'[4]New ISB'!$B:$CC,63,0)</f>
        <v>7.48581948492099E-2</v>
      </c>
      <c r="BM51" s="126">
        <f>VLOOKUP($A51,'[4]New ISB'!$B:$CC,64,0)</f>
        <v>0</v>
      </c>
      <c r="BN51" s="126">
        <f>VLOOKUP($A51,'[4]New ISB'!$B:$CC,65,0)</f>
        <v>0</v>
      </c>
      <c r="BO51" s="126">
        <f>VLOOKUP($A51,'[4]New ISB'!$B:$CC,66,0)</f>
        <v>208239.01539999997</v>
      </c>
      <c r="BP51" s="126">
        <f>VLOOKUP($A51,'[4]New ISB'!$B:$CC,67,0)</f>
        <v>13882.601026666665</v>
      </c>
      <c r="BQ51" s="127" t="str">
        <f>VLOOKUP($A51,'[4]New ISB'!$B:$CC,68,0)</f>
        <v>Y</v>
      </c>
      <c r="BR51" s="126">
        <f>VLOOKUP($A51,'[4]New ISB'!$B:$CC,69,0)</f>
        <v>13882.601026666665</v>
      </c>
      <c r="BS51" s="159">
        <f>VLOOKUP($A51,'[4]New ISB'!$B:$CC,70,0)</f>
        <v>-7.3124158997268984E-2</v>
      </c>
      <c r="BT51" s="126">
        <f>VLOOKUP($A51,'[4]New ISB'!$B:$CC,71,0)</f>
        <v>-362.93340195573859</v>
      </c>
      <c r="BU51" s="126">
        <f>VLOOKUP($A51,'[4]New ISB'!$B:$CC,72,0)</f>
        <v>207876.08199804425</v>
      </c>
      <c r="BV51" s="126">
        <f>VLOOKUP($A51,'[4]New ISB'!$B:$CC,73,0)</f>
        <v>0</v>
      </c>
      <c r="BW51" s="126">
        <f>VLOOKUP($A51,'[4]New ISB'!$B:$CC,74,0)</f>
        <v>207876.08199804425</v>
      </c>
      <c r="BY51" s="126">
        <f>VLOOKUP($A51,'[4]New ISB'!$B:$CC,75,0)</f>
        <v>0</v>
      </c>
      <c r="BZ51" s="126">
        <f>VLOOKUP($A51,'[4]New ISB'!$B:$CC,76,0)</f>
        <v>207876.08199804425</v>
      </c>
      <c r="CA51" s="126">
        <f>VLOOKUP(A51,'[4]New ISB'!$B:$F,5,0)</f>
        <v>15</v>
      </c>
      <c r="CB51" s="129">
        <f>VLOOKUP($A51,'[4]Adjusted Factors'!$E:$W,18,0)</f>
        <v>0</v>
      </c>
      <c r="CC51" s="129">
        <f>VLOOKUP($A51,'[4]Adjusted Factors'!$E:$W,19,0)</f>
        <v>0</v>
      </c>
      <c r="CE51" s="126"/>
      <c r="CI51" s="124" t="s">
        <v>152</v>
      </c>
      <c r="CJ51" s="124">
        <v>2007</v>
      </c>
      <c r="CK51" s="144"/>
      <c r="CL51" s="145"/>
      <c r="CM51" s="124">
        <f ca="1">VLOOKUP($A51,'[5]Adjusted Factors'!$E:$BH,28,0)</f>
        <v>4.9999999999999947</v>
      </c>
      <c r="CN51" s="124">
        <f ca="1">VLOOKUP($A51,'[5]Adjusted Factors'!$E:$BH,29,0)</f>
        <v>4.9999999999999947</v>
      </c>
      <c r="CO51" s="124">
        <f ca="1">VLOOKUP($A51,'[5]Adjusted Factors'!$E:$BH,30,0)</f>
        <v>0</v>
      </c>
      <c r="CP51" s="124">
        <f ca="1">VLOOKUP($A51,'[5]Adjusted Factors'!$E:$BH,31,0)</f>
        <v>0</v>
      </c>
      <c r="CQ51" s="124">
        <f ca="1">VLOOKUP($A51,'[5]Adjusted Factors'!$E:$BH,32,0)</f>
        <v>7.9999999999999947</v>
      </c>
      <c r="CR51" s="124">
        <f ca="1">VLOOKUP($A51,'[5]Adjusted Factors'!$E:$BH,33,0)</f>
        <v>3</v>
      </c>
      <c r="CS51" s="124">
        <f ca="1">VLOOKUP($A51,'[5]Adjusted Factors'!$E:$BH,34,0)</f>
        <v>4.0000000000000053</v>
      </c>
      <c r="CT51" s="124">
        <f ca="1">VLOOKUP($A51,'[5]Adjusted Factors'!$E:$BH,35,0)</f>
        <v>0</v>
      </c>
      <c r="CU51" s="124">
        <f ca="1">VLOOKUP($A51,'[5]Adjusted Factors'!$E:$BH,36,0)</f>
        <v>0</v>
      </c>
      <c r="CV51" s="124">
        <f ca="1">VLOOKUP($A51,'[5]Adjusted Factors'!$E:$BH,37,0)</f>
        <v>0</v>
      </c>
      <c r="CW51" s="124">
        <f ca="1">VLOOKUP($A51,'[5]Adjusted Factors'!$E:$BH,38,0)</f>
        <v>0</v>
      </c>
      <c r="CX51" s="124">
        <f ca="1">VLOOKUP($A51,'[5]Adjusted Factors'!$E:$BH,39,0)</f>
        <v>0</v>
      </c>
      <c r="CY51" s="124">
        <f ca="1">VLOOKUP($A51,'[5]Adjusted Factors'!$E:$BH,40,0)</f>
        <v>0</v>
      </c>
      <c r="CZ51" s="124">
        <f ca="1">VLOOKUP($A51,'[5]Adjusted Factors'!$E:$BH,41,0)</f>
        <v>0</v>
      </c>
      <c r="DA51" s="124">
        <f ca="1">VLOOKUP($A51,'[5]Adjusted Factors'!$E:$BH,42,0)</f>
        <v>0</v>
      </c>
      <c r="DB51" s="124">
        <f ca="1">VLOOKUP($A51,'[5]Adjusted Factors'!$E:$BH,43,0)</f>
        <v>0</v>
      </c>
      <c r="DC51" s="124">
        <f ca="1">VLOOKUP($A51,'[5]Adjusted Factors'!$E:$BH,44,0)</f>
        <v>0</v>
      </c>
      <c r="DD51" s="124">
        <f ca="1">VLOOKUP($A51,'[5]Adjusted Factors'!$E:$BH,45,0)</f>
        <v>0</v>
      </c>
      <c r="DE51" s="124">
        <f ca="1">VLOOKUP($A51,'[5]Adjusted Factors'!$E:$BH,46,0)</f>
        <v>0</v>
      </c>
      <c r="DF51" s="124">
        <f ca="1">VLOOKUP($A51,'[5]Adjusted Factors'!$E:$BH,47,0)</f>
        <v>0</v>
      </c>
      <c r="DG51" s="124">
        <f ca="1">VLOOKUP($A51,'[5]Adjusted Factors'!$E:$BH,48,0)</f>
        <v>6</v>
      </c>
      <c r="DH51" s="124">
        <f ca="1">VLOOKUP($A51,'[5]Adjusted Factors'!$E:$BH,49,0)</f>
        <v>0</v>
      </c>
      <c r="DI51" s="124">
        <f ca="1">VLOOKUP($A51,'[5]Adjusted Factors'!$E:$BH,50,0)</f>
        <v>0</v>
      </c>
      <c r="DJ51" s="124">
        <f ca="1">VLOOKUP($A51,'[5]Adjusted Factors'!$E:$BH,51,0)</f>
        <v>0</v>
      </c>
      <c r="DK51" s="124">
        <f ca="1">VLOOKUP($A51,'[5]Adjusted Factors'!$E:$BH,52,0)</f>
        <v>0</v>
      </c>
      <c r="DL51" s="124">
        <f ca="1">VLOOKUP($A51,'[5]Adjusted Factors'!$E:$BH,53,0)</f>
        <v>0</v>
      </c>
      <c r="DM51" s="124">
        <f ca="1">VLOOKUP($A51,'[5]Adjusted Factors'!$E:$BH,54,0)</f>
        <v>0</v>
      </c>
      <c r="DN51" s="124">
        <f ca="1">VLOOKUP($A51,'[5]Adjusted Factors'!$E:$BH,55,0)</f>
        <v>0.10000000000000044</v>
      </c>
      <c r="DO51" s="124">
        <f ca="1">VLOOKUP($A51,'[5]Adjusted Factors'!$E:$BH,55,0)</f>
        <v>0.10000000000000044</v>
      </c>
    </row>
    <row r="52" spans="1:119" x14ac:dyDescent="0.2">
      <c r="A52" s="124">
        <v>110476</v>
      </c>
      <c r="B52" s="124">
        <v>8263369</v>
      </c>
      <c r="C52" s="124" t="s">
        <v>190</v>
      </c>
      <c r="D52" s="126">
        <f>VLOOKUP(A52,'[4]New ISB'!$B$6:$G$195,4,0)</f>
        <v>265</v>
      </c>
      <c r="E52" s="126">
        <f>VLOOKUP(A52,'[4]New ISB'!$B$6:$G$195,5,0)</f>
        <v>265</v>
      </c>
      <c r="F52" s="126">
        <f>VLOOKUP(A52,'[4]New ISB'!$B$6:$G$195,6,0)</f>
        <v>0</v>
      </c>
      <c r="G52" s="126">
        <f>VLOOKUP(A52,'[4]New ISB'!$B:$H,7,0)</f>
        <v>951617.95739999996</v>
      </c>
      <c r="H52" s="126">
        <f>VLOOKUP(A52,'[4]New ISB'!$B:$J,8,0)</f>
        <v>0</v>
      </c>
      <c r="I52" s="126">
        <f>VLOOKUP(A52,'[4]New ISB'!$B:$J,9,0)</f>
        <v>0</v>
      </c>
      <c r="J52" s="126">
        <f>VLOOKUP($A52,'[4]New ISB'!$B:$FF,10,0)</f>
        <v>19174.419999999951</v>
      </c>
      <c r="K52" s="126">
        <f>VLOOKUP($A52,'[4]New ISB'!$B:$FF,11,0)</f>
        <v>0</v>
      </c>
      <c r="L52" s="126">
        <f>VLOOKUP($A52,'[4]New ISB'!$B:$FF,12,0)</f>
        <v>32087.579999999922</v>
      </c>
      <c r="M52" s="126">
        <f>VLOOKUP($A52,'[4]New ISB'!$B:$FF,13,0)</f>
        <v>0</v>
      </c>
      <c r="N52" s="126">
        <f>VLOOKUP($A52,'[4]New ISB'!$B:$FF,14,0)</f>
        <v>6533.9999999999882</v>
      </c>
      <c r="O52" s="126">
        <f>VLOOKUP($A52,'[4]New ISB'!$B:$FF,15,0)</f>
        <v>14967.479999999981</v>
      </c>
      <c r="P52" s="126">
        <f>VLOOKUP($A52,'[4]New ISB'!$B:$FF,16,0)</f>
        <v>7790.2499999999982</v>
      </c>
      <c r="Q52" s="126">
        <f>VLOOKUP($A52,'[4]New ISB'!$B:$FF,17,0)</f>
        <v>998.87999999999931</v>
      </c>
      <c r="R52" s="126">
        <f>VLOOKUP($A52,'[4]New ISB'!$B:$FF,18,0)</f>
        <v>3712.3099999999945</v>
      </c>
      <c r="S52" s="126">
        <f>VLOOKUP($A52,'[4]New ISB'!$B:$FF,19,0)</f>
        <v>3501.2000000000025</v>
      </c>
      <c r="T52" s="126">
        <f>VLOOKUP($A52,'[4]New ISB'!$B:$FF,20,0)</f>
        <v>0</v>
      </c>
      <c r="U52" s="126">
        <f>VLOOKUP($A52,'[4]New ISB'!$B:$FF,21,0)</f>
        <v>0</v>
      </c>
      <c r="V52" s="126">
        <f>VLOOKUP($A52,'[4]New ISB'!$B:$FF,22,0)</f>
        <v>0</v>
      </c>
      <c r="W52" s="126">
        <f>VLOOKUP($A52,'[4]New ISB'!$B:$FF,23,0)</f>
        <v>0</v>
      </c>
      <c r="X52" s="126">
        <f>VLOOKUP($A52,'[4]New ISB'!$B:$FF,24,0)</f>
        <v>0</v>
      </c>
      <c r="Y52" s="126">
        <f>VLOOKUP($A52,'[4]New ISB'!$B:$FF,25,0)</f>
        <v>0</v>
      </c>
      <c r="Z52" s="126">
        <f>VLOOKUP($A52,'[4]New ISB'!$B:$FF,26,0)</f>
        <v>27404.834042553219</v>
      </c>
      <c r="AA52" s="126">
        <f>VLOOKUP($A52,'[4]New ISB'!$B:$FF,27,0)</f>
        <v>0</v>
      </c>
      <c r="AB52" s="126"/>
      <c r="AC52" s="126">
        <f>VLOOKUP($A52,'[4]New ISB'!$B:$FF,28,0)</f>
        <v>133259.5700298782</v>
      </c>
      <c r="AD52" s="126">
        <f>VLOOKUP($A52,'[4]New ISB'!$B:$FF,29,0)</f>
        <v>0</v>
      </c>
      <c r="AE52" s="126">
        <f>VLOOKUP($A52,'[4]New ISB'!$B:$FF,30,0)</f>
        <v>0</v>
      </c>
      <c r="AF52" s="126">
        <f>VLOOKUP($A52,'[4]New ISB'!$B:$FF,31,0)</f>
        <v>0</v>
      </c>
      <c r="AG52" s="126">
        <f>VLOOKUP($A52,'[4]New ISB'!$B:$FF,32,0)</f>
        <v>138401.09</v>
      </c>
      <c r="AH52" s="126">
        <f>VLOOKUP($A52,'[4]New ISB'!$B:$FF,33,0)</f>
        <v>0</v>
      </c>
      <c r="AI52" s="126">
        <f>VLOOKUP($A52,'[4]New ISB'!$B:$FF,34,0)</f>
        <v>0</v>
      </c>
      <c r="AJ52" s="126">
        <f>VLOOKUP($A52,'[4]New ISB'!$B:$FF,35,0)</f>
        <v>0</v>
      </c>
      <c r="AK52" s="126">
        <f>VLOOKUP($A52,'[4]New ISB'!$B:$FF,36,0)</f>
        <v>5170.1760000000004</v>
      </c>
      <c r="AL52" s="126">
        <f>VLOOKUP($A52,'[4]New ISB'!$B:$FF,37,0)</f>
        <v>0</v>
      </c>
      <c r="AM52" s="126">
        <f>VLOOKUP($A52,'[4]New ISB'!$B:$FF,38,0)</f>
        <v>0</v>
      </c>
      <c r="AN52" s="126">
        <f>VLOOKUP($A52,'[4]New ISB'!$B:$FF,39,0)</f>
        <v>0</v>
      </c>
      <c r="AO52" s="126">
        <f>VLOOKUP($A52,'[4]New ISB'!$B:$FF,40,0)</f>
        <v>0</v>
      </c>
      <c r="AP52" s="126">
        <f>VLOOKUP($A52,'[4]New ISB'!$B:$FF,41,0)</f>
        <v>0</v>
      </c>
      <c r="AQ52" s="126">
        <f>VLOOKUP($A52,'[4]New ISB'!$B:$FF,42,0)</f>
        <v>0</v>
      </c>
      <c r="AR52" s="126">
        <f>VLOOKUP($A52,'[4]New ISB'!$B:$FF,43,0)</f>
        <v>0</v>
      </c>
      <c r="AS52" s="126">
        <f>VLOOKUP($A52,'[4]New ISB'!$B:$FF,44,0)</f>
        <v>0</v>
      </c>
      <c r="AT52" s="126">
        <f t="shared" si="19"/>
        <v>951617.95739999996</v>
      </c>
      <c r="AU52" s="126">
        <f t="shared" si="20"/>
        <v>249430.52407243126</v>
      </c>
      <c r="AV52" s="126">
        <f t="shared" si="21"/>
        <v>143571.266</v>
      </c>
      <c r="AW52" s="126">
        <f>VLOOKUP($A52,'[4]New ISB'!$B:$FF,48,0)</f>
        <v>127825.97021004271</v>
      </c>
      <c r="AX52" s="126">
        <f t="shared" si="22"/>
        <v>1344619.7474724313</v>
      </c>
      <c r="AY52" s="126">
        <f>VLOOKUP($A52,'[4]New ISB'!$B:$CC,50,0)</f>
        <v>1339449.5714724313</v>
      </c>
      <c r="AZ52" s="126">
        <f>VLOOKUP($A52,'[4]New ISB'!$B:$CC,51,0)</f>
        <v>4610</v>
      </c>
      <c r="BA52" s="126">
        <f>VLOOKUP($A52,'[4]New ISB'!$B:$CC,52,0)</f>
        <v>1221650</v>
      </c>
      <c r="BB52" s="126">
        <f>VLOOKUP($A52,'[4]New ISB'!$B:$CC,53,0)</f>
        <v>0</v>
      </c>
      <c r="BC52" s="126">
        <f>VLOOKUP($A52,'[4]New ISB'!$B:$CC,54,0)</f>
        <v>0</v>
      </c>
      <c r="BD52" s="126">
        <f>VLOOKUP($A52,'[4]New ISB'!$B:$CC,55,0)</f>
        <v>1344619.7474724313</v>
      </c>
      <c r="BE52" s="126">
        <f>VLOOKUP($A52,'[4]New ISB'!$B:$CC,56,0)</f>
        <v>1344619.7474724313</v>
      </c>
      <c r="BF52" s="126">
        <f>VLOOKUP($A52,'[4]New ISB'!$B:$CC,57,0)</f>
        <v>0</v>
      </c>
      <c r="BG52" s="126">
        <f>VLOOKUP($A52,'[4]New ISB'!$B:$CC,58,0)</f>
        <v>1226820.176</v>
      </c>
      <c r="BH52" s="126">
        <f>VLOOKUP($A52,'[4]New ISB'!$B:$CC,59,0)</f>
        <v>1083248.9099999999</v>
      </c>
      <c r="BI52" s="126">
        <f>VLOOKUP($A52,'[4]New ISB'!$B:$CC,60,0)</f>
        <v>1201048.4814724312</v>
      </c>
      <c r="BJ52" s="126">
        <f>VLOOKUP($A52,'[4]New ISB'!$B:$CC,61,0)</f>
        <v>4532.2584206506835</v>
      </c>
      <c r="BK52" s="126">
        <f>VLOOKUP($A52,'[4]New ISB'!$B:$CC,62,0)</f>
        <v>4397.8603715909094</v>
      </c>
      <c r="BL52" s="159">
        <f>VLOOKUP($A52,'[4]New ISB'!$B:$CC,63,0)</f>
        <v>3.0559871779457196E-2</v>
      </c>
      <c r="BM52" s="126">
        <f>VLOOKUP($A52,'[4]New ISB'!$B:$CC,64,0)</f>
        <v>0</v>
      </c>
      <c r="BN52" s="126">
        <f>VLOOKUP($A52,'[4]New ISB'!$B:$CC,65,0)</f>
        <v>0</v>
      </c>
      <c r="BO52" s="126">
        <f>VLOOKUP($A52,'[4]New ISB'!$B:$CC,66,0)</f>
        <v>1344619.7474724313</v>
      </c>
      <c r="BP52" s="126">
        <f>VLOOKUP($A52,'[4]New ISB'!$B:$CC,67,0)</f>
        <v>5054.5266848016272</v>
      </c>
      <c r="BQ52" s="127" t="str">
        <f>VLOOKUP($A52,'[4]New ISB'!$B:$CC,68,0)</f>
        <v>Y</v>
      </c>
      <c r="BR52" s="126">
        <f>VLOOKUP($A52,'[4]New ISB'!$B:$CC,69,0)</f>
        <v>5074.0367829148354</v>
      </c>
      <c r="BS52" s="159">
        <f>VLOOKUP($A52,'[4]New ISB'!$B:$CC,70,0)</f>
        <v>2.6740391576855149E-2</v>
      </c>
      <c r="BT52" s="126">
        <f>VLOOKUP($A52,'[4]New ISB'!$B:$CC,71,0)</f>
        <v>-6411.8234345513811</v>
      </c>
      <c r="BU52" s="126">
        <f>VLOOKUP($A52,'[4]New ISB'!$B:$CC,72,0)</f>
        <v>1338207.9240378798</v>
      </c>
      <c r="BV52" s="126">
        <f>VLOOKUP($A52,'[4]New ISB'!$B:$CC,73,0)</f>
        <v>0</v>
      </c>
      <c r="BW52" s="126">
        <f>VLOOKUP($A52,'[4]New ISB'!$B:$CC,74,0)</f>
        <v>1338207.9240378798</v>
      </c>
      <c r="BY52" s="126">
        <f>VLOOKUP($A52,'[4]New ISB'!$B:$CC,75,0)</f>
        <v>5170.1760000000004</v>
      </c>
      <c r="BZ52" s="126">
        <f>VLOOKUP($A52,'[4]New ISB'!$B:$CC,76,0)</f>
        <v>1333037.7480378798</v>
      </c>
      <c r="CA52" s="126">
        <f>VLOOKUP(A52,'[4]New ISB'!$B:$F,5,0)</f>
        <v>265</v>
      </c>
      <c r="CB52" s="129">
        <f>VLOOKUP($A52,'[4]Adjusted Factors'!$E:$W,18,0)</f>
        <v>0</v>
      </c>
      <c r="CC52" s="129">
        <f>VLOOKUP($A52,'[4]Adjusted Factors'!$E:$W,19,0)</f>
        <v>0</v>
      </c>
      <c r="CE52" s="126"/>
      <c r="CI52" s="124" t="s">
        <v>153</v>
      </c>
      <c r="CJ52" s="124">
        <v>4005</v>
      </c>
      <c r="CK52" s="144"/>
      <c r="CL52" s="145"/>
      <c r="CM52" s="124">
        <f ca="1">VLOOKUP($A52,'[5]Adjusted Factors'!$E:$BH,28,0)</f>
        <v>37.999999999999908</v>
      </c>
      <c r="CN52" s="124">
        <f ca="1">VLOOKUP($A52,'[5]Adjusted Factors'!$E:$BH,29,0)</f>
        <v>37.999999999999908</v>
      </c>
      <c r="CO52" s="124">
        <f ca="1">VLOOKUP($A52,'[5]Adjusted Factors'!$E:$BH,30,0)</f>
        <v>0</v>
      </c>
      <c r="CP52" s="124">
        <f ca="1">VLOOKUP($A52,'[5]Adjusted Factors'!$E:$BH,31,0)</f>
        <v>0</v>
      </c>
      <c r="CQ52" s="124">
        <f ca="1">VLOOKUP($A52,'[5]Adjusted Factors'!$E:$BH,32,0)</f>
        <v>156.00000000000003</v>
      </c>
      <c r="CR52" s="124">
        <f ca="1">VLOOKUP($A52,'[5]Adjusted Factors'!$E:$BH,33,0)</f>
        <v>26.99999999999995</v>
      </c>
      <c r="CS52" s="124">
        <f ca="1">VLOOKUP($A52,'[5]Adjusted Factors'!$E:$BH,34,0)</f>
        <v>50.999999999999936</v>
      </c>
      <c r="CT52" s="124">
        <f ca="1">VLOOKUP($A52,'[5]Adjusted Factors'!$E:$BH,35,0)</f>
        <v>16.999999999999996</v>
      </c>
      <c r="CU52" s="124">
        <f ca="1">VLOOKUP($A52,'[5]Adjusted Factors'!$E:$BH,36,0)</f>
        <v>1.9999999999999987</v>
      </c>
      <c r="CV52" s="124">
        <f ca="1">VLOOKUP($A52,'[5]Adjusted Factors'!$E:$BH,37,0)</f>
        <v>6.9999999999999893</v>
      </c>
      <c r="CW52" s="124">
        <f ca="1">VLOOKUP($A52,'[5]Adjusted Factors'!$E:$BH,38,0)</f>
        <v>5.0000000000000036</v>
      </c>
      <c r="CX52" s="124">
        <f ca="1">VLOOKUP($A52,'[5]Adjusted Factors'!$E:$BH,39,0)</f>
        <v>0</v>
      </c>
      <c r="CY52" s="124">
        <f ca="1">VLOOKUP($A52,'[5]Adjusted Factors'!$E:$BH,40,0)</f>
        <v>0</v>
      </c>
      <c r="CZ52" s="124">
        <f ca="1">VLOOKUP($A52,'[5]Adjusted Factors'!$E:$BH,41,0)</f>
        <v>0</v>
      </c>
      <c r="DA52" s="124">
        <f ca="1">VLOOKUP($A52,'[5]Adjusted Factors'!$E:$BH,42,0)</f>
        <v>0</v>
      </c>
      <c r="DB52" s="124">
        <f ca="1">VLOOKUP($A52,'[5]Adjusted Factors'!$E:$BH,43,0)</f>
        <v>0</v>
      </c>
      <c r="DC52" s="124">
        <f ca="1">VLOOKUP($A52,'[5]Adjusted Factors'!$E:$BH,44,0)</f>
        <v>0</v>
      </c>
      <c r="DD52" s="124">
        <f ca="1">VLOOKUP($A52,'[5]Adjusted Factors'!$E:$BH,45,0)</f>
        <v>0</v>
      </c>
      <c r="DE52" s="124">
        <f ca="1">VLOOKUP($A52,'[5]Adjusted Factors'!$E:$BH,46,0)</f>
        <v>45.106382978723452</v>
      </c>
      <c r="DF52" s="124">
        <f ca="1">VLOOKUP($A52,'[5]Adjusted Factors'!$E:$BH,47,0)</f>
        <v>0</v>
      </c>
      <c r="DG52" s="124">
        <f ca="1">VLOOKUP($A52,'[5]Adjusted Factors'!$E:$BH,48,0)</f>
        <v>110.60445874511608</v>
      </c>
      <c r="DH52" s="124">
        <f ca="1">VLOOKUP($A52,'[5]Adjusted Factors'!$E:$BH,49,0)</f>
        <v>0</v>
      </c>
      <c r="DI52" s="124">
        <f ca="1">VLOOKUP($A52,'[5]Adjusted Factors'!$E:$BH,50,0)</f>
        <v>0</v>
      </c>
      <c r="DJ52" s="124">
        <f ca="1">VLOOKUP($A52,'[5]Adjusted Factors'!$E:$BH,51,0)</f>
        <v>0</v>
      </c>
      <c r="DK52" s="124">
        <f ca="1">VLOOKUP($A52,'[5]Adjusted Factors'!$E:$BH,52,0)</f>
        <v>0</v>
      </c>
      <c r="DL52" s="124">
        <f ca="1">VLOOKUP($A52,'[5]Adjusted Factors'!$E:$BH,53,0)</f>
        <v>0</v>
      </c>
      <c r="DM52" s="124">
        <f ca="1">VLOOKUP($A52,'[5]Adjusted Factors'!$E:$BH,54,0)</f>
        <v>0</v>
      </c>
      <c r="DN52" s="124">
        <f ca="1">VLOOKUP($A52,'[5]Adjusted Factors'!$E:$BH,55,0)</f>
        <v>0</v>
      </c>
      <c r="DO52" s="124">
        <f ca="1">VLOOKUP($A52,'[5]Adjusted Factors'!$E:$BH,55,0)</f>
        <v>0</v>
      </c>
    </row>
    <row r="53" spans="1:119" x14ac:dyDescent="0.2">
      <c r="A53" s="124">
        <v>134073</v>
      </c>
      <c r="B53" s="124">
        <v>8263376</v>
      </c>
      <c r="C53" s="124" t="s">
        <v>131</v>
      </c>
      <c r="D53" s="126">
        <f>VLOOKUP(A53,'[4]New ISB'!$B$6:$G$195,4,0)</f>
        <v>407</v>
      </c>
      <c r="E53" s="126">
        <f>VLOOKUP(A53,'[4]New ISB'!$B$6:$G$195,5,0)</f>
        <v>407</v>
      </c>
      <c r="F53" s="126">
        <f>VLOOKUP(A53,'[4]New ISB'!$B$6:$G$195,6,0)</f>
        <v>0</v>
      </c>
      <c r="G53" s="126">
        <f>VLOOKUP(A53,'[4]New ISB'!$B:$H,7,0)</f>
        <v>1461541.5421200001</v>
      </c>
      <c r="H53" s="126">
        <f>VLOOKUP(A53,'[4]New ISB'!$B:$J,8,0)</f>
        <v>0</v>
      </c>
      <c r="I53" s="126">
        <f>VLOOKUP(A53,'[4]New ISB'!$B:$J,9,0)</f>
        <v>0</v>
      </c>
      <c r="J53" s="126">
        <f>VLOOKUP($A53,'[4]New ISB'!$B:$FF,10,0)</f>
        <v>16651.47</v>
      </c>
      <c r="K53" s="126">
        <f>VLOOKUP($A53,'[4]New ISB'!$B:$FF,11,0)</f>
        <v>0</v>
      </c>
      <c r="L53" s="126">
        <f>VLOOKUP($A53,'[4]New ISB'!$B:$FF,12,0)</f>
        <v>30398.75999999998</v>
      </c>
      <c r="M53" s="126">
        <f>VLOOKUP($A53,'[4]New ISB'!$B:$FF,13,0)</f>
        <v>0</v>
      </c>
      <c r="N53" s="126">
        <f>VLOOKUP($A53,'[4]New ISB'!$B:$FF,14,0)</f>
        <v>1210.0000000000016</v>
      </c>
      <c r="O53" s="126">
        <f>VLOOKUP($A53,'[4]New ISB'!$B:$FF,15,0)</f>
        <v>3815.2399999999957</v>
      </c>
      <c r="P53" s="126">
        <f>VLOOKUP($A53,'[4]New ISB'!$B:$FF,16,0)</f>
        <v>1833.0000000000005</v>
      </c>
      <c r="Q53" s="126">
        <f>VLOOKUP($A53,'[4]New ISB'!$B:$FF,17,0)</f>
        <v>0</v>
      </c>
      <c r="R53" s="126">
        <f>VLOOKUP($A53,'[4]New ISB'!$B:$FF,18,0)</f>
        <v>1060.6599999999992</v>
      </c>
      <c r="S53" s="126">
        <f>VLOOKUP($A53,'[4]New ISB'!$B:$FF,19,0)</f>
        <v>0</v>
      </c>
      <c r="T53" s="126">
        <f>VLOOKUP($A53,'[4]New ISB'!$B:$FF,20,0)</f>
        <v>0</v>
      </c>
      <c r="U53" s="126">
        <f>VLOOKUP($A53,'[4]New ISB'!$B:$FF,21,0)</f>
        <v>0</v>
      </c>
      <c r="V53" s="126">
        <f>VLOOKUP($A53,'[4]New ISB'!$B:$FF,22,0)</f>
        <v>0</v>
      </c>
      <c r="W53" s="126">
        <f>VLOOKUP($A53,'[4]New ISB'!$B:$FF,23,0)</f>
        <v>0</v>
      </c>
      <c r="X53" s="126">
        <f>VLOOKUP($A53,'[4]New ISB'!$B:$FF,24,0)</f>
        <v>0</v>
      </c>
      <c r="Y53" s="126">
        <f>VLOOKUP($A53,'[4]New ISB'!$B:$FF,25,0)</f>
        <v>0</v>
      </c>
      <c r="Z53" s="126">
        <f>VLOOKUP($A53,'[4]New ISB'!$B:$FF,26,0)</f>
        <v>44647.221666666766</v>
      </c>
      <c r="AA53" s="126">
        <f>VLOOKUP($A53,'[4]New ISB'!$B:$FF,27,0)</f>
        <v>0</v>
      </c>
      <c r="AB53" s="126"/>
      <c r="AC53" s="126">
        <f>VLOOKUP($A53,'[4]New ISB'!$B:$FF,28,0)</f>
        <v>98815.806676463559</v>
      </c>
      <c r="AD53" s="126">
        <f>VLOOKUP($A53,'[4]New ISB'!$B:$FF,29,0)</f>
        <v>0</v>
      </c>
      <c r="AE53" s="126">
        <f>VLOOKUP($A53,'[4]New ISB'!$B:$FF,30,0)</f>
        <v>0</v>
      </c>
      <c r="AF53" s="126">
        <f>VLOOKUP($A53,'[4]New ISB'!$B:$FF,31,0)</f>
        <v>0</v>
      </c>
      <c r="AG53" s="126">
        <f>VLOOKUP($A53,'[4]New ISB'!$B:$FF,32,0)</f>
        <v>138401.09</v>
      </c>
      <c r="AH53" s="126">
        <f>VLOOKUP($A53,'[4]New ISB'!$B:$FF,33,0)</f>
        <v>0</v>
      </c>
      <c r="AI53" s="126">
        <f>VLOOKUP($A53,'[4]New ISB'!$B:$FF,34,0)</f>
        <v>0</v>
      </c>
      <c r="AJ53" s="126">
        <f>VLOOKUP($A53,'[4]New ISB'!$B:$FF,35,0)</f>
        <v>0</v>
      </c>
      <c r="AK53" s="126">
        <f>VLOOKUP($A53,'[4]New ISB'!$B:$FF,36,0)</f>
        <v>68874.240000000005</v>
      </c>
      <c r="AL53" s="126">
        <f>VLOOKUP($A53,'[4]New ISB'!$B:$FF,37,0)</f>
        <v>0</v>
      </c>
      <c r="AM53" s="126">
        <f>VLOOKUP($A53,'[4]New ISB'!$B:$FF,38,0)</f>
        <v>0</v>
      </c>
      <c r="AN53" s="126">
        <f>VLOOKUP($A53,'[4]New ISB'!$B:$FF,39,0)</f>
        <v>0</v>
      </c>
      <c r="AO53" s="126">
        <f>VLOOKUP($A53,'[4]New ISB'!$B:$FF,40,0)</f>
        <v>0</v>
      </c>
      <c r="AP53" s="126">
        <f>VLOOKUP($A53,'[4]New ISB'!$B:$FF,41,0)</f>
        <v>0</v>
      </c>
      <c r="AQ53" s="126">
        <f>VLOOKUP($A53,'[4]New ISB'!$B:$FF,42,0)</f>
        <v>0</v>
      </c>
      <c r="AR53" s="126">
        <f>VLOOKUP($A53,'[4]New ISB'!$B:$FF,43,0)</f>
        <v>0</v>
      </c>
      <c r="AS53" s="126">
        <f>VLOOKUP($A53,'[4]New ISB'!$B:$FF,44,0)</f>
        <v>0</v>
      </c>
      <c r="AT53" s="126">
        <f t="shared" si="19"/>
        <v>1461541.5421200001</v>
      </c>
      <c r="AU53" s="126">
        <f t="shared" si="20"/>
        <v>198432.15834313032</v>
      </c>
      <c r="AV53" s="126">
        <f t="shared" si="21"/>
        <v>207275.33000000002</v>
      </c>
      <c r="AW53" s="126">
        <f>VLOOKUP($A53,'[4]New ISB'!$B:$FF,48,0)</f>
        <v>117878.64182273787</v>
      </c>
      <c r="AX53" s="126">
        <f t="shared" si="22"/>
        <v>1867249.0304631304</v>
      </c>
      <c r="AY53" s="126">
        <f>VLOOKUP($A53,'[4]New ISB'!$B:$CC,50,0)</f>
        <v>1798374.7904631305</v>
      </c>
      <c r="AZ53" s="126">
        <f>VLOOKUP($A53,'[4]New ISB'!$B:$CC,51,0)</f>
        <v>4610</v>
      </c>
      <c r="BA53" s="126">
        <f>VLOOKUP($A53,'[4]New ISB'!$B:$CC,52,0)</f>
        <v>1876270</v>
      </c>
      <c r="BB53" s="126">
        <f>VLOOKUP($A53,'[4]New ISB'!$B:$CC,53,0)</f>
        <v>77895.209536869545</v>
      </c>
      <c r="BC53" s="126">
        <f>VLOOKUP($A53,'[4]New ISB'!$B:$CC,54,0)</f>
        <v>0</v>
      </c>
      <c r="BD53" s="126">
        <f>VLOOKUP($A53,'[4]New ISB'!$B:$CC,55,0)</f>
        <v>1945144.24</v>
      </c>
      <c r="BE53" s="126">
        <f>VLOOKUP($A53,'[4]New ISB'!$B:$CC,56,0)</f>
        <v>1945144.2399999998</v>
      </c>
      <c r="BF53" s="126">
        <f>VLOOKUP($A53,'[4]New ISB'!$B:$CC,57,0)</f>
        <v>0</v>
      </c>
      <c r="BG53" s="126">
        <f>VLOOKUP($A53,'[4]New ISB'!$B:$CC,58,0)</f>
        <v>1945144.24</v>
      </c>
      <c r="BH53" s="126">
        <f>VLOOKUP($A53,'[4]New ISB'!$B:$CC,59,0)</f>
        <v>1737868.91</v>
      </c>
      <c r="BI53" s="126">
        <f>VLOOKUP($A53,'[4]New ISB'!$B:$CC,60,0)</f>
        <v>1737868.91</v>
      </c>
      <c r="BJ53" s="126">
        <f>VLOOKUP($A53,'[4]New ISB'!$B:$CC,61,0)</f>
        <v>4269.9481818181812</v>
      </c>
      <c r="BK53" s="126">
        <f>VLOOKUP($A53,'[4]New ISB'!$B:$CC,62,0)</f>
        <v>4210.0607634803919</v>
      </c>
      <c r="BL53" s="159">
        <f>VLOOKUP($A53,'[4]New ISB'!$B:$CC,63,0)</f>
        <v>1.4224834676324556E-2</v>
      </c>
      <c r="BM53" s="126">
        <f>VLOOKUP($A53,'[4]New ISB'!$B:$CC,64,0)</f>
        <v>0</v>
      </c>
      <c r="BN53" s="126">
        <f>VLOOKUP($A53,'[4]New ISB'!$B:$CC,65,0)</f>
        <v>0</v>
      </c>
      <c r="BO53" s="126">
        <f>VLOOKUP($A53,'[4]New ISB'!$B:$CC,66,0)</f>
        <v>1945144.24</v>
      </c>
      <c r="BP53" s="126">
        <f>VLOOKUP($A53,'[4]New ISB'!$B:$CC,67,0)</f>
        <v>4610</v>
      </c>
      <c r="BQ53" s="127" t="str">
        <f>VLOOKUP($A53,'[4]New ISB'!$B:$CC,68,0)</f>
        <v>Y</v>
      </c>
      <c r="BR53" s="126">
        <f>VLOOKUP($A53,'[4]New ISB'!$B:$CC,69,0)</f>
        <v>4779.2241769041766</v>
      </c>
      <c r="BS53" s="159">
        <f>VLOOKUP($A53,'[4]New ISB'!$B:$CC,70,0)</f>
        <v>1.7428229230944892E-2</v>
      </c>
      <c r="BT53" s="126">
        <f>VLOOKUP($A53,'[4]New ISB'!$B:$CC,71,0)</f>
        <v>-9847.5929730657062</v>
      </c>
      <c r="BU53" s="126">
        <f>VLOOKUP($A53,'[4]New ISB'!$B:$CC,72,0)</f>
        <v>1935296.6470269342</v>
      </c>
      <c r="BV53" s="126">
        <f>VLOOKUP($A53,'[4]New ISB'!$B:$CC,73,0)</f>
        <v>0</v>
      </c>
      <c r="BW53" s="126">
        <f>VLOOKUP($A53,'[4]New ISB'!$B:$CC,74,0)</f>
        <v>1935296.6470269342</v>
      </c>
      <c r="BY53" s="126">
        <f>VLOOKUP($A53,'[4]New ISB'!$B:$CC,75,0)</f>
        <v>68874.240000000005</v>
      </c>
      <c r="BZ53" s="126">
        <f>VLOOKUP($A53,'[4]New ISB'!$B:$CC,76,0)</f>
        <v>1866422.4070269342</v>
      </c>
      <c r="CA53" s="126">
        <f>VLOOKUP(A53,'[4]New ISB'!$B:$F,5,0)</f>
        <v>407</v>
      </c>
      <c r="CB53" s="129">
        <f>VLOOKUP($A53,'[4]Adjusted Factors'!$E:$W,18,0)</f>
        <v>0</v>
      </c>
      <c r="CC53" s="129">
        <f>VLOOKUP($A53,'[4]Adjusted Factors'!$E:$W,19,0)</f>
        <v>0</v>
      </c>
      <c r="CE53" s="126"/>
      <c r="CI53" s="124" t="s">
        <v>154</v>
      </c>
      <c r="CJ53" s="124">
        <v>2506</v>
      </c>
      <c r="CK53" s="144"/>
      <c r="CL53" s="145"/>
      <c r="CM53" s="124">
        <f ca="1">VLOOKUP($A53,'[5]Adjusted Factors'!$E:$BH,28,0)</f>
        <v>33.000000000000007</v>
      </c>
      <c r="CN53" s="124">
        <f ca="1">VLOOKUP($A53,'[5]Adjusted Factors'!$E:$BH,29,0)</f>
        <v>35.999999999999979</v>
      </c>
      <c r="CO53" s="124">
        <f ca="1">VLOOKUP($A53,'[5]Adjusted Factors'!$E:$BH,30,0)</f>
        <v>0</v>
      </c>
      <c r="CP53" s="124">
        <f ca="1">VLOOKUP($A53,'[5]Adjusted Factors'!$E:$BH,31,0)</f>
        <v>0</v>
      </c>
      <c r="CQ53" s="124">
        <f ca="1">VLOOKUP($A53,'[5]Adjusted Factors'!$E:$BH,32,0)</f>
        <v>383</v>
      </c>
      <c r="CR53" s="124">
        <f ca="1">VLOOKUP($A53,'[5]Adjusted Factors'!$E:$BH,33,0)</f>
        <v>5.0000000000000062</v>
      </c>
      <c r="CS53" s="124">
        <f ca="1">VLOOKUP($A53,'[5]Adjusted Factors'!$E:$BH,34,0)</f>
        <v>12.999999999999984</v>
      </c>
      <c r="CT53" s="124">
        <f ca="1">VLOOKUP($A53,'[5]Adjusted Factors'!$E:$BH,35,0)</f>
        <v>4.0000000000000009</v>
      </c>
      <c r="CU53" s="124">
        <f ca="1">VLOOKUP($A53,'[5]Adjusted Factors'!$E:$BH,36,0)</f>
        <v>0</v>
      </c>
      <c r="CV53" s="124">
        <f ca="1">VLOOKUP($A53,'[5]Adjusted Factors'!$E:$BH,37,0)</f>
        <v>1.9999999999999984</v>
      </c>
      <c r="CW53" s="124">
        <f ca="1">VLOOKUP($A53,'[5]Adjusted Factors'!$E:$BH,38,0)</f>
        <v>0</v>
      </c>
      <c r="CX53" s="124">
        <f ca="1">VLOOKUP($A53,'[5]Adjusted Factors'!$E:$BH,39,0)</f>
        <v>0</v>
      </c>
      <c r="CY53" s="124">
        <f ca="1">VLOOKUP($A53,'[5]Adjusted Factors'!$E:$BH,40,0)</f>
        <v>0</v>
      </c>
      <c r="CZ53" s="124">
        <f ca="1">VLOOKUP($A53,'[5]Adjusted Factors'!$E:$BH,41,0)</f>
        <v>0</v>
      </c>
      <c r="DA53" s="124">
        <f ca="1">VLOOKUP($A53,'[5]Adjusted Factors'!$E:$BH,42,0)</f>
        <v>0</v>
      </c>
      <c r="DB53" s="124">
        <f ca="1">VLOOKUP($A53,'[5]Adjusted Factors'!$E:$BH,43,0)</f>
        <v>0</v>
      </c>
      <c r="DC53" s="124">
        <f ca="1">VLOOKUP($A53,'[5]Adjusted Factors'!$E:$BH,44,0)</f>
        <v>0</v>
      </c>
      <c r="DD53" s="124">
        <f ca="1">VLOOKUP($A53,'[5]Adjusted Factors'!$E:$BH,45,0)</f>
        <v>0</v>
      </c>
      <c r="DE53" s="124">
        <f ca="1">VLOOKUP($A53,'[5]Adjusted Factors'!$E:$BH,46,0)</f>
        <v>73.486111111111285</v>
      </c>
      <c r="DF53" s="124">
        <f ca="1">VLOOKUP($A53,'[5]Adjusted Factors'!$E:$BH,47,0)</f>
        <v>0</v>
      </c>
      <c r="DG53" s="124">
        <f ca="1">VLOOKUP($A53,'[5]Adjusted Factors'!$E:$BH,48,0)</f>
        <v>82.01638959559736</v>
      </c>
      <c r="DH53" s="124">
        <f ca="1">VLOOKUP($A53,'[5]Adjusted Factors'!$E:$BH,49,0)</f>
        <v>0</v>
      </c>
      <c r="DI53" s="124">
        <f ca="1">VLOOKUP($A53,'[5]Adjusted Factors'!$E:$BH,50,0)</f>
        <v>0</v>
      </c>
      <c r="DJ53" s="124">
        <f ca="1">VLOOKUP($A53,'[5]Adjusted Factors'!$E:$BH,51,0)</f>
        <v>0</v>
      </c>
      <c r="DK53" s="124">
        <f ca="1">VLOOKUP($A53,'[5]Adjusted Factors'!$E:$BH,52,0)</f>
        <v>0</v>
      </c>
      <c r="DL53" s="124">
        <f ca="1">VLOOKUP($A53,'[5]Adjusted Factors'!$E:$BH,53,0)</f>
        <v>0</v>
      </c>
      <c r="DM53" s="124">
        <f ca="1">VLOOKUP($A53,'[5]Adjusted Factors'!$E:$BH,54,0)</f>
        <v>0</v>
      </c>
      <c r="DN53" s="124">
        <f ca="1">VLOOKUP($A53,'[5]Adjusted Factors'!$E:$BH,55,0)</f>
        <v>0</v>
      </c>
      <c r="DO53" s="124">
        <f ca="1">VLOOKUP($A53,'[5]Adjusted Factors'!$E:$BH,55,0)</f>
        <v>0</v>
      </c>
    </row>
    <row r="54" spans="1:119" x14ac:dyDescent="0.2">
      <c r="A54" s="124">
        <v>110481</v>
      </c>
      <c r="B54" s="124">
        <v>8263377</v>
      </c>
      <c r="C54" s="124" t="s">
        <v>86</v>
      </c>
      <c r="D54" s="126">
        <f>VLOOKUP(A54,'[4]New ISB'!$B$6:$G$195,4,0)</f>
        <v>156</v>
      </c>
      <c r="E54" s="126">
        <f>VLOOKUP(A54,'[4]New ISB'!$B$6:$G$195,5,0)</f>
        <v>156</v>
      </c>
      <c r="F54" s="126">
        <f>VLOOKUP(A54,'[4]New ISB'!$B$6:$G$195,6,0)</f>
        <v>0</v>
      </c>
      <c r="G54" s="126">
        <f>VLOOKUP(A54,'[4]New ISB'!$B:$H,7,0)</f>
        <v>560197.74095999997</v>
      </c>
      <c r="H54" s="126">
        <f>VLOOKUP(A54,'[4]New ISB'!$B:$J,8,0)</f>
        <v>0</v>
      </c>
      <c r="I54" s="126">
        <f>VLOOKUP(A54,'[4]New ISB'!$B:$J,9,0)</f>
        <v>0</v>
      </c>
      <c r="J54" s="126">
        <f>VLOOKUP($A54,'[4]New ISB'!$B:$FF,10,0)</f>
        <v>20183.599999999966</v>
      </c>
      <c r="K54" s="126">
        <f>VLOOKUP($A54,'[4]New ISB'!$B:$FF,11,0)</f>
        <v>0</v>
      </c>
      <c r="L54" s="126">
        <f>VLOOKUP($A54,'[4]New ISB'!$B:$FF,12,0)</f>
        <v>34620.810000000019</v>
      </c>
      <c r="M54" s="126">
        <f>VLOOKUP($A54,'[4]New ISB'!$B:$FF,13,0)</f>
        <v>0</v>
      </c>
      <c r="N54" s="126">
        <f>VLOOKUP($A54,'[4]New ISB'!$B:$FF,14,0)</f>
        <v>7743.9999999999955</v>
      </c>
      <c r="O54" s="126">
        <f>VLOOKUP($A54,'[4]New ISB'!$B:$FF,15,0)</f>
        <v>9684.840000000022</v>
      </c>
      <c r="P54" s="126">
        <f>VLOOKUP($A54,'[4]New ISB'!$B:$FF,16,0)</f>
        <v>16038.749999999975</v>
      </c>
      <c r="Q54" s="126">
        <f>VLOOKUP($A54,'[4]New ISB'!$B:$FF,17,0)</f>
        <v>1997.7599999999966</v>
      </c>
      <c r="R54" s="126">
        <f>VLOOKUP($A54,'[4]New ISB'!$B:$FF,18,0)</f>
        <v>7954.9500000000044</v>
      </c>
      <c r="S54" s="126">
        <f>VLOOKUP($A54,'[4]New ISB'!$B:$FF,19,0)</f>
        <v>8402.8799999999974</v>
      </c>
      <c r="T54" s="126">
        <f>VLOOKUP($A54,'[4]New ISB'!$B:$FF,20,0)</f>
        <v>0</v>
      </c>
      <c r="U54" s="126">
        <f>VLOOKUP($A54,'[4]New ISB'!$B:$FF,21,0)</f>
        <v>0</v>
      </c>
      <c r="V54" s="126">
        <f>VLOOKUP($A54,'[4]New ISB'!$B:$FF,22,0)</f>
        <v>0</v>
      </c>
      <c r="W54" s="126">
        <f>VLOOKUP($A54,'[4]New ISB'!$B:$FF,23,0)</f>
        <v>0</v>
      </c>
      <c r="X54" s="126">
        <f>VLOOKUP($A54,'[4]New ISB'!$B:$FF,24,0)</f>
        <v>0</v>
      </c>
      <c r="Y54" s="126">
        <f>VLOOKUP($A54,'[4]New ISB'!$B:$FF,25,0)</f>
        <v>0</v>
      </c>
      <c r="Z54" s="126">
        <f>VLOOKUP($A54,'[4]New ISB'!$B:$FF,26,0)</f>
        <v>24941.93684210525</v>
      </c>
      <c r="AA54" s="126">
        <f>VLOOKUP($A54,'[4]New ISB'!$B:$FF,27,0)</f>
        <v>0</v>
      </c>
      <c r="AB54" s="126"/>
      <c r="AC54" s="126">
        <f>VLOOKUP($A54,'[4]New ISB'!$B:$FF,28,0)</f>
        <v>71649.340720941196</v>
      </c>
      <c r="AD54" s="126">
        <f>VLOOKUP($A54,'[4]New ISB'!$B:$FF,29,0)</f>
        <v>0</v>
      </c>
      <c r="AE54" s="126">
        <f>VLOOKUP($A54,'[4]New ISB'!$B:$FF,30,0)</f>
        <v>17438.551199999987</v>
      </c>
      <c r="AF54" s="126">
        <f>VLOOKUP($A54,'[4]New ISB'!$B:$FF,31,0)</f>
        <v>0</v>
      </c>
      <c r="AG54" s="126">
        <f>VLOOKUP($A54,'[4]New ISB'!$B:$FF,32,0)</f>
        <v>138401.09</v>
      </c>
      <c r="AH54" s="126">
        <f>VLOOKUP($A54,'[4]New ISB'!$B:$FF,33,0)</f>
        <v>0</v>
      </c>
      <c r="AI54" s="126">
        <f>VLOOKUP($A54,'[4]New ISB'!$B:$FF,34,0)</f>
        <v>0</v>
      </c>
      <c r="AJ54" s="126">
        <f>VLOOKUP($A54,'[4]New ISB'!$B:$FF,35,0)</f>
        <v>0</v>
      </c>
      <c r="AK54" s="126">
        <f>VLOOKUP($A54,'[4]New ISB'!$B:$FF,36,0)</f>
        <v>4298.24</v>
      </c>
      <c r="AL54" s="126">
        <f>VLOOKUP($A54,'[4]New ISB'!$B:$FF,37,0)</f>
        <v>0</v>
      </c>
      <c r="AM54" s="126">
        <f>VLOOKUP($A54,'[4]New ISB'!$B:$FF,38,0)</f>
        <v>0</v>
      </c>
      <c r="AN54" s="126">
        <f>VLOOKUP($A54,'[4]New ISB'!$B:$FF,39,0)</f>
        <v>0</v>
      </c>
      <c r="AO54" s="126">
        <f>VLOOKUP($A54,'[4]New ISB'!$B:$FF,40,0)</f>
        <v>0</v>
      </c>
      <c r="AP54" s="126">
        <f>VLOOKUP($A54,'[4]New ISB'!$B:$FF,41,0)</f>
        <v>0</v>
      </c>
      <c r="AQ54" s="126">
        <f>VLOOKUP($A54,'[4]New ISB'!$B:$FF,42,0)</f>
        <v>0</v>
      </c>
      <c r="AR54" s="126">
        <f>VLOOKUP($A54,'[4]New ISB'!$B:$FF,43,0)</f>
        <v>0</v>
      </c>
      <c r="AS54" s="126">
        <f>VLOOKUP($A54,'[4]New ISB'!$B:$FF,44,0)</f>
        <v>0</v>
      </c>
      <c r="AT54" s="126">
        <f t="shared" si="19"/>
        <v>560197.74095999997</v>
      </c>
      <c r="AU54" s="126">
        <f t="shared" si="20"/>
        <v>220657.41876304639</v>
      </c>
      <c r="AV54" s="126">
        <f t="shared" si="21"/>
        <v>142699.32999999999</v>
      </c>
      <c r="AW54" s="126">
        <f>VLOOKUP($A54,'[4]New ISB'!$B:$FF,48,0)</f>
        <v>90364.412777242338</v>
      </c>
      <c r="AX54" s="126">
        <f t="shared" si="22"/>
        <v>923554.48972304631</v>
      </c>
      <c r="AY54" s="126">
        <f>VLOOKUP($A54,'[4]New ISB'!$B:$CC,50,0)</f>
        <v>919256.24972304632</v>
      </c>
      <c r="AZ54" s="126">
        <f>VLOOKUP($A54,'[4]New ISB'!$B:$CC,51,0)</f>
        <v>4610</v>
      </c>
      <c r="BA54" s="126">
        <f>VLOOKUP($A54,'[4]New ISB'!$B:$CC,52,0)</f>
        <v>719160</v>
      </c>
      <c r="BB54" s="126">
        <f>VLOOKUP($A54,'[4]New ISB'!$B:$CC,53,0)</f>
        <v>0</v>
      </c>
      <c r="BC54" s="126">
        <f>VLOOKUP($A54,'[4]New ISB'!$B:$CC,54,0)</f>
        <v>0</v>
      </c>
      <c r="BD54" s="126">
        <f>VLOOKUP($A54,'[4]New ISB'!$B:$CC,55,0)</f>
        <v>923554.48972304631</v>
      </c>
      <c r="BE54" s="126">
        <f>VLOOKUP($A54,'[4]New ISB'!$B:$CC,56,0)</f>
        <v>923554.48972304631</v>
      </c>
      <c r="BF54" s="126">
        <f>VLOOKUP($A54,'[4]New ISB'!$B:$CC,57,0)</f>
        <v>0</v>
      </c>
      <c r="BG54" s="126">
        <f>VLOOKUP($A54,'[4]New ISB'!$B:$CC,58,0)</f>
        <v>723458.24</v>
      </c>
      <c r="BH54" s="126">
        <f>VLOOKUP($A54,'[4]New ISB'!$B:$CC,59,0)</f>
        <v>580758.91</v>
      </c>
      <c r="BI54" s="126">
        <f>VLOOKUP($A54,'[4]New ISB'!$B:$CC,60,0)</f>
        <v>780855.15972304635</v>
      </c>
      <c r="BJ54" s="126">
        <f>VLOOKUP($A54,'[4]New ISB'!$B:$CC,61,0)</f>
        <v>5005.4817930964509</v>
      </c>
      <c r="BK54" s="126">
        <f>VLOOKUP($A54,'[4]New ISB'!$B:$CC,62,0)</f>
        <v>4900.131128901734</v>
      </c>
      <c r="BL54" s="159">
        <f>VLOOKUP($A54,'[4]New ISB'!$B:$CC,63,0)</f>
        <v>2.1499560200204111E-2</v>
      </c>
      <c r="BM54" s="126">
        <f>VLOOKUP($A54,'[4]New ISB'!$B:$CC,64,0)</f>
        <v>0</v>
      </c>
      <c r="BN54" s="126">
        <f>VLOOKUP($A54,'[4]New ISB'!$B:$CC,65,0)</f>
        <v>0</v>
      </c>
      <c r="BO54" s="126">
        <f>VLOOKUP($A54,'[4]New ISB'!$B:$CC,66,0)</f>
        <v>923554.48972304631</v>
      </c>
      <c r="BP54" s="126">
        <f>VLOOKUP($A54,'[4]New ISB'!$B:$CC,67,0)</f>
        <v>5892.6682674554249</v>
      </c>
      <c r="BQ54" s="127" t="str">
        <f>VLOOKUP($A54,'[4]New ISB'!$B:$CC,68,0)</f>
        <v>Y</v>
      </c>
      <c r="BR54" s="126">
        <f>VLOOKUP($A54,'[4]New ISB'!$B:$CC,69,0)</f>
        <v>5920.2210879682452</v>
      </c>
      <c r="BS54" s="159">
        <f>VLOOKUP($A54,'[4]New ISB'!$B:$CC,70,0)</f>
        <v>3.3806262394967312E-2</v>
      </c>
      <c r="BT54" s="126">
        <f>VLOOKUP($A54,'[4]New ISB'!$B:$CC,71,0)</f>
        <v>-3774.5073803396813</v>
      </c>
      <c r="BU54" s="126">
        <f>VLOOKUP($A54,'[4]New ISB'!$B:$CC,72,0)</f>
        <v>919779.98234270664</v>
      </c>
      <c r="BV54" s="126">
        <f>VLOOKUP($A54,'[4]New ISB'!$B:$CC,73,0)</f>
        <v>0</v>
      </c>
      <c r="BW54" s="126">
        <f>VLOOKUP($A54,'[4]New ISB'!$B:$CC,74,0)</f>
        <v>919779.98234270664</v>
      </c>
      <c r="BY54" s="126">
        <f>VLOOKUP($A54,'[4]New ISB'!$B:$CC,75,0)</f>
        <v>4298.24</v>
      </c>
      <c r="BZ54" s="126">
        <f>VLOOKUP($A54,'[4]New ISB'!$B:$CC,76,0)</f>
        <v>915481.74234270665</v>
      </c>
      <c r="CA54" s="126">
        <f>VLOOKUP(A54,'[4]New ISB'!$B:$F,5,0)</f>
        <v>156</v>
      </c>
      <c r="CB54" s="129">
        <f>VLOOKUP($A54,'[4]Adjusted Factors'!$E:$W,18,0)</f>
        <v>0</v>
      </c>
      <c r="CC54" s="129">
        <f>VLOOKUP($A54,'[4]Adjusted Factors'!$E:$W,19,0)</f>
        <v>0</v>
      </c>
      <c r="CE54" s="126"/>
      <c r="CI54" s="124" t="s">
        <v>155</v>
      </c>
      <c r="CJ54" s="124">
        <v>2332</v>
      </c>
      <c r="CK54" s="144"/>
      <c r="CL54" s="145"/>
      <c r="CM54" s="124">
        <f ca="1">VLOOKUP($A54,'[5]Adjusted Factors'!$E:$BH,28,0)</f>
        <v>39.999999999999936</v>
      </c>
      <c r="CN54" s="124">
        <f ca="1">VLOOKUP($A54,'[5]Adjusted Factors'!$E:$BH,29,0)</f>
        <v>41.000000000000028</v>
      </c>
      <c r="CO54" s="124">
        <f ca="1">VLOOKUP($A54,'[5]Adjusted Factors'!$E:$BH,30,0)</f>
        <v>0</v>
      </c>
      <c r="CP54" s="124">
        <f ca="1">VLOOKUP($A54,'[5]Adjusted Factors'!$E:$BH,31,0)</f>
        <v>0</v>
      </c>
      <c r="CQ54" s="124">
        <f ca="1">VLOOKUP($A54,'[5]Adjusted Factors'!$E:$BH,32,0)</f>
        <v>24.999999999999957</v>
      </c>
      <c r="CR54" s="124">
        <f ca="1">VLOOKUP($A54,'[5]Adjusted Factors'!$E:$BH,33,0)</f>
        <v>31.999999999999982</v>
      </c>
      <c r="CS54" s="124">
        <f ca="1">VLOOKUP($A54,'[5]Adjusted Factors'!$E:$BH,34,0)</f>
        <v>33.000000000000071</v>
      </c>
      <c r="CT54" s="124">
        <f ca="1">VLOOKUP($A54,'[5]Adjusted Factors'!$E:$BH,35,0)</f>
        <v>34.999999999999943</v>
      </c>
      <c r="CU54" s="124">
        <f ca="1">VLOOKUP($A54,'[5]Adjusted Factors'!$E:$BH,36,0)</f>
        <v>3.9999999999999933</v>
      </c>
      <c r="CV54" s="124">
        <f ca="1">VLOOKUP($A54,'[5]Adjusted Factors'!$E:$BH,37,0)</f>
        <v>15.000000000000007</v>
      </c>
      <c r="CW54" s="124">
        <f ca="1">VLOOKUP($A54,'[5]Adjusted Factors'!$E:$BH,38,0)</f>
        <v>11.999999999999996</v>
      </c>
      <c r="CX54" s="124">
        <f ca="1">VLOOKUP($A54,'[5]Adjusted Factors'!$E:$BH,39,0)</f>
        <v>0</v>
      </c>
      <c r="CY54" s="124">
        <f ca="1">VLOOKUP($A54,'[5]Adjusted Factors'!$E:$BH,40,0)</f>
        <v>0</v>
      </c>
      <c r="CZ54" s="124">
        <f ca="1">VLOOKUP($A54,'[5]Adjusted Factors'!$E:$BH,41,0)</f>
        <v>0</v>
      </c>
      <c r="DA54" s="124">
        <f ca="1">VLOOKUP($A54,'[5]Adjusted Factors'!$E:$BH,42,0)</f>
        <v>0</v>
      </c>
      <c r="DB54" s="124">
        <f ca="1">VLOOKUP($A54,'[5]Adjusted Factors'!$E:$BH,43,0)</f>
        <v>0</v>
      </c>
      <c r="DC54" s="124">
        <f ca="1">VLOOKUP($A54,'[5]Adjusted Factors'!$E:$BH,44,0)</f>
        <v>0</v>
      </c>
      <c r="DD54" s="124">
        <f ca="1">VLOOKUP($A54,'[5]Adjusted Factors'!$E:$BH,45,0)</f>
        <v>0</v>
      </c>
      <c r="DE54" s="124">
        <f ca="1">VLOOKUP($A54,'[5]Adjusted Factors'!$E:$BH,46,0)</f>
        <v>41.052631578947349</v>
      </c>
      <c r="DF54" s="124">
        <f ca="1">VLOOKUP($A54,'[5]Adjusted Factors'!$E:$BH,47,0)</f>
        <v>0</v>
      </c>
      <c r="DG54" s="124">
        <f ca="1">VLOOKUP($A54,'[5]Adjusted Factors'!$E:$BH,48,0)</f>
        <v>59.468423529411787</v>
      </c>
      <c r="DH54" s="124">
        <f ca="1">VLOOKUP($A54,'[5]Adjusted Factors'!$E:$BH,49,0)</f>
        <v>0</v>
      </c>
      <c r="DI54" s="124">
        <f ca="1">VLOOKUP($A54,'[5]Adjusted Factors'!$E:$BH,50,0)</f>
        <v>0</v>
      </c>
      <c r="DJ54" s="124">
        <f ca="1">VLOOKUP($A54,'[5]Adjusted Factors'!$E:$BH,51,0)</f>
        <v>0</v>
      </c>
      <c r="DK54" s="124">
        <f ca="1">VLOOKUP($A54,'[5]Adjusted Factors'!$E:$BH,52,0)</f>
        <v>0</v>
      </c>
      <c r="DL54" s="124">
        <f ca="1">VLOOKUP($A54,'[5]Adjusted Factors'!$E:$BH,53,0)</f>
        <v>0</v>
      </c>
      <c r="DM54" s="124">
        <f ca="1">VLOOKUP($A54,'[5]Adjusted Factors'!$E:$BH,54,0)</f>
        <v>0</v>
      </c>
      <c r="DN54" s="124">
        <f ca="1">VLOOKUP($A54,'[5]Adjusted Factors'!$E:$BH,55,0)</f>
        <v>17.639999999999986</v>
      </c>
      <c r="DO54" s="124">
        <f ca="1">VLOOKUP($A54,'[5]Adjusted Factors'!$E:$BH,55,0)</f>
        <v>17.639999999999986</v>
      </c>
    </row>
    <row r="55" spans="1:119" x14ac:dyDescent="0.2">
      <c r="A55" s="124">
        <v>110482</v>
      </c>
      <c r="B55" s="124">
        <v>8263378</v>
      </c>
      <c r="C55" s="124" t="s">
        <v>188</v>
      </c>
      <c r="D55" s="126">
        <f>VLOOKUP(A55,'[4]New ISB'!$B$6:$G$195,4,0)</f>
        <v>383</v>
      </c>
      <c r="E55" s="126">
        <f>VLOOKUP(A55,'[4]New ISB'!$B$6:$G$195,5,0)</f>
        <v>383</v>
      </c>
      <c r="F55" s="126">
        <f>VLOOKUP(A55,'[4]New ISB'!$B$6:$G$195,6,0)</f>
        <v>0</v>
      </c>
      <c r="G55" s="126">
        <f>VLOOKUP(A55,'[4]New ISB'!$B:$H,7,0)</f>
        <v>1375357.27428</v>
      </c>
      <c r="H55" s="126">
        <f>VLOOKUP(A55,'[4]New ISB'!$B:$J,8,0)</f>
        <v>0</v>
      </c>
      <c r="I55" s="126">
        <f>VLOOKUP(A55,'[4]New ISB'!$B:$J,9,0)</f>
        <v>0</v>
      </c>
      <c r="J55" s="126">
        <f>VLOOKUP($A55,'[4]New ISB'!$B:$FF,10,0)</f>
        <v>63073.750000000065</v>
      </c>
      <c r="K55" s="126">
        <f>VLOOKUP($A55,'[4]New ISB'!$B:$FF,11,0)</f>
        <v>0</v>
      </c>
      <c r="L55" s="126">
        <f>VLOOKUP($A55,'[4]New ISB'!$B:$FF,12,0)</f>
        <v>106395.66000000002</v>
      </c>
      <c r="M55" s="126">
        <f>VLOOKUP($A55,'[4]New ISB'!$B:$FF,13,0)</f>
        <v>0</v>
      </c>
      <c r="N55" s="126">
        <f>VLOOKUP($A55,'[4]New ISB'!$B:$FF,14,0)</f>
        <v>27588.000000000015</v>
      </c>
      <c r="O55" s="126">
        <f>VLOOKUP($A55,'[4]New ISB'!$B:$FF,15,0)</f>
        <v>17608.799999999981</v>
      </c>
      <c r="P55" s="126">
        <f>VLOOKUP($A55,'[4]New ISB'!$B:$FF,16,0)</f>
        <v>6873.75</v>
      </c>
      <c r="Q55" s="126">
        <f>VLOOKUP($A55,'[4]New ISB'!$B:$FF,17,0)</f>
        <v>5993.2799999999925</v>
      </c>
      <c r="R55" s="126">
        <f>VLOOKUP($A55,'[4]New ISB'!$B:$FF,18,0)</f>
        <v>2651.6500000000074</v>
      </c>
      <c r="S55" s="126">
        <f>VLOOKUP($A55,'[4]New ISB'!$B:$FF,19,0)</f>
        <v>1400.4800000000009</v>
      </c>
      <c r="T55" s="126">
        <f>VLOOKUP($A55,'[4]New ISB'!$B:$FF,20,0)</f>
        <v>0</v>
      </c>
      <c r="U55" s="126">
        <f>VLOOKUP($A55,'[4]New ISB'!$B:$FF,21,0)</f>
        <v>0</v>
      </c>
      <c r="V55" s="126">
        <f>VLOOKUP($A55,'[4]New ISB'!$B:$FF,22,0)</f>
        <v>0</v>
      </c>
      <c r="W55" s="126">
        <f>VLOOKUP($A55,'[4]New ISB'!$B:$FF,23,0)</f>
        <v>0</v>
      </c>
      <c r="X55" s="126">
        <f>VLOOKUP($A55,'[4]New ISB'!$B:$FF,24,0)</f>
        <v>0</v>
      </c>
      <c r="Y55" s="126">
        <f>VLOOKUP($A55,'[4]New ISB'!$B:$FF,25,0)</f>
        <v>0</v>
      </c>
      <c r="Z55" s="126">
        <f>VLOOKUP($A55,'[4]New ISB'!$B:$FF,26,0)</f>
        <v>62290.790030769298</v>
      </c>
      <c r="AA55" s="126">
        <f>VLOOKUP($A55,'[4]New ISB'!$B:$FF,27,0)</f>
        <v>0</v>
      </c>
      <c r="AB55" s="126"/>
      <c r="AC55" s="126">
        <f>VLOOKUP($A55,'[4]New ISB'!$B:$FF,28,0)</f>
        <v>166139.77699806934</v>
      </c>
      <c r="AD55" s="126">
        <f>VLOOKUP($A55,'[4]New ISB'!$B:$FF,29,0)</f>
        <v>0</v>
      </c>
      <c r="AE55" s="126">
        <f>VLOOKUP($A55,'[4]New ISB'!$B:$FF,30,0)</f>
        <v>8916.9916000000012</v>
      </c>
      <c r="AF55" s="126">
        <f>VLOOKUP($A55,'[4]New ISB'!$B:$FF,31,0)</f>
        <v>0</v>
      </c>
      <c r="AG55" s="126">
        <f>VLOOKUP($A55,'[4]New ISB'!$B:$FF,32,0)</f>
        <v>138401.09</v>
      </c>
      <c r="AH55" s="126">
        <f>VLOOKUP($A55,'[4]New ISB'!$B:$FF,33,0)</f>
        <v>0</v>
      </c>
      <c r="AI55" s="126">
        <f>VLOOKUP($A55,'[4]New ISB'!$B:$FF,34,0)</f>
        <v>0</v>
      </c>
      <c r="AJ55" s="126">
        <f>VLOOKUP($A55,'[4]New ISB'!$B:$FF,35,0)</f>
        <v>0</v>
      </c>
      <c r="AK55" s="126">
        <f>VLOOKUP($A55,'[4]New ISB'!$B:$FF,36,0)</f>
        <v>7449.6</v>
      </c>
      <c r="AL55" s="126">
        <f>VLOOKUP($A55,'[4]New ISB'!$B:$FF,37,0)</f>
        <v>0</v>
      </c>
      <c r="AM55" s="126">
        <f>VLOOKUP($A55,'[4]New ISB'!$B:$FF,38,0)</f>
        <v>0</v>
      </c>
      <c r="AN55" s="126">
        <f>VLOOKUP($A55,'[4]New ISB'!$B:$FF,39,0)</f>
        <v>0</v>
      </c>
      <c r="AO55" s="126">
        <f>VLOOKUP($A55,'[4]New ISB'!$B:$FF,40,0)</f>
        <v>0</v>
      </c>
      <c r="AP55" s="126">
        <f>VLOOKUP($A55,'[4]New ISB'!$B:$FF,41,0)</f>
        <v>0</v>
      </c>
      <c r="AQ55" s="126">
        <f>VLOOKUP($A55,'[4]New ISB'!$B:$FF,42,0)</f>
        <v>0</v>
      </c>
      <c r="AR55" s="126">
        <f>VLOOKUP($A55,'[4]New ISB'!$B:$FF,43,0)</f>
        <v>0</v>
      </c>
      <c r="AS55" s="126">
        <f>VLOOKUP($A55,'[4]New ISB'!$B:$FF,44,0)</f>
        <v>0</v>
      </c>
      <c r="AT55" s="126">
        <f t="shared" si="19"/>
        <v>1375357.27428</v>
      </c>
      <c r="AU55" s="126">
        <f t="shared" si="20"/>
        <v>468932.92862883868</v>
      </c>
      <c r="AV55" s="126">
        <f t="shared" si="21"/>
        <v>145850.69</v>
      </c>
      <c r="AW55" s="126">
        <f>VLOOKUP($A55,'[4]New ISB'!$B:$FF,48,0)</f>
        <v>194946.05016029259</v>
      </c>
      <c r="AX55" s="126">
        <f t="shared" si="22"/>
        <v>1990140.8929088386</v>
      </c>
      <c r="AY55" s="126">
        <f>VLOOKUP($A55,'[4]New ISB'!$B:$CC,50,0)</f>
        <v>1982691.2929088385</v>
      </c>
      <c r="AZ55" s="126">
        <f>VLOOKUP($A55,'[4]New ISB'!$B:$CC,51,0)</f>
        <v>4610</v>
      </c>
      <c r="BA55" s="126">
        <f>VLOOKUP($A55,'[4]New ISB'!$B:$CC,52,0)</f>
        <v>1765630</v>
      </c>
      <c r="BB55" s="126">
        <f>VLOOKUP($A55,'[4]New ISB'!$B:$CC,53,0)</f>
        <v>0</v>
      </c>
      <c r="BC55" s="126">
        <f>VLOOKUP($A55,'[4]New ISB'!$B:$CC,54,0)</f>
        <v>0</v>
      </c>
      <c r="BD55" s="126">
        <f>VLOOKUP($A55,'[4]New ISB'!$B:$CC,55,0)</f>
        <v>1990140.8929088386</v>
      </c>
      <c r="BE55" s="126">
        <f>VLOOKUP($A55,'[4]New ISB'!$B:$CC,56,0)</f>
        <v>1990140.8929088386</v>
      </c>
      <c r="BF55" s="126">
        <f>VLOOKUP($A55,'[4]New ISB'!$B:$CC,57,0)</f>
        <v>0</v>
      </c>
      <c r="BG55" s="126">
        <f>VLOOKUP($A55,'[4]New ISB'!$B:$CC,58,0)</f>
        <v>1773079.6</v>
      </c>
      <c r="BH55" s="126">
        <f>VLOOKUP($A55,'[4]New ISB'!$B:$CC,59,0)</f>
        <v>1627228.91</v>
      </c>
      <c r="BI55" s="126">
        <f>VLOOKUP($A55,'[4]New ISB'!$B:$CC,60,0)</f>
        <v>1844290.2029088384</v>
      </c>
      <c r="BJ55" s="126">
        <f>VLOOKUP($A55,'[4]New ISB'!$B:$CC,61,0)</f>
        <v>4815.3791198664185</v>
      </c>
      <c r="BK55" s="126">
        <f>VLOOKUP($A55,'[4]New ISB'!$B:$CC,62,0)</f>
        <v>4743.0423895480226</v>
      </c>
      <c r="BL55" s="159">
        <f>VLOOKUP($A55,'[4]New ISB'!$B:$CC,63,0)</f>
        <v>1.5251124568863289E-2</v>
      </c>
      <c r="BM55" s="126">
        <f>VLOOKUP($A55,'[4]New ISB'!$B:$CC,64,0)</f>
        <v>0</v>
      </c>
      <c r="BN55" s="126">
        <f>VLOOKUP($A55,'[4]New ISB'!$B:$CC,65,0)</f>
        <v>0</v>
      </c>
      <c r="BO55" s="126">
        <f>VLOOKUP($A55,'[4]New ISB'!$B:$CC,66,0)</f>
        <v>1990140.8929088386</v>
      </c>
      <c r="BP55" s="126">
        <f>VLOOKUP($A55,'[4]New ISB'!$B:$CC,67,0)</f>
        <v>5176.7396681692908</v>
      </c>
      <c r="BQ55" s="127" t="str">
        <f>VLOOKUP($A55,'[4]New ISB'!$B:$CC,68,0)</f>
        <v>Y</v>
      </c>
      <c r="BR55" s="126">
        <f>VLOOKUP($A55,'[4]New ISB'!$B:$CC,69,0)</f>
        <v>5196.1903209108059</v>
      </c>
      <c r="BS55" s="159">
        <f>VLOOKUP($A55,'[4]New ISB'!$B:$CC,70,0)</f>
        <v>7.8533426054039346E-3</v>
      </c>
      <c r="BT55" s="126">
        <f>VLOOKUP($A55,'[4]New ISB'!$B:$CC,71,0)</f>
        <v>-9266.8995299365251</v>
      </c>
      <c r="BU55" s="126">
        <f>VLOOKUP($A55,'[4]New ISB'!$B:$CC,72,0)</f>
        <v>1980873.9933789021</v>
      </c>
      <c r="BV55" s="126">
        <f>VLOOKUP($A55,'[4]New ISB'!$B:$CC,73,0)</f>
        <v>0</v>
      </c>
      <c r="BW55" s="126">
        <f>VLOOKUP($A55,'[4]New ISB'!$B:$CC,74,0)</f>
        <v>1980873.9933789021</v>
      </c>
      <c r="BY55" s="126">
        <f>VLOOKUP($A55,'[4]New ISB'!$B:$CC,75,0)</f>
        <v>7449.6</v>
      </c>
      <c r="BZ55" s="126">
        <f>VLOOKUP($A55,'[4]New ISB'!$B:$CC,76,0)</f>
        <v>1973424.393378902</v>
      </c>
      <c r="CA55" s="126">
        <f>VLOOKUP(A55,'[4]New ISB'!$B:$F,5,0)</f>
        <v>383</v>
      </c>
      <c r="CB55" s="129">
        <f>VLOOKUP($A55,'[4]Adjusted Factors'!$E:$W,18,0)</f>
        <v>0</v>
      </c>
      <c r="CC55" s="129">
        <f>VLOOKUP($A55,'[4]Adjusted Factors'!$E:$W,19,0)</f>
        <v>0</v>
      </c>
      <c r="CE55" s="126"/>
      <c r="CI55" s="124" t="s">
        <v>156</v>
      </c>
      <c r="CJ55" s="124">
        <v>2001</v>
      </c>
      <c r="CK55" s="144"/>
      <c r="CL55" s="145"/>
      <c r="CM55" s="124">
        <f ca="1">VLOOKUP($A55,'[5]Adjusted Factors'!$E:$BH,28,0)</f>
        <v>125.00000000000014</v>
      </c>
      <c r="CN55" s="124">
        <f ca="1">VLOOKUP($A55,'[5]Adjusted Factors'!$E:$BH,29,0)</f>
        <v>126.00000000000003</v>
      </c>
      <c r="CO55" s="124">
        <f ca="1">VLOOKUP($A55,'[5]Adjusted Factors'!$E:$BH,30,0)</f>
        <v>0</v>
      </c>
      <c r="CP55" s="124">
        <f ca="1">VLOOKUP($A55,'[5]Adjusted Factors'!$E:$BH,31,0)</f>
        <v>0</v>
      </c>
      <c r="CQ55" s="124">
        <f ca="1">VLOOKUP($A55,'[5]Adjusted Factors'!$E:$BH,32,0)</f>
        <v>174.99999999999989</v>
      </c>
      <c r="CR55" s="124">
        <f ca="1">VLOOKUP($A55,'[5]Adjusted Factors'!$E:$BH,33,0)</f>
        <v>114.00000000000006</v>
      </c>
      <c r="CS55" s="124">
        <f ca="1">VLOOKUP($A55,'[5]Adjusted Factors'!$E:$BH,34,0)</f>
        <v>59.999999999999929</v>
      </c>
      <c r="CT55" s="124">
        <f ca="1">VLOOKUP($A55,'[5]Adjusted Factors'!$E:$BH,35,0)</f>
        <v>15</v>
      </c>
      <c r="CU55" s="124">
        <f ca="1">VLOOKUP($A55,'[5]Adjusted Factors'!$E:$BH,36,0)</f>
        <v>11.999999999999986</v>
      </c>
      <c r="CV55" s="124">
        <f ca="1">VLOOKUP($A55,'[5]Adjusted Factors'!$E:$BH,37,0)</f>
        <v>5.0000000000000133</v>
      </c>
      <c r="CW55" s="124">
        <f ca="1">VLOOKUP($A55,'[5]Adjusted Factors'!$E:$BH,38,0)</f>
        <v>2.0000000000000013</v>
      </c>
      <c r="CX55" s="124">
        <f ca="1">VLOOKUP($A55,'[5]Adjusted Factors'!$E:$BH,39,0)</f>
        <v>0</v>
      </c>
      <c r="CY55" s="124">
        <f ca="1">VLOOKUP($A55,'[5]Adjusted Factors'!$E:$BH,40,0)</f>
        <v>0</v>
      </c>
      <c r="CZ55" s="124">
        <f ca="1">VLOOKUP($A55,'[5]Adjusted Factors'!$E:$BH,41,0)</f>
        <v>0</v>
      </c>
      <c r="DA55" s="124">
        <f ca="1">VLOOKUP($A55,'[5]Adjusted Factors'!$E:$BH,42,0)</f>
        <v>0</v>
      </c>
      <c r="DB55" s="124">
        <f ca="1">VLOOKUP($A55,'[5]Adjusted Factors'!$E:$BH,43,0)</f>
        <v>0</v>
      </c>
      <c r="DC55" s="124">
        <f ca="1">VLOOKUP($A55,'[5]Adjusted Factors'!$E:$BH,44,0)</f>
        <v>0</v>
      </c>
      <c r="DD55" s="124">
        <f ca="1">VLOOKUP($A55,'[5]Adjusted Factors'!$E:$BH,45,0)</f>
        <v>0</v>
      </c>
      <c r="DE55" s="124">
        <f ca="1">VLOOKUP($A55,'[5]Adjusted Factors'!$E:$BH,46,0)</f>
        <v>102.52615384615396</v>
      </c>
      <c r="DF55" s="124">
        <f ca="1">VLOOKUP($A55,'[5]Adjusted Factors'!$E:$BH,47,0)</f>
        <v>0</v>
      </c>
      <c r="DG55" s="124">
        <f ca="1">VLOOKUP($A55,'[5]Adjusted Factors'!$E:$BH,48,0)</f>
        <v>137.89478764478753</v>
      </c>
      <c r="DH55" s="124">
        <f ca="1">VLOOKUP($A55,'[5]Adjusted Factors'!$E:$BH,49,0)</f>
        <v>0</v>
      </c>
      <c r="DI55" s="124">
        <f ca="1">VLOOKUP($A55,'[5]Adjusted Factors'!$E:$BH,50,0)</f>
        <v>0</v>
      </c>
      <c r="DJ55" s="124">
        <f ca="1">VLOOKUP($A55,'[5]Adjusted Factors'!$E:$BH,51,0)</f>
        <v>0</v>
      </c>
      <c r="DK55" s="124">
        <f ca="1">VLOOKUP($A55,'[5]Adjusted Factors'!$E:$BH,52,0)</f>
        <v>0</v>
      </c>
      <c r="DL55" s="124">
        <f ca="1">VLOOKUP($A55,'[5]Adjusted Factors'!$E:$BH,53,0)</f>
        <v>0</v>
      </c>
      <c r="DM55" s="124">
        <f ca="1">VLOOKUP($A55,'[5]Adjusted Factors'!$E:$BH,54,0)</f>
        <v>0</v>
      </c>
      <c r="DN55" s="124">
        <f ca="1">VLOOKUP($A55,'[5]Adjusted Factors'!$E:$BH,55,0)</f>
        <v>9.0200000000000014</v>
      </c>
      <c r="DO55" s="124">
        <f ca="1">VLOOKUP($A55,'[5]Adjusted Factors'!$E:$BH,55,0)</f>
        <v>9.0200000000000014</v>
      </c>
    </row>
    <row r="56" spans="1:119" x14ac:dyDescent="0.2">
      <c r="A56" s="124">
        <v>110483</v>
      </c>
      <c r="B56" s="124">
        <v>8263379</v>
      </c>
      <c r="C56" s="124" t="s">
        <v>186</v>
      </c>
      <c r="D56" s="126">
        <f>VLOOKUP(A56,'[4]New ISB'!$B$6:$G$195,4,0)</f>
        <v>353</v>
      </c>
      <c r="E56" s="126">
        <f>VLOOKUP(A56,'[4]New ISB'!$B$6:$G$195,5,0)</f>
        <v>353</v>
      </c>
      <c r="F56" s="126">
        <f>VLOOKUP(A56,'[4]New ISB'!$B$6:$G$195,6,0)</f>
        <v>0</v>
      </c>
      <c r="G56" s="126">
        <f>VLOOKUP(A56,'[4]New ISB'!$B:$H,7,0)</f>
        <v>1267626.9394799999</v>
      </c>
      <c r="H56" s="126">
        <f>VLOOKUP(A56,'[4]New ISB'!$B:$J,8,0)</f>
        <v>0</v>
      </c>
      <c r="I56" s="126">
        <f>VLOOKUP(A56,'[4]New ISB'!$B:$J,9,0)</f>
        <v>0</v>
      </c>
      <c r="J56" s="126">
        <f>VLOOKUP($A56,'[4]New ISB'!$B:$FF,10,0)</f>
        <v>34312.120000000075</v>
      </c>
      <c r="K56" s="126">
        <f>VLOOKUP($A56,'[4]New ISB'!$B:$FF,11,0)</f>
        <v>0</v>
      </c>
      <c r="L56" s="126">
        <f>VLOOKUP($A56,'[4]New ISB'!$B:$FF,12,0)</f>
        <v>59108.700000000012</v>
      </c>
      <c r="M56" s="126">
        <f>VLOOKUP($A56,'[4]New ISB'!$B:$FF,13,0)</f>
        <v>0</v>
      </c>
      <c r="N56" s="126">
        <f>VLOOKUP($A56,'[4]New ISB'!$B:$FF,14,0)</f>
        <v>6292.0000000000009</v>
      </c>
      <c r="O56" s="126">
        <f>VLOOKUP($A56,'[4]New ISB'!$B:$FF,15,0)</f>
        <v>12326.159999999962</v>
      </c>
      <c r="P56" s="126">
        <f>VLOOKUP($A56,'[4]New ISB'!$B:$FF,16,0)</f>
        <v>3207.7500000000005</v>
      </c>
      <c r="Q56" s="126">
        <f>VLOOKUP($A56,'[4]New ISB'!$B:$FF,17,0)</f>
        <v>31964.160000000044</v>
      </c>
      <c r="R56" s="126">
        <f>VLOOKUP($A56,'[4]New ISB'!$B:$FF,18,0)</f>
        <v>2121.3200000000002</v>
      </c>
      <c r="S56" s="126">
        <f>VLOOKUP($A56,'[4]New ISB'!$B:$FF,19,0)</f>
        <v>0</v>
      </c>
      <c r="T56" s="126">
        <f>VLOOKUP($A56,'[4]New ISB'!$B:$FF,20,0)</f>
        <v>0</v>
      </c>
      <c r="U56" s="126">
        <f>VLOOKUP($A56,'[4]New ISB'!$B:$FF,21,0)</f>
        <v>0</v>
      </c>
      <c r="V56" s="126">
        <f>VLOOKUP($A56,'[4]New ISB'!$B:$FF,22,0)</f>
        <v>0</v>
      </c>
      <c r="W56" s="126">
        <f>VLOOKUP($A56,'[4]New ISB'!$B:$FF,23,0)</f>
        <v>0</v>
      </c>
      <c r="X56" s="126">
        <f>VLOOKUP($A56,'[4]New ISB'!$B:$FF,24,0)</f>
        <v>0</v>
      </c>
      <c r="Y56" s="126">
        <f>VLOOKUP($A56,'[4]New ISB'!$B:$FF,25,0)</f>
        <v>0</v>
      </c>
      <c r="Z56" s="126">
        <f>VLOOKUP($A56,'[4]New ISB'!$B:$FF,26,0)</f>
        <v>41797.410479233215</v>
      </c>
      <c r="AA56" s="126">
        <f>VLOOKUP($A56,'[4]New ISB'!$B:$FF,27,0)</f>
        <v>0</v>
      </c>
      <c r="AB56" s="126"/>
      <c r="AC56" s="126">
        <f>VLOOKUP($A56,'[4]New ISB'!$B:$FF,28,0)</f>
        <v>147535.74968093768</v>
      </c>
      <c r="AD56" s="126">
        <f>VLOOKUP($A56,'[4]New ISB'!$B:$FF,29,0)</f>
        <v>0</v>
      </c>
      <c r="AE56" s="126">
        <f>VLOOKUP($A56,'[4]New ISB'!$B:$FF,30,0)</f>
        <v>0</v>
      </c>
      <c r="AF56" s="126">
        <f>VLOOKUP($A56,'[4]New ISB'!$B:$FF,31,0)</f>
        <v>0</v>
      </c>
      <c r="AG56" s="126">
        <f>VLOOKUP($A56,'[4]New ISB'!$B:$FF,32,0)</f>
        <v>138401.09</v>
      </c>
      <c r="AH56" s="126">
        <f>VLOOKUP($A56,'[4]New ISB'!$B:$FF,33,0)</f>
        <v>0</v>
      </c>
      <c r="AI56" s="126">
        <f>VLOOKUP($A56,'[4]New ISB'!$B:$FF,34,0)</f>
        <v>0</v>
      </c>
      <c r="AJ56" s="126">
        <f>VLOOKUP($A56,'[4]New ISB'!$B:$FF,35,0)</f>
        <v>0</v>
      </c>
      <c r="AK56" s="126">
        <f>VLOOKUP($A56,'[4]New ISB'!$B:$FF,36,0)</f>
        <v>7652.3519999999999</v>
      </c>
      <c r="AL56" s="126">
        <f>VLOOKUP($A56,'[4]New ISB'!$B:$FF,37,0)</f>
        <v>0</v>
      </c>
      <c r="AM56" s="126">
        <f>VLOOKUP($A56,'[4]New ISB'!$B:$FF,38,0)</f>
        <v>0</v>
      </c>
      <c r="AN56" s="126">
        <f>VLOOKUP($A56,'[4]New ISB'!$B:$FF,39,0)</f>
        <v>0</v>
      </c>
      <c r="AO56" s="126">
        <f>VLOOKUP($A56,'[4]New ISB'!$B:$FF,40,0)</f>
        <v>0</v>
      </c>
      <c r="AP56" s="126">
        <f>VLOOKUP($A56,'[4]New ISB'!$B:$FF,41,0)</f>
        <v>0</v>
      </c>
      <c r="AQ56" s="126">
        <f>VLOOKUP($A56,'[4]New ISB'!$B:$FF,42,0)</f>
        <v>0</v>
      </c>
      <c r="AR56" s="126">
        <f>VLOOKUP($A56,'[4]New ISB'!$B:$FF,43,0)</f>
        <v>0</v>
      </c>
      <c r="AS56" s="126">
        <f>VLOOKUP($A56,'[4]New ISB'!$B:$FF,44,0)</f>
        <v>0</v>
      </c>
      <c r="AT56" s="126">
        <f t="shared" si="19"/>
        <v>1267626.9394799999</v>
      </c>
      <c r="AU56" s="126">
        <f t="shared" si="20"/>
        <v>338665.37016017101</v>
      </c>
      <c r="AV56" s="126">
        <f t="shared" si="21"/>
        <v>146053.44200000001</v>
      </c>
      <c r="AW56" s="126">
        <f>VLOOKUP($A56,'[4]New ISB'!$B:$FF,48,0)</f>
        <v>163891.16942924069</v>
      </c>
      <c r="AX56" s="126">
        <f t="shared" si="22"/>
        <v>1752345.751640171</v>
      </c>
      <c r="AY56" s="126">
        <f>VLOOKUP($A56,'[4]New ISB'!$B:$CC,50,0)</f>
        <v>1744693.3996401711</v>
      </c>
      <c r="AZ56" s="126">
        <f>VLOOKUP($A56,'[4]New ISB'!$B:$CC,51,0)</f>
        <v>4610</v>
      </c>
      <c r="BA56" s="126">
        <f>VLOOKUP($A56,'[4]New ISB'!$B:$CC,52,0)</f>
        <v>1627330</v>
      </c>
      <c r="BB56" s="126">
        <f>VLOOKUP($A56,'[4]New ISB'!$B:$CC,53,0)</f>
        <v>0</v>
      </c>
      <c r="BC56" s="126">
        <f>VLOOKUP($A56,'[4]New ISB'!$B:$CC,54,0)</f>
        <v>0</v>
      </c>
      <c r="BD56" s="126">
        <f>VLOOKUP($A56,'[4]New ISB'!$B:$CC,55,0)</f>
        <v>1752345.751640171</v>
      </c>
      <c r="BE56" s="126">
        <f>VLOOKUP($A56,'[4]New ISB'!$B:$CC,56,0)</f>
        <v>1752345.751640171</v>
      </c>
      <c r="BF56" s="126">
        <f>VLOOKUP($A56,'[4]New ISB'!$B:$CC,57,0)</f>
        <v>0</v>
      </c>
      <c r="BG56" s="126">
        <f>VLOOKUP($A56,'[4]New ISB'!$B:$CC,58,0)</f>
        <v>1634982.352</v>
      </c>
      <c r="BH56" s="126">
        <f>VLOOKUP($A56,'[4]New ISB'!$B:$CC,59,0)</f>
        <v>1488928.91</v>
      </c>
      <c r="BI56" s="126">
        <f>VLOOKUP($A56,'[4]New ISB'!$B:$CC,60,0)</f>
        <v>1606292.309640171</v>
      </c>
      <c r="BJ56" s="126">
        <f>VLOOKUP($A56,'[4]New ISB'!$B:$CC,61,0)</f>
        <v>4550.403143456575</v>
      </c>
      <c r="BK56" s="126">
        <f>VLOOKUP($A56,'[4]New ISB'!$B:$CC,62,0)</f>
        <v>4431.7784772334289</v>
      </c>
      <c r="BL56" s="159">
        <f>VLOOKUP($A56,'[4]New ISB'!$B:$CC,63,0)</f>
        <v>2.6766831156506358E-2</v>
      </c>
      <c r="BM56" s="126">
        <f>VLOOKUP($A56,'[4]New ISB'!$B:$CC,64,0)</f>
        <v>0</v>
      </c>
      <c r="BN56" s="126">
        <f>VLOOKUP($A56,'[4]New ISB'!$B:$CC,65,0)</f>
        <v>0</v>
      </c>
      <c r="BO56" s="126">
        <f>VLOOKUP($A56,'[4]New ISB'!$B:$CC,66,0)</f>
        <v>1752345.751640171</v>
      </c>
      <c r="BP56" s="126">
        <f>VLOOKUP($A56,'[4]New ISB'!$B:$CC,67,0)</f>
        <v>4942.4742199438278</v>
      </c>
      <c r="BQ56" s="127" t="str">
        <f>VLOOKUP($A56,'[4]New ISB'!$B:$CC,68,0)</f>
        <v>Y</v>
      </c>
      <c r="BR56" s="126">
        <f>VLOOKUP($A56,'[4]New ISB'!$B:$CC,69,0)</f>
        <v>4964.1522709353285</v>
      </c>
      <c r="BS56" s="159">
        <f>VLOOKUP($A56,'[4]New ISB'!$B:$CC,70,0)</f>
        <v>2.3234118222346556E-2</v>
      </c>
      <c r="BT56" s="126">
        <f>VLOOKUP($A56,'[4]New ISB'!$B:$CC,71,0)</f>
        <v>-8541.0327260250469</v>
      </c>
      <c r="BU56" s="126">
        <f>VLOOKUP($A56,'[4]New ISB'!$B:$CC,72,0)</f>
        <v>1743804.7189141461</v>
      </c>
      <c r="BV56" s="126">
        <f>VLOOKUP($A56,'[4]New ISB'!$B:$CC,73,0)</f>
        <v>0</v>
      </c>
      <c r="BW56" s="126">
        <f>VLOOKUP($A56,'[4]New ISB'!$B:$CC,74,0)</f>
        <v>1743804.7189141461</v>
      </c>
      <c r="BY56" s="126">
        <f>VLOOKUP($A56,'[4]New ISB'!$B:$CC,75,0)</f>
        <v>7652.3519999999999</v>
      </c>
      <c r="BZ56" s="126">
        <f>VLOOKUP($A56,'[4]New ISB'!$B:$CC,76,0)</f>
        <v>1736152.3669141461</v>
      </c>
      <c r="CA56" s="126">
        <f>VLOOKUP(A56,'[4]New ISB'!$B:$F,5,0)</f>
        <v>353</v>
      </c>
      <c r="CB56" s="129">
        <f>VLOOKUP($A56,'[4]Adjusted Factors'!$E:$W,18,0)</f>
        <v>0</v>
      </c>
      <c r="CC56" s="129">
        <f>VLOOKUP($A56,'[4]Adjusted Factors'!$E:$W,19,0)</f>
        <v>0</v>
      </c>
      <c r="CE56" s="126"/>
      <c r="CI56" s="124" t="s">
        <v>157</v>
      </c>
      <c r="CJ56" s="124">
        <v>2016</v>
      </c>
      <c r="CK56" s="144"/>
      <c r="CL56" s="145"/>
      <c r="CM56" s="124">
        <f ca="1">VLOOKUP($A56,'[5]Adjusted Factors'!$E:$BH,28,0)</f>
        <v>68.000000000000156</v>
      </c>
      <c r="CN56" s="124">
        <f ca="1">VLOOKUP($A56,'[5]Adjusted Factors'!$E:$BH,29,0)</f>
        <v>70.000000000000014</v>
      </c>
      <c r="CO56" s="124">
        <f ca="1">VLOOKUP($A56,'[5]Adjusted Factors'!$E:$BH,30,0)</f>
        <v>0</v>
      </c>
      <c r="CP56" s="124">
        <f ca="1">VLOOKUP($A56,'[5]Adjusted Factors'!$E:$BH,31,0)</f>
        <v>0</v>
      </c>
      <c r="CQ56" s="124">
        <f ca="1">VLOOKUP($A56,'[5]Adjusted Factors'!$E:$BH,32,0)</f>
        <v>210.00000000000003</v>
      </c>
      <c r="CR56" s="124">
        <f ca="1">VLOOKUP($A56,'[5]Adjusted Factors'!$E:$BH,33,0)</f>
        <v>26.000000000000004</v>
      </c>
      <c r="CS56" s="124">
        <f ca="1">VLOOKUP($A56,'[5]Adjusted Factors'!$E:$BH,34,0)</f>
        <v>41.999999999999865</v>
      </c>
      <c r="CT56" s="124">
        <f ca="1">VLOOKUP($A56,'[5]Adjusted Factors'!$E:$BH,35,0)</f>
        <v>7.0000000000000009</v>
      </c>
      <c r="CU56" s="124">
        <f ca="1">VLOOKUP($A56,'[5]Adjusted Factors'!$E:$BH,36,0)</f>
        <v>64.000000000000085</v>
      </c>
      <c r="CV56" s="124">
        <f ca="1">VLOOKUP($A56,'[5]Adjusted Factors'!$E:$BH,37,0)</f>
        <v>4</v>
      </c>
      <c r="CW56" s="124">
        <f ca="1">VLOOKUP($A56,'[5]Adjusted Factors'!$E:$BH,38,0)</f>
        <v>0</v>
      </c>
      <c r="CX56" s="124">
        <f ca="1">VLOOKUP($A56,'[5]Adjusted Factors'!$E:$BH,39,0)</f>
        <v>0</v>
      </c>
      <c r="CY56" s="124">
        <f ca="1">VLOOKUP($A56,'[5]Adjusted Factors'!$E:$BH,40,0)</f>
        <v>0</v>
      </c>
      <c r="CZ56" s="124">
        <f ca="1">VLOOKUP($A56,'[5]Adjusted Factors'!$E:$BH,41,0)</f>
        <v>0</v>
      </c>
      <c r="DA56" s="124">
        <f ca="1">VLOOKUP($A56,'[5]Adjusted Factors'!$E:$BH,42,0)</f>
        <v>0</v>
      </c>
      <c r="DB56" s="124">
        <f ca="1">VLOOKUP($A56,'[5]Adjusted Factors'!$E:$BH,43,0)</f>
        <v>0</v>
      </c>
      <c r="DC56" s="124">
        <f ca="1">VLOOKUP($A56,'[5]Adjusted Factors'!$E:$BH,44,0)</f>
        <v>0</v>
      </c>
      <c r="DD56" s="124">
        <f ca="1">VLOOKUP($A56,'[5]Adjusted Factors'!$E:$BH,45,0)</f>
        <v>0</v>
      </c>
      <c r="DE56" s="124">
        <f ca="1">VLOOKUP($A56,'[5]Adjusted Factors'!$E:$BH,46,0)</f>
        <v>68.795527156549511</v>
      </c>
      <c r="DF56" s="124">
        <f ca="1">VLOOKUP($A56,'[5]Adjusted Factors'!$E:$BH,47,0)</f>
        <v>0</v>
      </c>
      <c r="DG56" s="124">
        <f ca="1">VLOOKUP($A56,'[5]Adjusted Factors'!$E:$BH,48,0)</f>
        <v>122.45358239829493</v>
      </c>
      <c r="DH56" s="124">
        <f ca="1">VLOOKUP($A56,'[5]Adjusted Factors'!$E:$BH,49,0)</f>
        <v>0</v>
      </c>
      <c r="DI56" s="124">
        <f ca="1">VLOOKUP($A56,'[5]Adjusted Factors'!$E:$BH,50,0)</f>
        <v>0</v>
      </c>
      <c r="DJ56" s="124">
        <f ca="1">VLOOKUP($A56,'[5]Adjusted Factors'!$E:$BH,51,0)</f>
        <v>0</v>
      </c>
      <c r="DK56" s="124">
        <f ca="1">VLOOKUP($A56,'[5]Adjusted Factors'!$E:$BH,52,0)</f>
        <v>0</v>
      </c>
      <c r="DL56" s="124">
        <f ca="1">VLOOKUP($A56,'[5]Adjusted Factors'!$E:$BH,53,0)</f>
        <v>0</v>
      </c>
      <c r="DM56" s="124">
        <f ca="1">VLOOKUP($A56,'[5]Adjusted Factors'!$E:$BH,54,0)</f>
        <v>0</v>
      </c>
      <c r="DN56" s="124">
        <f ca="1">VLOOKUP($A56,'[5]Adjusted Factors'!$E:$BH,55,0)</f>
        <v>0</v>
      </c>
      <c r="DO56" s="124">
        <f ca="1">VLOOKUP($A56,'[5]Adjusted Factors'!$E:$BH,55,0)</f>
        <v>0</v>
      </c>
    </row>
    <row r="57" spans="1:119" x14ac:dyDescent="0.2">
      <c r="A57" s="124">
        <v>134318</v>
      </c>
      <c r="B57" s="124">
        <v>8263383</v>
      </c>
      <c r="C57" s="124" t="s">
        <v>184</v>
      </c>
      <c r="D57" s="126">
        <f>VLOOKUP(A57,'[4]New ISB'!$B$6:$G$195,4,0)</f>
        <v>393</v>
      </c>
      <c r="E57" s="126">
        <f>VLOOKUP(A57,'[4]New ISB'!$B$6:$G$195,5,0)</f>
        <v>393</v>
      </c>
      <c r="F57" s="126">
        <f>VLOOKUP(A57,'[4]New ISB'!$B$6:$G$195,6,0)</f>
        <v>0</v>
      </c>
      <c r="G57" s="126">
        <f>VLOOKUP(A57,'[4]New ISB'!$B:$H,7,0)</f>
        <v>1411267.38588</v>
      </c>
      <c r="H57" s="126">
        <f>VLOOKUP(A57,'[4]New ISB'!$B:$J,8,0)</f>
        <v>0</v>
      </c>
      <c r="I57" s="126">
        <f>VLOOKUP(A57,'[4]New ISB'!$B:$J,9,0)</f>
        <v>0</v>
      </c>
      <c r="J57" s="126">
        <f>VLOOKUP($A57,'[4]New ISB'!$B:$FF,10,0)</f>
        <v>28761.629999999943</v>
      </c>
      <c r="K57" s="126">
        <f>VLOOKUP($A57,'[4]New ISB'!$B:$FF,11,0)</f>
        <v>0</v>
      </c>
      <c r="L57" s="126">
        <f>VLOOKUP($A57,'[4]New ISB'!$B:$FF,12,0)</f>
        <v>50664.600000000049</v>
      </c>
      <c r="M57" s="126">
        <f>VLOOKUP($A57,'[4]New ISB'!$B:$FF,13,0)</f>
        <v>0</v>
      </c>
      <c r="N57" s="126">
        <f>VLOOKUP($A57,'[4]New ISB'!$B:$FF,14,0)</f>
        <v>8491.6071428571449</v>
      </c>
      <c r="O57" s="126">
        <f>VLOOKUP($A57,'[4]New ISB'!$B:$FF,15,0)</f>
        <v>5296.1161224489833</v>
      </c>
      <c r="P57" s="126">
        <f>VLOOKUP($A57,'[4]New ISB'!$B:$FF,16,0)</f>
        <v>6431.8660714285688</v>
      </c>
      <c r="Q57" s="126">
        <f>VLOOKUP($A57,'[4]New ISB'!$B:$FF,17,0)</f>
        <v>7009.9971428571398</v>
      </c>
      <c r="R57" s="126">
        <f>VLOOKUP($A57,'[4]New ISB'!$B:$FF,18,0)</f>
        <v>10101.974770408155</v>
      </c>
      <c r="S57" s="126">
        <f>VLOOKUP($A57,'[4]New ISB'!$B:$FF,19,0)</f>
        <v>0</v>
      </c>
      <c r="T57" s="126">
        <f>VLOOKUP($A57,'[4]New ISB'!$B:$FF,20,0)</f>
        <v>0</v>
      </c>
      <c r="U57" s="126">
        <f>VLOOKUP($A57,'[4]New ISB'!$B:$FF,21,0)</f>
        <v>0</v>
      </c>
      <c r="V57" s="126">
        <f>VLOOKUP($A57,'[4]New ISB'!$B:$FF,22,0)</f>
        <v>0</v>
      </c>
      <c r="W57" s="126">
        <f>VLOOKUP($A57,'[4]New ISB'!$B:$FF,23,0)</f>
        <v>0</v>
      </c>
      <c r="X57" s="126">
        <f>VLOOKUP($A57,'[4]New ISB'!$B:$FF,24,0)</f>
        <v>0</v>
      </c>
      <c r="Y57" s="126">
        <f>VLOOKUP($A57,'[4]New ISB'!$B:$FF,25,0)</f>
        <v>0</v>
      </c>
      <c r="Z57" s="126">
        <f>VLOOKUP($A57,'[4]New ISB'!$B:$FF,26,0)</f>
        <v>64608.645176470673</v>
      </c>
      <c r="AA57" s="126">
        <f>VLOOKUP($A57,'[4]New ISB'!$B:$FF,27,0)</f>
        <v>0</v>
      </c>
      <c r="AB57" s="126"/>
      <c r="AC57" s="126">
        <f>VLOOKUP($A57,'[4]New ISB'!$B:$FF,28,0)</f>
        <v>160455.70684144858</v>
      </c>
      <c r="AD57" s="126">
        <f>VLOOKUP($A57,'[4]New ISB'!$B:$FF,29,0)</f>
        <v>0</v>
      </c>
      <c r="AE57" s="126">
        <f>VLOOKUP($A57,'[4]New ISB'!$B:$FF,30,0)</f>
        <v>9312.4236000000183</v>
      </c>
      <c r="AF57" s="126">
        <f>VLOOKUP($A57,'[4]New ISB'!$B:$FF,31,0)</f>
        <v>0</v>
      </c>
      <c r="AG57" s="126">
        <f>VLOOKUP($A57,'[4]New ISB'!$B:$FF,32,0)</f>
        <v>138401.09</v>
      </c>
      <c r="AH57" s="126">
        <f>VLOOKUP($A57,'[4]New ISB'!$B:$FF,33,0)</f>
        <v>0</v>
      </c>
      <c r="AI57" s="126">
        <f>VLOOKUP($A57,'[4]New ISB'!$B:$FF,34,0)</f>
        <v>0</v>
      </c>
      <c r="AJ57" s="126">
        <f>VLOOKUP($A57,'[4]New ISB'!$B:$FF,35,0)</f>
        <v>0</v>
      </c>
      <c r="AK57" s="126">
        <f>VLOOKUP($A57,'[4]New ISB'!$B:$FF,36,0)</f>
        <v>13893.632</v>
      </c>
      <c r="AL57" s="126">
        <f>VLOOKUP($A57,'[4]New ISB'!$B:$FF,37,0)</f>
        <v>0</v>
      </c>
      <c r="AM57" s="126">
        <f>VLOOKUP($A57,'[4]New ISB'!$B:$FF,38,0)</f>
        <v>0</v>
      </c>
      <c r="AN57" s="126">
        <f>VLOOKUP($A57,'[4]New ISB'!$B:$FF,39,0)</f>
        <v>0</v>
      </c>
      <c r="AO57" s="126">
        <f>VLOOKUP($A57,'[4]New ISB'!$B:$FF,40,0)</f>
        <v>0</v>
      </c>
      <c r="AP57" s="126">
        <f>VLOOKUP($A57,'[4]New ISB'!$B:$FF,41,0)</f>
        <v>0</v>
      </c>
      <c r="AQ57" s="126">
        <f>VLOOKUP($A57,'[4]New ISB'!$B:$FF,42,0)</f>
        <v>0</v>
      </c>
      <c r="AR57" s="126">
        <f>VLOOKUP($A57,'[4]New ISB'!$B:$FF,43,0)</f>
        <v>0</v>
      </c>
      <c r="AS57" s="126">
        <f>VLOOKUP($A57,'[4]New ISB'!$B:$FF,44,0)</f>
        <v>0</v>
      </c>
      <c r="AT57" s="126">
        <f t="shared" si="19"/>
        <v>1411267.38588</v>
      </c>
      <c r="AU57" s="126">
        <f t="shared" si="20"/>
        <v>351134.56686791923</v>
      </c>
      <c r="AV57" s="126">
        <f t="shared" si="21"/>
        <v>152294.72200000001</v>
      </c>
      <c r="AW57" s="126">
        <f>VLOOKUP($A57,'[4]New ISB'!$B:$FF,48,0)</f>
        <v>164549.32621318082</v>
      </c>
      <c r="AX57" s="126">
        <f t="shared" si="22"/>
        <v>1914696.6747479192</v>
      </c>
      <c r="AY57" s="126">
        <f>VLOOKUP($A57,'[4]New ISB'!$B:$CC,50,0)</f>
        <v>1900803.0427479192</v>
      </c>
      <c r="AZ57" s="126">
        <f>VLOOKUP($A57,'[4]New ISB'!$B:$CC,51,0)</f>
        <v>4610</v>
      </c>
      <c r="BA57" s="126">
        <f>VLOOKUP($A57,'[4]New ISB'!$B:$CC,52,0)</f>
        <v>1811730</v>
      </c>
      <c r="BB57" s="126">
        <f>VLOOKUP($A57,'[4]New ISB'!$B:$CC,53,0)</f>
        <v>0</v>
      </c>
      <c r="BC57" s="126">
        <f>VLOOKUP($A57,'[4]New ISB'!$B:$CC,54,0)</f>
        <v>0</v>
      </c>
      <c r="BD57" s="126">
        <f>VLOOKUP($A57,'[4]New ISB'!$B:$CC,55,0)</f>
        <v>1914696.6747479192</v>
      </c>
      <c r="BE57" s="126">
        <f>VLOOKUP($A57,'[4]New ISB'!$B:$CC,56,0)</f>
        <v>1914696.6747479194</v>
      </c>
      <c r="BF57" s="126">
        <f>VLOOKUP($A57,'[4]New ISB'!$B:$CC,57,0)</f>
        <v>0</v>
      </c>
      <c r="BG57" s="126">
        <f>VLOOKUP($A57,'[4]New ISB'!$B:$CC,58,0)</f>
        <v>1825623.632</v>
      </c>
      <c r="BH57" s="126">
        <f>VLOOKUP($A57,'[4]New ISB'!$B:$CC,59,0)</f>
        <v>1673328.91</v>
      </c>
      <c r="BI57" s="126">
        <f>VLOOKUP($A57,'[4]New ISB'!$B:$CC,60,0)</f>
        <v>1762401.9527479191</v>
      </c>
      <c r="BJ57" s="126">
        <f>VLOOKUP($A57,'[4]New ISB'!$B:$CC,61,0)</f>
        <v>4484.4833403254943</v>
      </c>
      <c r="BK57" s="126">
        <f>VLOOKUP($A57,'[4]New ISB'!$B:$CC,62,0)</f>
        <v>4466.1780298245612</v>
      </c>
      <c r="BL57" s="159">
        <f>VLOOKUP($A57,'[4]New ISB'!$B:$CC,63,0)</f>
        <v>4.0986522209129463E-3</v>
      </c>
      <c r="BM57" s="126">
        <f>VLOOKUP($A57,'[4]New ISB'!$B:$CC,64,0)</f>
        <v>0</v>
      </c>
      <c r="BN57" s="126">
        <f>VLOOKUP($A57,'[4]New ISB'!$B:$CC,65,0)</f>
        <v>0</v>
      </c>
      <c r="BO57" s="126">
        <f>VLOOKUP($A57,'[4]New ISB'!$B:$CC,66,0)</f>
        <v>1914696.6747479192</v>
      </c>
      <c r="BP57" s="126">
        <f>VLOOKUP($A57,'[4]New ISB'!$B:$CC,67,0)</f>
        <v>4836.6489637351633</v>
      </c>
      <c r="BQ57" s="127" t="str">
        <f>VLOOKUP($A57,'[4]New ISB'!$B:$CC,68,0)</f>
        <v>Y</v>
      </c>
      <c r="BR57" s="126">
        <f>VLOOKUP($A57,'[4]New ISB'!$B:$CC,69,0)</f>
        <v>4872.0017169158245</v>
      </c>
      <c r="BS57" s="159">
        <f>VLOOKUP($A57,'[4]New ISB'!$B:$CC,70,0)</f>
        <v>5.3867542678245339E-3</v>
      </c>
      <c r="BT57" s="126">
        <f>VLOOKUP($A57,'[4]New ISB'!$B:$CC,71,0)</f>
        <v>-9508.8551312403506</v>
      </c>
      <c r="BU57" s="126">
        <f>VLOOKUP($A57,'[4]New ISB'!$B:$CC,72,0)</f>
        <v>1905187.8196166789</v>
      </c>
      <c r="BV57" s="126">
        <f>VLOOKUP($A57,'[4]New ISB'!$B:$CC,73,0)</f>
        <v>0</v>
      </c>
      <c r="BW57" s="126">
        <f>VLOOKUP($A57,'[4]New ISB'!$B:$CC,74,0)</f>
        <v>1905187.8196166789</v>
      </c>
      <c r="BY57" s="126">
        <f>VLOOKUP($A57,'[4]New ISB'!$B:$CC,75,0)</f>
        <v>13893.632</v>
      </c>
      <c r="BZ57" s="126">
        <f>VLOOKUP($A57,'[4]New ISB'!$B:$CC,76,0)</f>
        <v>1891294.1876166789</v>
      </c>
      <c r="CA57" s="126">
        <f>VLOOKUP(A57,'[4]New ISB'!$B:$F,5,0)</f>
        <v>393</v>
      </c>
      <c r="CB57" s="129">
        <f>VLOOKUP($A57,'[4]Adjusted Factors'!$E:$W,18,0)</f>
        <v>0</v>
      </c>
      <c r="CC57" s="129">
        <f>VLOOKUP($A57,'[4]Adjusted Factors'!$E:$W,19,0)</f>
        <v>0</v>
      </c>
      <c r="CE57" s="126"/>
      <c r="CI57" s="124" t="s">
        <v>320</v>
      </c>
      <c r="CJ57" s="124">
        <v>6905</v>
      </c>
      <c r="CK57" s="144"/>
      <c r="CL57" s="145"/>
      <c r="CM57" s="124">
        <f ca="1">VLOOKUP($A57,'[5]Adjusted Factors'!$E:$BH,28,0)</f>
        <v>56.999999999999886</v>
      </c>
      <c r="CN57" s="124">
        <f ca="1">VLOOKUP($A57,'[5]Adjusted Factors'!$E:$BH,29,0)</f>
        <v>60.000000000000064</v>
      </c>
      <c r="CO57" s="124">
        <f ca="1">VLOOKUP($A57,'[5]Adjusted Factors'!$E:$BH,30,0)</f>
        <v>0</v>
      </c>
      <c r="CP57" s="124">
        <f ca="1">VLOOKUP($A57,'[5]Adjusted Factors'!$E:$BH,31,0)</f>
        <v>0</v>
      </c>
      <c r="CQ57" s="124">
        <f ca="1">VLOOKUP($A57,'[5]Adjusted Factors'!$E:$BH,32,0)</f>
        <v>292.74489795918385</v>
      </c>
      <c r="CR57" s="124">
        <f ca="1">VLOOKUP($A57,'[5]Adjusted Factors'!$E:$BH,33,0)</f>
        <v>35.089285714285722</v>
      </c>
      <c r="CS57" s="124">
        <f ca="1">VLOOKUP($A57,'[5]Adjusted Factors'!$E:$BH,34,0)</f>
        <v>18.04591836734695</v>
      </c>
      <c r="CT57" s="124">
        <f ca="1">VLOOKUP($A57,'[5]Adjusted Factors'!$E:$BH,35,0)</f>
        <v>14.035714285714279</v>
      </c>
      <c r="CU57" s="124">
        <f ca="1">VLOOKUP($A57,'[5]Adjusted Factors'!$E:$BH,36,0)</f>
        <v>14.035714285714279</v>
      </c>
      <c r="CV57" s="124">
        <f ca="1">VLOOKUP($A57,'[5]Adjusted Factors'!$E:$BH,37,0)</f>
        <v>19.048469387755084</v>
      </c>
      <c r="CW57" s="124">
        <f ca="1">VLOOKUP($A57,'[5]Adjusted Factors'!$E:$BH,38,0)</f>
        <v>0</v>
      </c>
      <c r="CX57" s="124">
        <f ca="1">VLOOKUP($A57,'[5]Adjusted Factors'!$E:$BH,39,0)</f>
        <v>0</v>
      </c>
      <c r="CY57" s="124">
        <f ca="1">VLOOKUP($A57,'[5]Adjusted Factors'!$E:$BH,40,0)</f>
        <v>0</v>
      </c>
      <c r="CZ57" s="124">
        <f ca="1">VLOOKUP($A57,'[5]Adjusted Factors'!$E:$BH,41,0)</f>
        <v>0</v>
      </c>
      <c r="DA57" s="124">
        <f ca="1">VLOOKUP($A57,'[5]Adjusted Factors'!$E:$BH,42,0)</f>
        <v>0</v>
      </c>
      <c r="DB57" s="124">
        <f ca="1">VLOOKUP($A57,'[5]Adjusted Factors'!$E:$BH,43,0)</f>
        <v>0</v>
      </c>
      <c r="DC57" s="124">
        <f ca="1">VLOOKUP($A57,'[5]Adjusted Factors'!$E:$BH,44,0)</f>
        <v>0</v>
      </c>
      <c r="DD57" s="124">
        <f ca="1">VLOOKUP($A57,'[5]Adjusted Factors'!$E:$BH,45,0)</f>
        <v>0</v>
      </c>
      <c r="DE57" s="124">
        <f ca="1">VLOOKUP($A57,'[5]Adjusted Factors'!$E:$BH,46,0)</f>
        <v>106.34117647058838</v>
      </c>
      <c r="DF57" s="124">
        <f ca="1">VLOOKUP($A57,'[5]Adjusted Factors'!$E:$BH,47,0)</f>
        <v>0</v>
      </c>
      <c r="DG57" s="124">
        <f ca="1">VLOOKUP($A57,'[5]Adjusted Factors'!$E:$BH,48,0)</f>
        <v>133.17705140264485</v>
      </c>
      <c r="DH57" s="124">
        <f ca="1">VLOOKUP($A57,'[5]Adjusted Factors'!$E:$BH,49,0)</f>
        <v>0</v>
      </c>
      <c r="DI57" s="124">
        <f ca="1">VLOOKUP($A57,'[5]Adjusted Factors'!$E:$BH,50,0)</f>
        <v>0</v>
      </c>
      <c r="DJ57" s="124">
        <f ca="1">VLOOKUP($A57,'[5]Adjusted Factors'!$E:$BH,51,0)</f>
        <v>0</v>
      </c>
      <c r="DK57" s="124">
        <f ca="1">VLOOKUP($A57,'[5]Adjusted Factors'!$E:$BH,52,0)</f>
        <v>0</v>
      </c>
      <c r="DL57" s="124">
        <f ca="1">VLOOKUP($A57,'[5]Adjusted Factors'!$E:$BH,53,0)</f>
        <v>0</v>
      </c>
      <c r="DM57" s="124">
        <f ca="1">VLOOKUP($A57,'[5]Adjusted Factors'!$E:$BH,54,0)</f>
        <v>0</v>
      </c>
      <c r="DN57" s="124">
        <f ca="1">VLOOKUP($A57,'[5]Adjusted Factors'!$E:$BH,55,0)</f>
        <v>9.4200000000000177</v>
      </c>
      <c r="DO57" s="124">
        <f ca="1">VLOOKUP($A57,'[5]Adjusted Factors'!$E:$BH,55,0)</f>
        <v>9.4200000000000177</v>
      </c>
    </row>
    <row r="58" spans="1:119" x14ac:dyDescent="0.2">
      <c r="A58" s="124">
        <v>134423</v>
      </c>
      <c r="B58" s="124">
        <v>8263384</v>
      </c>
      <c r="C58" s="124" t="s">
        <v>89</v>
      </c>
      <c r="D58" s="126">
        <f>VLOOKUP(A58,'[4]New ISB'!$B$6:$G$195,4,0)</f>
        <v>92</v>
      </c>
      <c r="E58" s="126">
        <f>VLOOKUP(A58,'[4]New ISB'!$B$6:$G$195,5,0)</f>
        <v>92</v>
      </c>
      <c r="F58" s="126">
        <f>VLOOKUP(A58,'[4]New ISB'!$B$6:$G$195,6,0)</f>
        <v>0</v>
      </c>
      <c r="G58" s="126">
        <f>VLOOKUP(A58,'[4]New ISB'!$B:$H,7,0)</f>
        <v>330373.02672000002</v>
      </c>
      <c r="H58" s="126">
        <f>VLOOKUP(A58,'[4]New ISB'!$B:$J,8,0)</f>
        <v>0</v>
      </c>
      <c r="I58" s="126">
        <f>VLOOKUP(A58,'[4]New ISB'!$B:$J,9,0)</f>
        <v>0</v>
      </c>
      <c r="J58" s="126">
        <f>VLOOKUP($A58,'[4]New ISB'!$B:$FF,10,0)</f>
        <v>9587.21000000001</v>
      </c>
      <c r="K58" s="126">
        <f>VLOOKUP($A58,'[4]New ISB'!$B:$FF,11,0)</f>
        <v>0</v>
      </c>
      <c r="L58" s="126">
        <f>VLOOKUP($A58,'[4]New ISB'!$B:$FF,12,0)</f>
        <v>16043.790000000017</v>
      </c>
      <c r="M58" s="126">
        <f>VLOOKUP($A58,'[4]New ISB'!$B:$FF,13,0)</f>
        <v>0</v>
      </c>
      <c r="N58" s="126">
        <f>VLOOKUP($A58,'[4]New ISB'!$B:$FF,14,0)</f>
        <v>1451.9999999999993</v>
      </c>
      <c r="O58" s="126">
        <f>VLOOKUP($A58,'[4]New ISB'!$B:$FF,15,0)</f>
        <v>1467.3999999999996</v>
      </c>
      <c r="P58" s="126">
        <f>VLOOKUP($A58,'[4]New ISB'!$B:$FF,16,0)</f>
        <v>9164.9999999999964</v>
      </c>
      <c r="Q58" s="126">
        <f>VLOOKUP($A58,'[4]New ISB'!$B:$FF,17,0)</f>
        <v>0</v>
      </c>
      <c r="R58" s="126">
        <f>VLOOKUP($A58,'[4]New ISB'!$B:$FF,18,0)</f>
        <v>530.32999999999981</v>
      </c>
      <c r="S58" s="126">
        <f>VLOOKUP($A58,'[4]New ISB'!$B:$FF,19,0)</f>
        <v>0</v>
      </c>
      <c r="T58" s="126">
        <f>VLOOKUP($A58,'[4]New ISB'!$B:$FF,20,0)</f>
        <v>0</v>
      </c>
      <c r="U58" s="126">
        <f>VLOOKUP($A58,'[4]New ISB'!$B:$FF,21,0)</f>
        <v>0</v>
      </c>
      <c r="V58" s="126">
        <f>VLOOKUP($A58,'[4]New ISB'!$B:$FF,22,0)</f>
        <v>0</v>
      </c>
      <c r="W58" s="126">
        <f>VLOOKUP($A58,'[4]New ISB'!$B:$FF,23,0)</f>
        <v>0</v>
      </c>
      <c r="X58" s="126">
        <f>VLOOKUP($A58,'[4]New ISB'!$B:$FF,24,0)</f>
        <v>0</v>
      </c>
      <c r="Y58" s="126">
        <f>VLOOKUP($A58,'[4]New ISB'!$B:$FF,25,0)</f>
        <v>0</v>
      </c>
      <c r="Z58" s="126">
        <f>VLOOKUP($A58,'[4]New ISB'!$B:$FF,26,0)</f>
        <v>4830.4770370370334</v>
      </c>
      <c r="AA58" s="126">
        <f>VLOOKUP($A58,'[4]New ISB'!$B:$FF,27,0)</f>
        <v>0</v>
      </c>
      <c r="AB58" s="126"/>
      <c r="AC58" s="126">
        <f>VLOOKUP($A58,'[4]New ISB'!$B:$FF,28,0)</f>
        <v>30326.648182952194</v>
      </c>
      <c r="AD58" s="126">
        <f>VLOOKUP($A58,'[4]New ISB'!$B:$FF,29,0)</f>
        <v>0</v>
      </c>
      <c r="AE58" s="126">
        <f>VLOOKUP($A58,'[4]New ISB'!$B:$FF,30,0)</f>
        <v>6405.9984000000331</v>
      </c>
      <c r="AF58" s="126">
        <f>VLOOKUP($A58,'[4]New ISB'!$B:$FF,31,0)</f>
        <v>0</v>
      </c>
      <c r="AG58" s="126">
        <f>VLOOKUP($A58,'[4]New ISB'!$B:$FF,32,0)</f>
        <v>138401.09</v>
      </c>
      <c r="AH58" s="126">
        <f>VLOOKUP($A58,'[4]New ISB'!$B:$FF,33,0)</f>
        <v>0</v>
      </c>
      <c r="AI58" s="126">
        <f>VLOOKUP($A58,'[4]New ISB'!$B:$FF,34,0)</f>
        <v>0</v>
      </c>
      <c r="AJ58" s="126">
        <f>VLOOKUP($A58,'[4]New ISB'!$B:$FF,35,0)</f>
        <v>0</v>
      </c>
      <c r="AK58" s="126">
        <f>VLOOKUP($A58,'[4]New ISB'!$B:$FF,36,0)</f>
        <v>1747.2</v>
      </c>
      <c r="AL58" s="126">
        <f>VLOOKUP($A58,'[4]New ISB'!$B:$FF,37,0)</f>
        <v>0</v>
      </c>
      <c r="AM58" s="126">
        <f>VLOOKUP($A58,'[4]New ISB'!$B:$FF,38,0)</f>
        <v>0</v>
      </c>
      <c r="AN58" s="126">
        <f>VLOOKUP($A58,'[4]New ISB'!$B:$FF,39,0)</f>
        <v>0</v>
      </c>
      <c r="AO58" s="126">
        <f>VLOOKUP($A58,'[4]New ISB'!$B:$FF,40,0)</f>
        <v>0</v>
      </c>
      <c r="AP58" s="126">
        <f>VLOOKUP($A58,'[4]New ISB'!$B:$FF,41,0)</f>
        <v>0</v>
      </c>
      <c r="AQ58" s="126">
        <f>VLOOKUP($A58,'[4]New ISB'!$B:$FF,42,0)</f>
        <v>0</v>
      </c>
      <c r="AR58" s="126">
        <f>VLOOKUP($A58,'[4]New ISB'!$B:$FF,43,0)</f>
        <v>0</v>
      </c>
      <c r="AS58" s="126">
        <f>VLOOKUP($A58,'[4]New ISB'!$B:$FF,44,0)</f>
        <v>0</v>
      </c>
      <c r="AT58" s="126">
        <f t="shared" si="19"/>
        <v>330373.02672000002</v>
      </c>
      <c r="AU58" s="126">
        <f t="shared" si="20"/>
        <v>79808.853619989299</v>
      </c>
      <c r="AV58" s="126">
        <f t="shared" si="21"/>
        <v>140148.29</v>
      </c>
      <c r="AW58" s="126">
        <f>VLOOKUP($A58,'[4]New ISB'!$B:$FF,48,0)</f>
        <v>38271.274214787532</v>
      </c>
      <c r="AX58" s="126">
        <f t="shared" si="22"/>
        <v>550330.17033998936</v>
      </c>
      <c r="AY58" s="126">
        <f>VLOOKUP($A58,'[4]New ISB'!$B:$CC,50,0)</f>
        <v>548582.97033998941</v>
      </c>
      <c r="AZ58" s="126">
        <f>VLOOKUP($A58,'[4]New ISB'!$B:$CC,51,0)</f>
        <v>4610</v>
      </c>
      <c r="BA58" s="126">
        <f>VLOOKUP($A58,'[4]New ISB'!$B:$CC,52,0)</f>
        <v>424120</v>
      </c>
      <c r="BB58" s="126">
        <f>VLOOKUP($A58,'[4]New ISB'!$B:$CC,53,0)</f>
        <v>0</v>
      </c>
      <c r="BC58" s="126">
        <f>VLOOKUP($A58,'[4]New ISB'!$B:$CC,54,0)</f>
        <v>0</v>
      </c>
      <c r="BD58" s="126">
        <f>VLOOKUP($A58,'[4]New ISB'!$B:$CC,55,0)</f>
        <v>550330.17033998936</v>
      </c>
      <c r="BE58" s="126">
        <f>VLOOKUP($A58,'[4]New ISB'!$B:$CC,56,0)</f>
        <v>550330.17033998936</v>
      </c>
      <c r="BF58" s="126">
        <f>VLOOKUP($A58,'[4]New ISB'!$B:$CC,57,0)</f>
        <v>0</v>
      </c>
      <c r="BG58" s="126">
        <f>VLOOKUP($A58,'[4]New ISB'!$B:$CC,58,0)</f>
        <v>425867.2</v>
      </c>
      <c r="BH58" s="126">
        <f>VLOOKUP($A58,'[4]New ISB'!$B:$CC,59,0)</f>
        <v>285718.90999999997</v>
      </c>
      <c r="BI58" s="126">
        <f>VLOOKUP($A58,'[4]New ISB'!$B:$CC,60,0)</f>
        <v>410181.88033998938</v>
      </c>
      <c r="BJ58" s="126">
        <f>VLOOKUP($A58,'[4]New ISB'!$B:$CC,61,0)</f>
        <v>4458.4986993477105</v>
      </c>
      <c r="BK58" s="126">
        <f>VLOOKUP($A58,'[4]New ISB'!$B:$CC,62,0)</f>
        <v>4463.7723675324678</v>
      </c>
      <c r="BL58" s="159">
        <f>VLOOKUP($A58,'[4]New ISB'!$B:$CC,63,0)</f>
        <v>-1.1814375265001547E-3</v>
      </c>
      <c r="BM58" s="126">
        <f>VLOOKUP($A58,'[4]New ISB'!$B:$CC,64,0)</f>
        <v>1.1814375265001547E-3</v>
      </c>
      <c r="BN58" s="126">
        <f>VLOOKUP($A58,'[4]New ISB'!$B:$CC,65,0)</f>
        <v>485.17747299767143</v>
      </c>
      <c r="BO58" s="126">
        <f>VLOOKUP($A58,'[4]New ISB'!$B:$CC,66,0)</f>
        <v>550815.34781298705</v>
      </c>
      <c r="BP58" s="126">
        <f>VLOOKUP($A58,'[4]New ISB'!$B:$CC,67,0)</f>
        <v>5968.1320414455122</v>
      </c>
      <c r="BQ58" s="127" t="str">
        <f>VLOOKUP($A58,'[4]New ISB'!$B:$CC,68,0)</f>
        <v>Y</v>
      </c>
      <c r="BR58" s="126">
        <f>VLOOKUP($A58,'[4]New ISB'!$B:$CC,69,0)</f>
        <v>5987.1233457933376</v>
      </c>
      <c r="BS58" s="159">
        <f>VLOOKUP($A58,'[4]New ISB'!$B:$CC,70,0)</f>
        <v>-4.7061212777413264E-2</v>
      </c>
      <c r="BT58" s="126">
        <f>VLOOKUP($A58,'[4]New ISB'!$B:$CC,71,0)</f>
        <v>-2225.9915319951965</v>
      </c>
      <c r="BU58" s="126">
        <f>VLOOKUP($A58,'[4]New ISB'!$B:$CC,72,0)</f>
        <v>548589.35628099181</v>
      </c>
      <c r="BV58" s="126">
        <f>VLOOKUP($A58,'[4]New ISB'!$B:$CC,73,0)</f>
        <v>0</v>
      </c>
      <c r="BW58" s="126">
        <f>VLOOKUP($A58,'[4]New ISB'!$B:$CC,74,0)</f>
        <v>548589.35628099181</v>
      </c>
      <c r="BY58" s="126">
        <f>VLOOKUP($A58,'[4]New ISB'!$B:$CC,75,0)</f>
        <v>1747.2</v>
      </c>
      <c r="BZ58" s="126">
        <f>VLOOKUP($A58,'[4]New ISB'!$B:$CC,76,0)</f>
        <v>546842.15628099185</v>
      </c>
      <c r="CA58" s="126">
        <f>VLOOKUP(A58,'[4]New ISB'!$B:$F,5,0)</f>
        <v>92</v>
      </c>
      <c r="CB58" s="129">
        <f>VLOOKUP($A58,'[4]Adjusted Factors'!$E:$W,18,0)</f>
        <v>0</v>
      </c>
      <c r="CC58" s="129">
        <f>VLOOKUP($A58,'[4]Adjusted Factors'!$E:$W,19,0)</f>
        <v>0</v>
      </c>
      <c r="CE58" s="126"/>
      <c r="CI58" s="124" t="s">
        <v>158</v>
      </c>
      <c r="CJ58" s="124">
        <v>2008</v>
      </c>
      <c r="CK58" s="144"/>
      <c r="CL58" s="145"/>
      <c r="CM58" s="124">
        <f ca="1">VLOOKUP($A58,'[5]Adjusted Factors'!$E:$BH,28,0)</f>
        <v>19.000000000000021</v>
      </c>
      <c r="CN58" s="124">
        <f ca="1">VLOOKUP($A58,'[5]Adjusted Factors'!$E:$BH,29,0)</f>
        <v>19.000000000000021</v>
      </c>
      <c r="CO58" s="124">
        <f ca="1">VLOOKUP($A58,'[5]Adjusted Factors'!$E:$BH,30,0)</f>
        <v>0</v>
      </c>
      <c r="CP58" s="124">
        <f ca="1">VLOOKUP($A58,'[5]Adjusted Factors'!$E:$BH,31,0)</f>
        <v>0</v>
      </c>
      <c r="CQ58" s="124">
        <f ca="1">VLOOKUP($A58,'[5]Adjusted Factors'!$E:$BH,32,0)</f>
        <v>59.999999999999979</v>
      </c>
      <c r="CR58" s="124">
        <f ca="1">VLOOKUP($A58,'[5]Adjusted Factors'!$E:$BH,33,0)</f>
        <v>5.9999999999999973</v>
      </c>
      <c r="CS58" s="124">
        <f ca="1">VLOOKUP($A58,'[5]Adjusted Factors'!$E:$BH,34,0)</f>
        <v>4.9999999999999982</v>
      </c>
      <c r="CT58" s="124">
        <f ca="1">VLOOKUP($A58,'[5]Adjusted Factors'!$E:$BH,35,0)</f>
        <v>19.999999999999993</v>
      </c>
      <c r="CU58" s="124">
        <f ca="1">VLOOKUP($A58,'[5]Adjusted Factors'!$E:$BH,36,0)</f>
        <v>0</v>
      </c>
      <c r="CV58" s="124">
        <f ca="1">VLOOKUP($A58,'[5]Adjusted Factors'!$E:$BH,37,0)</f>
        <v>0.99999999999999967</v>
      </c>
      <c r="CW58" s="124">
        <f ca="1">VLOOKUP($A58,'[5]Adjusted Factors'!$E:$BH,38,0)</f>
        <v>0</v>
      </c>
      <c r="CX58" s="124">
        <f ca="1">VLOOKUP($A58,'[5]Adjusted Factors'!$E:$BH,39,0)</f>
        <v>0</v>
      </c>
      <c r="CY58" s="124">
        <f ca="1">VLOOKUP($A58,'[5]Adjusted Factors'!$E:$BH,40,0)</f>
        <v>0</v>
      </c>
      <c r="CZ58" s="124">
        <f ca="1">VLOOKUP($A58,'[5]Adjusted Factors'!$E:$BH,41,0)</f>
        <v>0</v>
      </c>
      <c r="DA58" s="124">
        <f ca="1">VLOOKUP($A58,'[5]Adjusted Factors'!$E:$BH,42,0)</f>
        <v>0</v>
      </c>
      <c r="DB58" s="124">
        <f ca="1">VLOOKUP($A58,'[5]Adjusted Factors'!$E:$BH,43,0)</f>
        <v>0</v>
      </c>
      <c r="DC58" s="124">
        <f ca="1">VLOOKUP($A58,'[5]Adjusted Factors'!$E:$BH,44,0)</f>
        <v>0</v>
      </c>
      <c r="DD58" s="124">
        <f ca="1">VLOOKUP($A58,'[5]Adjusted Factors'!$E:$BH,45,0)</f>
        <v>0</v>
      </c>
      <c r="DE58" s="124">
        <f ca="1">VLOOKUP($A58,'[5]Adjusted Factors'!$E:$BH,46,0)</f>
        <v>7.9506172839506126</v>
      </c>
      <c r="DF58" s="124">
        <f ca="1">VLOOKUP($A58,'[5]Adjusted Factors'!$E:$BH,47,0)</f>
        <v>0</v>
      </c>
      <c r="DG58" s="124">
        <f ca="1">VLOOKUP($A58,'[5]Adjusted Factors'!$E:$BH,48,0)</f>
        <v>25.170893970893982</v>
      </c>
      <c r="DH58" s="124">
        <f ca="1">VLOOKUP($A58,'[5]Adjusted Factors'!$E:$BH,49,0)</f>
        <v>0</v>
      </c>
      <c r="DI58" s="124">
        <f ca="1">VLOOKUP($A58,'[5]Adjusted Factors'!$E:$BH,50,0)</f>
        <v>0</v>
      </c>
      <c r="DJ58" s="124">
        <f ca="1">VLOOKUP($A58,'[5]Adjusted Factors'!$E:$BH,51,0)</f>
        <v>0</v>
      </c>
      <c r="DK58" s="124">
        <f ca="1">VLOOKUP($A58,'[5]Adjusted Factors'!$E:$BH,52,0)</f>
        <v>0</v>
      </c>
      <c r="DL58" s="124">
        <f ca="1">VLOOKUP($A58,'[5]Adjusted Factors'!$E:$BH,53,0)</f>
        <v>0</v>
      </c>
      <c r="DM58" s="124">
        <f ca="1">VLOOKUP($A58,'[5]Adjusted Factors'!$E:$BH,54,0)</f>
        <v>0</v>
      </c>
      <c r="DN58" s="124">
        <f ca="1">VLOOKUP($A58,'[5]Adjusted Factors'!$E:$BH,55,0)</f>
        <v>6.4800000000000333</v>
      </c>
      <c r="DO58" s="124">
        <f ca="1">VLOOKUP($A58,'[5]Adjusted Factors'!$E:$BH,55,0)</f>
        <v>6.4800000000000333</v>
      </c>
    </row>
    <row r="59" spans="1:119" x14ac:dyDescent="0.2">
      <c r="A59" s="124">
        <v>135107</v>
      </c>
      <c r="B59" s="124">
        <v>8263389</v>
      </c>
      <c r="C59" s="124" t="s">
        <v>200</v>
      </c>
      <c r="D59" s="126">
        <f>VLOOKUP(A59,'[4]New ISB'!$B$6:$G$195,4,0)</f>
        <v>359</v>
      </c>
      <c r="E59" s="126">
        <f>VLOOKUP(A59,'[4]New ISB'!$B$6:$G$195,5,0)</f>
        <v>359</v>
      </c>
      <c r="F59" s="126">
        <f>VLOOKUP(A59,'[4]New ISB'!$B$6:$G$195,6,0)</f>
        <v>0</v>
      </c>
      <c r="G59" s="126">
        <f>VLOOKUP(A59,'[4]New ISB'!$B:$H,7,0)</f>
        <v>1289173.0064399999</v>
      </c>
      <c r="H59" s="126">
        <f>VLOOKUP(A59,'[4]New ISB'!$B:$J,8,0)</f>
        <v>0</v>
      </c>
      <c r="I59" s="126">
        <f>VLOOKUP(A59,'[4]New ISB'!$B:$J,9,0)</f>
        <v>0</v>
      </c>
      <c r="J59" s="126">
        <f>VLOOKUP($A59,'[4]New ISB'!$B:$FF,10,0)</f>
        <v>34312.120000000032</v>
      </c>
      <c r="K59" s="126">
        <f>VLOOKUP($A59,'[4]New ISB'!$B:$FF,11,0)</f>
        <v>0</v>
      </c>
      <c r="L59" s="126">
        <f>VLOOKUP($A59,'[4]New ISB'!$B:$FF,12,0)</f>
        <v>57419.880000000056</v>
      </c>
      <c r="M59" s="126">
        <f>VLOOKUP($A59,'[4]New ISB'!$B:$FF,13,0)</f>
        <v>0</v>
      </c>
      <c r="N59" s="126">
        <f>VLOOKUP($A59,'[4]New ISB'!$B:$FF,14,0)</f>
        <v>726.00000000000034</v>
      </c>
      <c r="O59" s="126">
        <f>VLOOKUP($A59,'[4]New ISB'!$B:$FF,15,0)</f>
        <v>2347.8400000000006</v>
      </c>
      <c r="P59" s="126">
        <f>VLOOKUP($A59,'[4]New ISB'!$B:$FF,16,0)</f>
        <v>0</v>
      </c>
      <c r="Q59" s="126">
        <f>VLOOKUP($A59,'[4]New ISB'!$B:$FF,17,0)</f>
        <v>0</v>
      </c>
      <c r="R59" s="126">
        <f>VLOOKUP($A59,'[4]New ISB'!$B:$FF,18,0)</f>
        <v>0</v>
      </c>
      <c r="S59" s="126">
        <f>VLOOKUP($A59,'[4]New ISB'!$B:$FF,19,0)</f>
        <v>0</v>
      </c>
      <c r="T59" s="126">
        <f>VLOOKUP($A59,'[4]New ISB'!$B:$FF,20,0)</f>
        <v>0</v>
      </c>
      <c r="U59" s="126">
        <f>VLOOKUP($A59,'[4]New ISB'!$B:$FF,21,0)</f>
        <v>0</v>
      </c>
      <c r="V59" s="126">
        <f>VLOOKUP($A59,'[4]New ISB'!$B:$FF,22,0)</f>
        <v>0</v>
      </c>
      <c r="W59" s="126">
        <f>VLOOKUP($A59,'[4]New ISB'!$B:$FF,23,0)</f>
        <v>0</v>
      </c>
      <c r="X59" s="126">
        <f>VLOOKUP($A59,'[4]New ISB'!$B:$FF,24,0)</f>
        <v>0</v>
      </c>
      <c r="Y59" s="126">
        <f>VLOOKUP($A59,'[4]New ISB'!$B:$FF,25,0)</f>
        <v>0</v>
      </c>
      <c r="Z59" s="126">
        <f>VLOOKUP($A59,'[4]New ISB'!$B:$FF,26,0)</f>
        <v>19522.552962962964</v>
      </c>
      <c r="AA59" s="126">
        <f>VLOOKUP($A59,'[4]New ISB'!$B:$FF,27,0)</f>
        <v>0</v>
      </c>
      <c r="AB59" s="126"/>
      <c r="AC59" s="126">
        <f>VLOOKUP($A59,'[4]New ISB'!$B:$FF,28,0)</f>
        <v>120734.76325297615</v>
      </c>
      <c r="AD59" s="126">
        <f>VLOOKUP($A59,'[4]New ISB'!$B:$FF,29,0)</f>
        <v>0</v>
      </c>
      <c r="AE59" s="126">
        <f>VLOOKUP($A59,'[4]New ISB'!$B:$FF,30,0)</f>
        <v>0</v>
      </c>
      <c r="AF59" s="126">
        <f>VLOOKUP($A59,'[4]New ISB'!$B:$FF,31,0)</f>
        <v>0</v>
      </c>
      <c r="AG59" s="126">
        <f>VLOOKUP($A59,'[4]New ISB'!$B:$FF,32,0)</f>
        <v>138401.09</v>
      </c>
      <c r="AH59" s="126">
        <f>VLOOKUP($A59,'[4]New ISB'!$B:$FF,33,0)</f>
        <v>0</v>
      </c>
      <c r="AI59" s="126">
        <f>VLOOKUP($A59,'[4]New ISB'!$B:$FF,34,0)</f>
        <v>0</v>
      </c>
      <c r="AJ59" s="126">
        <f>VLOOKUP($A59,'[4]New ISB'!$B:$FF,35,0)</f>
        <v>0</v>
      </c>
      <c r="AK59" s="126">
        <f>VLOOKUP($A59,'[4]New ISB'!$B:$FF,36,0)</f>
        <v>7047.1679999999997</v>
      </c>
      <c r="AL59" s="126">
        <f>VLOOKUP($A59,'[4]New ISB'!$B:$FF,37,0)</f>
        <v>0</v>
      </c>
      <c r="AM59" s="126">
        <f>VLOOKUP($A59,'[4]New ISB'!$B:$FF,38,0)</f>
        <v>0</v>
      </c>
      <c r="AN59" s="126">
        <f>VLOOKUP($A59,'[4]New ISB'!$B:$FF,39,0)</f>
        <v>0</v>
      </c>
      <c r="AO59" s="126">
        <f>VLOOKUP($A59,'[4]New ISB'!$B:$FF,40,0)</f>
        <v>0</v>
      </c>
      <c r="AP59" s="126">
        <f>VLOOKUP($A59,'[4]New ISB'!$B:$FF,41,0)</f>
        <v>0</v>
      </c>
      <c r="AQ59" s="126">
        <f>VLOOKUP($A59,'[4]New ISB'!$B:$FF,42,0)</f>
        <v>0</v>
      </c>
      <c r="AR59" s="126">
        <f>VLOOKUP($A59,'[4]New ISB'!$B:$FF,43,0)</f>
        <v>0</v>
      </c>
      <c r="AS59" s="126">
        <f>VLOOKUP($A59,'[4]New ISB'!$B:$FF,44,0)</f>
        <v>0</v>
      </c>
      <c r="AT59" s="126">
        <f t="shared" si="19"/>
        <v>1289173.0064399999</v>
      </c>
      <c r="AU59" s="126">
        <f t="shared" si="20"/>
        <v>235063.15621593921</v>
      </c>
      <c r="AV59" s="126">
        <f t="shared" si="21"/>
        <v>145448.258</v>
      </c>
      <c r="AW59" s="126">
        <f>VLOOKUP($A59,'[4]New ISB'!$B:$FF,48,0)</f>
        <v>128041.88698649881</v>
      </c>
      <c r="AX59" s="126">
        <f t="shared" si="22"/>
        <v>1669684.420655939</v>
      </c>
      <c r="AY59" s="126">
        <f>VLOOKUP($A59,'[4]New ISB'!$B:$CC,50,0)</f>
        <v>1662637.252655939</v>
      </c>
      <c r="AZ59" s="126">
        <f>VLOOKUP($A59,'[4]New ISB'!$B:$CC,51,0)</f>
        <v>4610</v>
      </c>
      <c r="BA59" s="126">
        <f>VLOOKUP($A59,'[4]New ISB'!$B:$CC,52,0)</f>
        <v>1654990</v>
      </c>
      <c r="BB59" s="126">
        <f>VLOOKUP($A59,'[4]New ISB'!$B:$CC,53,0)</f>
        <v>0</v>
      </c>
      <c r="BC59" s="126">
        <f>VLOOKUP($A59,'[4]New ISB'!$B:$CC,54,0)</f>
        <v>0</v>
      </c>
      <c r="BD59" s="126">
        <f>VLOOKUP($A59,'[4]New ISB'!$B:$CC,55,0)</f>
        <v>1669684.420655939</v>
      </c>
      <c r="BE59" s="126">
        <f>VLOOKUP($A59,'[4]New ISB'!$B:$CC,56,0)</f>
        <v>1669684.4206559393</v>
      </c>
      <c r="BF59" s="126">
        <f>VLOOKUP($A59,'[4]New ISB'!$B:$CC,57,0)</f>
        <v>0</v>
      </c>
      <c r="BG59" s="126">
        <f>VLOOKUP($A59,'[4]New ISB'!$B:$CC,58,0)</f>
        <v>1662037.1680000001</v>
      </c>
      <c r="BH59" s="126">
        <f>VLOOKUP($A59,'[4]New ISB'!$B:$CC,59,0)</f>
        <v>1516588.91</v>
      </c>
      <c r="BI59" s="126">
        <f>VLOOKUP($A59,'[4]New ISB'!$B:$CC,60,0)</f>
        <v>1524236.1626559389</v>
      </c>
      <c r="BJ59" s="126">
        <f>VLOOKUP($A59,'[4]New ISB'!$B:$CC,61,0)</f>
        <v>4245.7831828856233</v>
      </c>
      <c r="BK59" s="126">
        <f>VLOOKUP($A59,'[4]New ISB'!$B:$CC,62,0)</f>
        <v>4198.0489761038962</v>
      </c>
      <c r="BL59" s="159">
        <f>VLOOKUP($A59,'[4]New ISB'!$B:$CC,63,0)</f>
        <v>1.1370569293840891E-2</v>
      </c>
      <c r="BM59" s="126">
        <f>VLOOKUP($A59,'[4]New ISB'!$B:$CC,64,0)</f>
        <v>0</v>
      </c>
      <c r="BN59" s="126">
        <f>VLOOKUP($A59,'[4]New ISB'!$B:$CC,65,0)</f>
        <v>0</v>
      </c>
      <c r="BO59" s="126">
        <f>VLOOKUP($A59,'[4]New ISB'!$B:$CC,66,0)</f>
        <v>1669684.420655939</v>
      </c>
      <c r="BP59" s="126">
        <f>VLOOKUP($A59,'[4]New ISB'!$B:$CC,67,0)</f>
        <v>4631.3015394315853</v>
      </c>
      <c r="BQ59" s="127" t="str">
        <f>VLOOKUP($A59,'[4]New ISB'!$B:$CC,68,0)</f>
        <v>Y</v>
      </c>
      <c r="BR59" s="126">
        <f>VLOOKUP($A59,'[4]New ISB'!$B:$CC,69,0)</f>
        <v>4650.9315338605547</v>
      </c>
      <c r="BS59" s="159">
        <f>VLOOKUP($A59,'[4]New ISB'!$B:$CC,70,0)</f>
        <v>1.6105238397819521E-2</v>
      </c>
      <c r="BT59" s="126">
        <f>VLOOKUP($A59,'[4]New ISB'!$B:$CC,71,0)</f>
        <v>-8686.2060868073422</v>
      </c>
      <c r="BU59" s="126">
        <f>VLOOKUP($A59,'[4]New ISB'!$B:$CC,72,0)</f>
        <v>1660998.2145691316</v>
      </c>
      <c r="BV59" s="126">
        <f>VLOOKUP($A59,'[4]New ISB'!$B:$CC,73,0)</f>
        <v>0</v>
      </c>
      <c r="BW59" s="126">
        <f>VLOOKUP($A59,'[4]New ISB'!$B:$CC,74,0)</f>
        <v>1660998.2145691316</v>
      </c>
      <c r="BY59" s="126">
        <f>VLOOKUP($A59,'[4]New ISB'!$B:$CC,75,0)</f>
        <v>7047.1679999999997</v>
      </c>
      <c r="BZ59" s="126">
        <f>VLOOKUP($A59,'[4]New ISB'!$B:$CC,76,0)</f>
        <v>1653951.0465691315</v>
      </c>
      <c r="CA59" s="126">
        <f>VLOOKUP(A59,'[4]New ISB'!$B:$F,5,0)</f>
        <v>359</v>
      </c>
      <c r="CB59" s="129">
        <f>VLOOKUP($A59,'[4]Adjusted Factors'!$E:$W,18,0)</f>
        <v>0</v>
      </c>
      <c r="CC59" s="129">
        <f>VLOOKUP($A59,'[4]Adjusted Factors'!$E:$W,19,0)</f>
        <v>0</v>
      </c>
      <c r="CE59" s="126"/>
      <c r="CI59" s="124" t="s">
        <v>159</v>
      </c>
      <c r="CJ59" s="124">
        <v>2027</v>
      </c>
      <c r="CK59" s="144"/>
      <c r="CL59" s="145"/>
      <c r="CM59" s="124">
        <f ca="1">VLOOKUP($A59,'[5]Adjusted Factors'!$E:$BH,28,0)</f>
        <v>68.000000000000071</v>
      </c>
      <c r="CN59" s="124">
        <f ca="1">VLOOKUP($A59,'[5]Adjusted Factors'!$E:$BH,29,0)</f>
        <v>68.000000000000071</v>
      </c>
      <c r="CO59" s="124">
        <f ca="1">VLOOKUP($A59,'[5]Adjusted Factors'!$E:$BH,30,0)</f>
        <v>0</v>
      </c>
      <c r="CP59" s="124">
        <f ca="1">VLOOKUP($A59,'[5]Adjusted Factors'!$E:$BH,31,0)</f>
        <v>0</v>
      </c>
      <c r="CQ59" s="124">
        <f ca="1">VLOOKUP($A59,'[5]Adjusted Factors'!$E:$BH,32,0)</f>
        <v>347.99999999999994</v>
      </c>
      <c r="CR59" s="124">
        <f ca="1">VLOOKUP($A59,'[5]Adjusted Factors'!$E:$BH,33,0)</f>
        <v>3.0000000000000013</v>
      </c>
      <c r="CS59" s="124">
        <f ca="1">VLOOKUP($A59,'[5]Adjusted Factors'!$E:$BH,34,0)</f>
        <v>8.0000000000000018</v>
      </c>
      <c r="CT59" s="124">
        <f ca="1">VLOOKUP($A59,'[5]Adjusted Factors'!$E:$BH,35,0)</f>
        <v>0</v>
      </c>
      <c r="CU59" s="124">
        <f ca="1">VLOOKUP($A59,'[5]Adjusted Factors'!$E:$BH,36,0)</f>
        <v>0</v>
      </c>
      <c r="CV59" s="124">
        <f ca="1">VLOOKUP($A59,'[5]Adjusted Factors'!$E:$BH,37,0)</f>
        <v>0</v>
      </c>
      <c r="CW59" s="124">
        <f ca="1">VLOOKUP($A59,'[5]Adjusted Factors'!$E:$BH,38,0)</f>
        <v>0</v>
      </c>
      <c r="CX59" s="124">
        <f ca="1">VLOOKUP($A59,'[5]Adjusted Factors'!$E:$BH,39,0)</f>
        <v>0</v>
      </c>
      <c r="CY59" s="124">
        <f ca="1">VLOOKUP($A59,'[5]Adjusted Factors'!$E:$BH,40,0)</f>
        <v>0</v>
      </c>
      <c r="CZ59" s="124">
        <f ca="1">VLOOKUP($A59,'[5]Adjusted Factors'!$E:$BH,41,0)</f>
        <v>0</v>
      </c>
      <c r="DA59" s="124">
        <f ca="1">VLOOKUP($A59,'[5]Adjusted Factors'!$E:$BH,42,0)</f>
        <v>0</v>
      </c>
      <c r="DB59" s="124">
        <f ca="1">VLOOKUP($A59,'[5]Adjusted Factors'!$E:$BH,43,0)</f>
        <v>0</v>
      </c>
      <c r="DC59" s="124">
        <f ca="1">VLOOKUP($A59,'[5]Adjusted Factors'!$E:$BH,44,0)</f>
        <v>0</v>
      </c>
      <c r="DD59" s="124">
        <f ca="1">VLOOKUP($A59,'[5]Adjusted Factors'!$E:$BH,45,0)</f>
        <v>0</v>
      </c>
      <c r="DE59" s="124">
        <f ca="1">VLOOKUP($A59,'[5]Adjusted Factors'!$E:$BH,46,0)</f>
        <v>32.132716049382722</v>
      </c>
      <c r="DF59" s="124">
        <f ca="1">VLOOKUP($A59,'[5]Adjusted Factors'!$E:$BH,47,0)</f>
        <v>0</v>
      </c>
      <c r="DG59" s="124">
        <f ca="1">VLOOKUP($A59,'[5]Adjusted Factors'!$E:$BH,48,0)</f>
        <v>100.20896164021161</v>
      </c>
      <c r="DH59" s="124">
        <f ca="1">VLOOKUP($A59,'[5]Adjusted Factors'!$E:$BH,49,0)</f>
        <v>0</v>
      </c>
      <c r="DI59" s="124">
        <f ca="1">VLOOKUP($A59,'[5]Adjusted Factors'!$E:$BH,50,0)</f>
        <v>0</v>
      </c>
      <c r="DJ59" s="124">
        <f ca="1">VLOOKUP($A59,'[5]Adjusted Factors'!$E:$BH,51,0)</f>
        <v>0</v>
      </c>
      <c r="DK59" s="124">
        <f ca="1">VLOOKUP($A59,'[5]Adjusted Factors'!$E:$BH,52,0)</f>
        <v>0</v>
      </c>
      <c r="DL59" s="124">
        <f ca="1">VLOOKUP($A59,'[5]Adjusted Factors'!$E:$BH,53,0)</f>
        <v>0</v>
      </c>
      <c r="DM59" s="124">
        <f ca="1">VLOOKUP($A59,'[5]Adjusted Factors'!$E:$BH,54,0)</f>
        <v>0</v>
      </c>
      <c r="DN59" s="124">
        <f ca="1">VLOOKUP($A59,'[5]Adjusted Factors'!$E:$BH,55,0)</f>
        <v>0</v>
      </c>
      <c r="DO59" s="124">
        <f ca="1">VLOOKUP($A59,'[5]Adjusted Factors'!$E:$BH,55,0)</f>
        <v>0</v>
      </c>
    </row>
    <row r="60" spans="1:119" x14ac:dyDescent="0.2">
      <c r="A60" s="124">
        <v>135270</v>
      </c>
      <c r="B60" s="124">
        <v>8263390</v>
      </c>
      <c r="C60" s="124" t="s">
        <v>163</v>
      </c>
      <c r="D60" s="126">
        <f>VLOOKUP(A60,'[4]New ISB'!$B$6:$G$195,4,0)</f>
        <v>547</v>
      </c>
      <c r="E60" s="126">
        <f>VLOOKUP(A60,'[4]New ISB'!$B$6:$G$195,5,0)</f>
        <v>547</v>
      </c>
      <c r="F60" s="126">
        <f>VLOOKUP(A60,'[4]New ISB'!$B$6:$G$195,6,0)</f>
        <v>0</v>
      </c>
      <c r="G60" s="126">
        <f>VLOOKUP(A60,'[4]New ISB'!$B:$H,7,0)</f>
        <v>1964283.1045200001</v>
      </c>
      <c r="H60" s="126">
        <f>VLOOKUP(A60,'[4]New ISB'!$B:$J,8,0)</f>
        <v>0</v>
      </c>
      <c r="I60" s="126">
        <f>VLOOKUP(A60,'[4]New ISB'!$B:$J,9,0)</f>
        <v>0</v>
      </c>
      <c r="J60" s="126">
        <f>VLOOKUP($A60,'[4]New ISB'!$B:$FF,10,0)</f>
        <v>58532.439999999893</v>
      </c>
      <c r="K60" s="126">
        <f>VLOOKUP($A60,'[4]New ISB'!$B:$FF,11,0)</f>
        <v>0</v>
      </c>
      <c r="L60" s="126">
        <f>VLOOKUP($A60,'[4]New ISB'!$B:$FF,12,0)</f>
        <v>98795.970000000074</v>
      </c>
      <c r="M60" s="126">
        <f>VLOOKUP($A60,'[4]New ISB'!$B:$FF,13,0)</f>
        <v>0</v>
      </c>
      <c r="N60" s="126">
        <f>VLOOKUP($A60,'[4]New ISB'!$B:$FF,14,0)</f>
        <v>1212.2161172161175</v>
      </c>
      <c r="O60" s="126">
        <f>VLOOKUP($A60,'[4]New ISB'!$B:$FF,15,0)</f>
        <v>2940.175091575089</v>
      </c>
      <c r="P60" s="126">
        <f>VLOOKUP($A60,'[4]New ISB'!$B:$FF,16,0)</f>
        <v>193735.67857142861</v>
      </c>
      <c r="Q60" s="126">
        <f>VLOOKUP($A60,'[4]New ISB'!$B:$FF,17,0)</f>
        <v>0</v>
      </c>
      <c r="R60" s="126">
        <f>VLOOKUP($A60,'[4]New ISB'!$B:$FF,18,0)</f>
        <v>3187.8078021978058</v>
      </c>
      <c r="S60" s="126">
        <f>VLOOKUP($A60,'[4]New ISB'!$B:$FF,19,0)</f>
        <v>0</v>
      </c>
      <c r="T60" s="126">
        <f>VLOOKUP($A60,'[4]New ISB'!$B:$FF,20,0)</f>
        <v>0</v>
      </c>
      <c r="U60" s="126">
        <f>VLOOKUP($A60,'[4]New ISB'!$B:$FF,21,0)</f>
        <v>0</v>
      </c>
      <c r="V60" s="126">
        <f>VLOOKUP($A60,'[4]New ISB'!$B:$FF,22,0)</f>
        <v>0</v>
      </c>
      <c r="W60" s="126">
        <f>VLOOKUP($A60,'[4]New ISB'!$B:$FF,23,0)</f>
        <v>0</v>
      </c>
      <c r="X60" s="126">
        <f>VLOOKUP($A60,'[4]New ISB'!$B:$FF,24,0)</f>
        <v>0</v>
      </c>
      <c r="Y60" s="126">
        <f>VLOOKUP($A60,'[4]New ISB'!$B:$FF,25,0)</f>
        <v>0</v>
      </c>
      <c r="Z60" s="126">
        <f>VLOOKUP($A60,'[4]New ISB'!$B:$FF,26,0)</f>
        <v>38458.017379912577</v>
      </c>
      <c r="AA60" s="126">
        <f>VLOOKUP($A60,'[4]New ISB'!$B:$FF,27,0)</f>
        <v>0</v>
      </c>
      <c r="AB60" s="126"/>
      <c r="AC60" s="126">
        <f>VLOOKUP($A60,'[4]New ISB'!$B:$FF,28,0)</f>
        <v>217673.78330882368</v>
      </c>
      <c r="AD60" s="126">
        <f>VLOOKUP($A60,'[4]New ISB'!$B:$FF,29,0)</f>
        <v>0</v>
      </c>
      <c r="AE60" s="126">
        <f>VLOOKUP($A60,'[4]New ISB'!$B:$FF,30,0)</f>
        <v>15995.22439999999</v>
      </c>
      <c r="AF60" s="126">
        <f>VLOOKUP($A60,'[4]New ISB'!$B:$FF,31,0)</f>
        <v>0</v>
      </c>
      <c r="AG60" s="126">
        <f>VLOOKUP($A60,'[4]New ISB'!$B:$FF,32,0)</f>
        <v>138401.09</v>
      </c>
      <c r="AH60" s="126">
        <f>VLOOKUP($A60,'[4]New ISB'!$B:$FF,33,0)</f>
        <v>0</v>
      </c>
      <c r="AI60" s="126">
        <f>VLOOKUP($A60,'[4]New ISB'!$B:$FF,34,0)</f>
        <v>0</v>
      </c>
      <c r="AJ60" s="126">
        <f>VLOOKUP($A60,'[4]New ISB'!$B:$FF,35,0)</f>
        <v>0</v>
      </c>
      <c r="AK60" s="126">
        <f>VLOOKUP($A60,'[4]New ISB'!$B:$FF,36,0)</f>
        <v>109158.39999999999</v>
      </c>
      <c r="AL60" s="126">
        <f>VLOOKUP($A60,'[4]New ISB'!$B:$FF,37,0)</f>
        <v>0</v>
      </c>
      <c r="AM60" s="126">
        <f>VLOOKUP($A60,'[4]New ISB'!$B:$FF,38,0)</f>
        <v>0</v>
      </c>
      <c r="AN60" s="126">
        <f>VLOOKUP($A60,'[4]New ISB'!$B:$FF,39,0)</f>
        <v>0</v>
      </c>
      <c r="AO60" s="126">
        <f>VLOOKUP($A60,'[4]New ISB'!$B:$FF,40,0)</f>
        <v>0</v>
      </c>
      <c r="AP60" s="126">
        <f>VLOOKUP($A60,'[4]New ISB'!$B:$FF,41,0)</f>
        <v>0</v>
      </c>
      <c r="AQ60" s="126">
        <f>VLOOKUP($A60,'[4]New ISB'!$B:$FF,42,0)</f>
        <v>0</v>
      </c>
      <c r="AR60" s="126">
        <f>VLOOKUP($A60,'[4]New ISB'!$B:$FF,43,0)</f>
        <v>0</v>
      </c>
      <c r="AS60" s="126">
        <f>VLOOKUP($A60,'[4]New ISB'!$B:$FF,44,0)</f>
        <v>0</v>
      </c>
      <c r="AT60" s="126">
        <f t="shared" si="19"/>
        <v>1964283.1045200001</v>
      </c>
      <c r="AU60" s="126">
        <f t="shared" si="20"/>
        <v>630531.31267115392</v>
      </c>
      <c r="AV60" s="126">
        <f t="shared" si="21"/>
        <v>247559.49</v>
      </c>
      <c r="AW60" s="126">
        <f>VLOOKUP($A60,'[4]New ISB'!$B:$FF,48,0)</f>
        <v>302827.82924803509</v>
      </c>
      <c r="AX60" s="126">
        <f t="shared" si="22"/>
        <v>2842373.9071911536</v>
      </c>
      <c r="AY60" s="126">
        <f>VLOOKUP($A60,'[4]New ISB'!$B:$CC,50,0)</f>
        <v>2733215.5071911537</v>
      </c>
      <c r="AZ60" s="126">
        <f>VLOOKUP($A60,'[4]New ISB'!$B:$CC,51,0)</f>
        <v>4610</v>
      </c>
      <c r="BA60" s="126">
        <f>VLOOKUP($A60,'[4]New ISB'!$B:$CC,52,0)</f>
        <v>2521670</v>
      </c>
      <c r="BB60" s="126">
        <f>VLOOKUP($A60,'[4]New ISB'!$B:$CC,53,0)</f>
        <v>0</v>
      </c>
      <c r="BC60" s="126">
        <f>VLOOKUP($A60,'[4]New ISB'!$B:$CC,54,0)</f>
        <v>0</v>
      </c>
      <c r="BD60" s="126">
        <f>VLOOKUP($A60,'[4]New ISB'!$B:$CC,55,0)</f>
        <v>2842373.9071911536</v>
      </c>
      <c r="BE60" s="126">
        <f>VLOOKUP($A60,'[4]New ISB'!$B:$CC,56,0)</f>
        <v>2842373.9071911545</v>
      </c>
      <c r="BF60" s="126">
        <f>VLOOKUP($A60,'[4]New ISB'!$B:$CC,57,0)</f>
        <v>0</v>
      </c>
      <c r="BG60" s="126">
        <f>VLOOKUP($A60,'[4]New ISB'!$B:$CC,58,0)</f>
        <v>2630828.4</v>
      </c>
      <c r="BH60" s="126">
        <f>VLOOKUP($A60,'[4]New ISB'!$B:$CC,59,0)</f>
        <v>2383268.91</v>
      </c>
      <c r="BI60" s="126">
        <f>VLOOKUP($A60,'[4]New ISB'!$B:$CC,60,0)</f>
        <v>2594814.4171911539</v>
      </c>
      <c r="BJ60" s="126">
        <f>VLOOKUP($A60,'[4]New ISB'!$B:$CC,61,0)</f>
        <v>4743.7192270405003</v>
      </c>
      <c r="BK60" s="126">
        <f>VLOOKUP($A60,'[4]New ISB'!$B:$CC,62,0)</f>
        <v>4564.5168777284825</v>
      </c>
      <c r="BL60" s="159">
        <f>VLOOKUP($A60,'[4]New ISB'!$B:$CC,63,0)</f>
        <v>3.9259872208249398E-2</v>
      </c>
      <c r="BM60" s="126">
        <f>VLOOKUP($A60,'[4]New ISB'!$B:$CC,64,0)</f>
        <v>0</v>
      </c>
      <c r="BN60" s="126">
        <f>VLOOKUP($A60,'[4]New ISB'!$B:$CC,65,0)</f>
        <v>0</v>
      </c>
      <c r="BO60" s="126">
        <f>VLOOKUP($A60,'[4]New ISB'!$B:$CC,66,0)</f>
        <v>2842373.9071911536</v>
      </c>
      <c r="BP60" s="126">
        <f>VLOOKUP($A60,'[4]New ISB'!$B:$CC,67,0)</f>
        <v>4996.7376731099703</v>
      </c>
      <c r="BQ60" s="127" t="str">
        <f>VLOOKUP($A60,'[4]New ISB'!$B:$CC,68,0)</f>
        <v>Y</v>
      </c>
      <c r="BR60" s="126">
        <f>VLOOKUP($A60,'[4]New ISB'!$B:$CC,69,0)</f>
        <v>5196.2959912086908</v>
      </c>
      <c r="BS60" s="159">
        <f>VLOOKUP($A60,'[4]New ISB'!$B:$CC,70,0)</f>
        <v>4.7822389358271877E-2</v>
      </c>
      <c r="BT60" s="126">
        <f>VLOOKUP($A60,'[4]New ISB'!$B:$CC,71,0)</f>
        <v>-13234.971391319266</v>
      </c>
      <c r="BU60" s="126">
        <f>VLOOKUP($A60,'[4]New ISB'!$B:$CC,72,0)</f>
        <v>2829138.9357998343</v>
      </c>
      <c r="BV60" s="126">
        <f>VLOOKUP($A60,'[4]New ISB'!$B:$CC,73,0)</f>
        <v>0</v>
      </c>
      <c r="BW60" s="126">
        <f>VLOOKUP($A60,'[4]New ISB'!$B:$CC,74,0)</f>
        <v>2829138.9357998343</v>
      </c>
      <c r="BY60" s="126">
        <f>VLOOKUP($A60,'[4]New ISB'!$B:$CC,75,0)</f>
        <v>109158.39999999999</v>
      </c>
      <c r="BZ60" s="126">
        <f>VLOOKUP($A60,'[4]New ISB'!$B:$CC,76,0)</f>
        <v>2719980.5357998344</v>
      </c>
      <c r="CA60" s="126">
        <f>VLOOKUP(A60,'[4]New ISB'!$B:$F,5,0)</f>
        <v>547</v>
      </c>
      <c r="CB60" s="129">
        <f>VLOOKUP($A60,'[4]Adjusted Factors'!$E:$W,18,0)</f>
        <v>0</v>
      </c>
      <c r="CC60" s="129">
        <f>VLOOKUP($A60,'[4]Adjusted Factors'!$E:$W,19,0)</f>
        <v>0</v>
      </c>
      <c r="CE60" s="126"/>
      <c r="CI60" s="124" t="s">
        <v>160</v>
      </c>
      <c r="CJ60" s="124">
        <v>2076</v>
      </c>
      <c r="CK60" s="144"/>
      <c r="CL60" s="145"/>
      <c r="CM60" s="124">
        <f ca="1">VLOOKUP($A60,'[5]Adjusted Factors'!$E:$BH,28,0)</f>
        <v>115.9999999999998</v>
      </c>
      <c r="CN60" s="124">
        <f ca="1">VLOOKUP($A60,'[5]Adjusted Factors'!$E:$BH,29,0)</f>
        <v>117.00000000000009</v>
      </c>
      <c r="CO60" s="124">
        <f ca="1">VLOOKUP($A60,'[5]Adjusted Factors'!$E:$BH,30,0)</f>
        <v>0</v>
      </c>
      <c r="CP60" s="124">
        <f ca="1">VLOOKUP($A60,'[5]Adjusted Factors'!$E:$BH,31,0)</f>
        <v>0</v>
      </c>
      <c r="CQ60" s="124">
        <f ca="1">VLOOKUP($A60,'[5]Adjusted Factors'!$E:$BH,32,0)</f>
        <v>103.18864468864489</v>
      </c>
      <c r="CR60" s="124">
        <f ca="1">VLOOKUP($A60,'[5]Adjusted Factors'!$E:$BH,33,0)</f>
        <v>5.00915750915751</v>
      </c>
      <c r="CS60" s="124">
        <f ca="1">VLOOKUP($A60,'[5]Adjusted Factors'!$E:$BH,34,0)</f>
        <v>10.018315018315009</v>
      </c>
      <c r="CT60" s="124">
        <f ca="1">VLOOKUP($A60,'[5]Adjusted Factors'!$E:$BH,35,0)</f>
        <v>422.77289377289384</v>
      </c>
      <c r="CU60" s="124">
        <f ca="1">VLOOKUP($A60,'[5]Adjusted Factors'!$E:$BH,36,0)</f>
        <v>0</v>
      </c>
      <c r="CV60" s="124">
        <f ca="1">VLOOKUP($A60,'[5]Adjusted Factors'!$E:$BH,37,0)</f>
        <v>6.0109890109890172</v>
      </c>
      <c r="CW60" s="124">
        <f ca="1">VLOOKUP($A60,'[5]Adjusted Factors'!$E:$BH,38,0)</f>
        <v>0</v>
      </c>
      <c r="CX60" s="124">
        <f ca="1">VLOOKUP($A60,'[5]Adjusted Factors'!$E:$BH,39,0)</f>
        <v>0</v>
      </c>
      <c r="CY60" s="124">
        <f ca="1">VLOOKUP($A60,'[5]Adjusted Factors'!$E:$BH,40,0)</f>
        <v>0</v>
      </c>
      <c r="CZ60" s="124">
        <f ca="1">VLOOKUP($A60,'[5]Adjusted Factors'!$E:$BH,41,0)</f>
        <v>0</v>
      </c>
      <c r="DA60" s="124">
        <f ca="1">VLOOKUP($A60,'[5]Adjusted Factors'!$E:$BH,42,0)</f>
        <v>0</v>
      </c>
      <c r="DB60" s="124">
        <f ca="1">VLOOKUP($A60,'[5]Adjusted Factors'!$E:$BH,43,0)</f>
        <v>0</v>
      </c>
      <c r="DC60" s="124">
        <f ca="1">VLOOKUP($A60,'[5]Adjusted Factors'!$E:$BH,44,0)</f>
        <v>0</v>
      </c>
      <c r="DD60" s="124">
        <f ca="1">VLOOKUP($A60,'[5]Adjusted Factors'!$E:$BH,45,0)</f>
        <v>0</v>
      </c>
      <c r="DE60" s="124">
        <f ca="1">VLOOKUP($A60,'[5]Adjusted Factors'!$E:$BH,46,0)</f>
        <v>63.299126637554451</v>
      </c>
      <c r="DF60" s="124">
        <f ca="1">VLOOKUP($A60,'[5]Adjusted Factors'!$E:$BH,47,0)</f>
        <v>0</v>
      </c>
      <c r="DG60" s="124">
        <f ca="1">VLOOKUP($A60,'[5]Adjusted Factors'!$E:$BH,48,0)</f>
        <v>180.66763220439705</v>
      </c>
      <c r="DH60" s="124">
        <f ca="1">VLOOKUP($A60,'[5]Adjusted Factors'!$E:$BH,49,0)</f>
        <v>0</v>
      </c>
      <c r="DI60" s="124">
        <f ca="1">VLOOKUP($A60,'[5]Adjusted Factors'!$E:$BH,50,0)</f>
        <v>0</v>
      </c>
      <c r="DJ60" s="124">
        <f ca="1">VLOOKUP($A60,'[5]Adjusted Factors'!$E:$BH,51,0)</f>
        <v>0</v>
      </c>
      <c r="DK60" s="124">
        <f ca="1">VLOOKUP($A60,'[5]Adjusted Factors'!$E:$BH,52,0)</f>
        <v>0</v>
      </c>
      <c r="DL60" s="124">
        <f ca="1">VLOOKUP($A60,'[5]Adjusted Factors'!$E:$BH,53,0)</f>
        <v>0</v>
      </c>
      <c r="DM60" s="124">
        <f ca="1">VLOOKUP($A60,'[5]Adjusted Factors'!$E:$BH,54,0)</f>
        <v>0</v>
      </c>
      <c r="DN60" s="124">
        <f ca="1">VLOOKUP($A60,'[5]Adjusted Factors'!$E:$BH,55,0)</f>
        <v>16.179999999999989</v>
      </c>
      <c r="DO60" s="124">
        <f ca="1">VLOOKUP($A60,'[5]Adjusted Factors'!$E:$BH,55,0)</f>
        <v>16.179999999999989</v>
      </c>
    </row>
    <row r="61" spans="1:119" x14ac:dyDescent="0.2">
      <c r="A61" s="124">
        <v>135271</v>
      </c>
      <c r="B61" s="124">
        <v>8263391</v>
      </c>
      <c r="C61" s="124" t="s">
        <v>93</v>
      </c>
      <c r="D61" s="126">
        <f>VLOOKUP(A61,'[4]New ISB'!$B$6:$G$195,4,0)</f>
        <v>1219</v>
      </c>
      <c r="E61" s="126">
        <f>VLOOKUP(A61,'[4]New ISB'!$B$6:$G$195,5,0)</f>
        <v>1219</v>
      </c>
      <c r="F61" s="126">
        <f>VLOOKUP(A61,'[4]New ISB'!$B$6:$G$195,6,0)</f>
        <v>0</v>
      </c>
      <c r="G61" s="126">
        <f>VLOOKUP(A61,'[4]New ISB'!$B:$H,7,0)</f>
        <v>4377442.6040399997</v>
      </c>
      <c r="H61" s="126">
        <f>VLOOKUP(A61,'[4]New ISB'!$B:$J,8,0)</f>
        <v>0</v>
      </c>
      <c r="I61" s="126">
        <f>VLOOKUP(A61,'[4]New ISB'!$B:$J,9,0)</f>
        <v>0</v>
      </c>
      <c r="J61" s="126">
        <f>VLOOKUP($A61,'[4]New ISB'!$B:$FF,10,0)</f>
        <v>61055.39</v>
      </c>
      <c r="K61" s="126">
        <f>VLOOKUP($A61,'[4]New ISB'!$B:$FF,11,0)</f>
        <v>0</v>
      </c>
      <c r="L61" s="126">
        <f>VLOOKUP($A61,'[4]New ISB'!$B:$FF,12,0)</f>
        <v>103862.43000000036</v>
      </c>
      <c r="M61" s="126">
        <f>VLOOKUP($A61,'[4]New ISB'!$B:$FF,13,0)</f>
        <v>0</v>
      </c>
      <c r="N61" s="126">
        <f>VLOOKUP($A61,'[4]New ISB'!$B:$FF,14,0)</f>
        <v>3632.980295566505</v>
      </c>
      <c r="O61" s="126">
        <f>VLOOKUP($A61,'[4]New ISB'!$B:$FF,15,0)</f>
        <v>3524.6514285714279</v>
      </c>
      <c r="P61" s="126">
        <f>VLOOKUP($A61,'[4]New ISB'!$B:$FF,16,0)</f>
        <v>1834.5049261083739</v>
      </c>
      <c r="Q61" s="126">
        <f>VLOOKUP($A61,'[4]New ISB'!$B:$FF,17,0)</f>
        <v>1499.5501477832524</v>
      </c>
      <c r="R61" s="126">
        <f>VLOOKUP($A61,'[4]New ISB'!$B:$FF,18,0)</f>
        <v>1592.296231527095</v>
      </c>
      <c r="S61" s="126">
        <f>VLOOKUP($A61,'[4]New ISB'!$B:$FF,19,0)</f>
        <v>0</v>
      </c>
      <c r="T61" s="126">
        <f>VLOOKUP($A61,'[4]New ISB'!$B:$FF,20,0)</f>
        <v>0</v>
      </c>
      <c r="U61" s="126">
        <f>VLOOKUP($A61,'[4]New ISB'!$B:$FF,21,0)</f>
        <v>0</v>
      </c>
      <c r="V61" s="126">
        <f>VLOOKUP($A61,'[4]New ISB'!$B:$FF,22,0)</f>
        <v>0</v>
      </c>
      <c r="W61" s="126">
        <f>VLOOKUP($A61,'[4]New ISB'!$B:$FF,23,0)</f>
        <v>0</v>
      </c>
      <c r="X61" s="126">
        <f>VLOOKUP($A61,'[4]New ISB'!$B:$FF,24,0)</f>
        <v>0</v>
      </c>
      <c r="Y61" s="126">
        <f>VLOOKUP($A61,'[4]New ISB'!$B:$FF,25,0)</f>
        <v>0</v>
      </c>
      <c r="Z61" s="126">
        <f>VLOOKUP($A61,'[4]New ISB'!$B:$FF,26,0)</f>
        <v>231924.10297067155</v>
      </c>
      <c r="AA61" s="126">
        <f>VLOOKUP($A61,'[4]New ISB'!$B:$FF,27,0)</f>
        <v>0</v>
      </c>
      <c r="AB61" s="126"/>
      <c r="AC61" s="126">
        <f>VLOOKUP($A61,'[4]New ISB'!$B:$FF,28,0)</f>
        <v>449146.27691392606</v>
      </c>
      <c r="AD61" s="126">
        <f>VLOOKUP($A61,'[4]New ISB'!$B:$FF,29,0)</f>
        <v>0</v>
      </c>
      <c r="AE61" s="126">
        <f>VLOOKUP($A61,'[4]New ISB'!$B:$FF,30,0)</f>
        <v>61153.558800000021</v>
      </c>
      <c r="AF61" s="126">
        <f>VLOOKUP($A61,'[4]New ISB'!$B:$FF,31,0)</f>
        <v>0</v>
      </c>
      <c r="AG61" s="126">
        <f>VLOOKUP($A61,'[4]New ISB'!$B:$FF,32,0)</f>
        <v>138401.09</v>
      </c>
      <c r="AH61" s="126">
        <f>VLOOKUP($A61,'[4]New ISB'!$B:$FF,33,0)</f>
        <v>0</v>
      </c>
      <c r="AI61" s="126">
        <f>VLOOKUP($A61,'[4]New ISB'!$B:$FF,34,0)</f>
        <v>0</v>
      </c>
      <c r="AJ61" s="126">
        <f>VLOOKUP($A61,'[4]New ISB'!$B:$FF,35,0)</f>
        <v>82999.462</v>
      </c>
      <c r="AK61" s="126">
        <f>VLOOKUP($A61,'[4]New ISB'!$B:$FF,36,0)</f>
        <v>239912.95999999999</v>
      </c>
      <c r="AL61" s="126">
        <f>VLOOKUP($A61,'[4]New ISB'!$B:$FF,37,0)</f>
        <v>0</v>
      </c>
      <c r="AM61" s="126">
        <f>VLOOKUP($A61,'[4]New ISB'!$B:$FF,38,0)</f>
        <v>0</v>
      </c>
      <c r="AN61" s="126">
        <f>VLOOKUP($A61,'[4]New ISB'!$B:$FF,39,0)</f>
        <v>0</v>
      </c>
      <c r="AO61" s="126">
        <f>VLOOKUP($A61,'[4]New ISB'!$B:$FF,40,0)</f>
        <v>0</v>
      </c>
      <c r="AP61" s="126">
        <f>VLOOKUP($A61,'[4]New ISB'!$B:$FF,41,0)</f>
        <v>0</v>
      </c>
      <c r="AQ61" s="126">
        <f>VLOOKUP($A61,'[4]New ISB'!$B:$FF,42,0)</f>
        <v>0</v>
      </c>
      <c r="AR61" s="126">
        <f>VLOOKUP($A61,'[4]New ISB'!$B:$FF,43,0)</f>
        <v>0</v>
      </c>
      <c r="AS61" s="126">
        <f>VLOOKUP($A61,'[4]New ISB'!$B:$FF,44,0)</f>
        <v>0</v>
      </c>
      <c r="AT61" s="126">
        <f t="shared" si="19"/>
        <v>4377442.6040399997</v>
      </c>
      <c r="AU61" s="126">
        <f t="shared" si="20"/>
        <v>919225.7417141546</v>
      </c>
      <c r="AV61" s="126">
        <f t="shared" si="21"/>
        <v>461313.51199999999</v>
      </c>
      <c r="AW61" s="126">
        <f>VLOOKUP($A61,'[4]New ISB'!$B:$FF,48,0)</f>
        <v>424617.81067444582</v>
      </c>
      <c r="AX61" s="126">
        <f t="shared" si="22"/>
        <v>5757981.8577541541</v>
      </c>
      <c r="AY61" s="126">
        <f>VLOOKUP($A61,'[4]New ISB'!$B:$CC,50,0)</f>
        <v>5435069.4357541539</v>
      </c>
      <c r="AZ61" s="126">
        <f>VLOOKUP($A61,'[4]New ISB'!$B:$CC,51,0)</f>
        <v>4610</v>
      </c>
      <c r="BA61" s="126">
        <f>VLOOKUP($A61,'[4]New ISB'!$B:$CC,52,0)</f>
        <v>5619590</v>
      </c>
      <c r="BB61" s="126">
        <f>VLOOKUP($A61,'[4]New ISB'!$B:$CC,53,0)</f>
        <v>184520.56424584612</v>
      </c>
      <c r="BC61" s="126">
        <f>VLOOKUP($A61,'[4]New ISB'!$B:$CC,54,0)</f>
        <v>0</v>
      </c>
      <c r="BD61" s="126">
        <f>VLOOKUP($A61,'[4]New ISB'!$B:$CC,55,0)</f>
        <v>5942502.4220000003</v>
      </c>
      <c r="BE61" s="126">
        <f>VLOOKUP($A61,'[4]New ISB'!$B:$CC,56,0)</f>
        <v>5942502.4220000003</v>
      </c>
      <c r="BF61" s="126">
        <f>VLOOKUP($A61,'[4]New ISB'!$B:$CC,57,0)</f>
        <v>0</v>
      </c>
      <c r="BG61" s="126">
        <f>VLOOKUP($A61,'[4]New ISB'!$B:$CC,58,0)</f>
        <v>5942502.4220000003</v>
      </c>
      <c r="BH61" s="126">
        <f>VLOOKUP($A61,'[4]New ISB'!$B:$CC,59,0)</f>
        <v>5564188.3720000004</v>
      </c>
      <c r="BI61" s="126">
        <f>VLOOKUP($A61,'[4]New ISB'!$B:$CC,60,0)</f>
        <v>5564188.3720000004</v>
      </c>
      <c r="BJ61" s="126">
        <f>VLOOKUP($A61,'[4]New ISB'!$B:$CC,61,0)</f>
        <v>4564.5515767022152</v>
      </c>
      <c r="BK61" s="126">
        <f>VLOOKUP($A61,'[4]New ISB'!$B:$CC,62,0)</f>
        <v>4480.9299614487927</v>
      </c>
      <c r="BL61" s="159">
        <f>VLOOKUP($A61,'[4]New ISB'!$B:$CC,63,0)</f>
        <v>1.8661665317880945E-2</v>
      </c>
      <c r="BM61" s="126">
        <f>VLOOKUP($A61,'[4]New ISB'!$B:$CC,64,0)</f>
        <v>0</v>
      </c>
      <c r="BN61" s="126">
        <f>VLOOKUP($A61,'[4]New ISB'!$B:$CC,65,0)</f>
        <v>0</v>
      </c>
      <c r="BO61" s="126">
        <f>VLOOKUP($A61,'[4]New ISB'!$B:$CC,66,0)</f>
        <v>5942502.4220000003</v>
      </c>
      <c r="BP61" s="126">
        <f>VLOOKUP($A61,'[4]New ISB'!$B:$CC,67,0)</f>
        <v>4610</v>
      </c>
      <c r="BQ61" s="127" t="str">
        <f>VLOOKUP($A61,'[4]New ISB'!$B:$CC,68,0)</f>
        <v>Y</v>
      </c>
      <c r="BR61" s="126">
        <f>VLOOKUP($A61,'[4]New ISB'!$B:$CC,69,0)</f>
        <v>4874.8994438063992</v>
      </c>
      <c r="BS61" s="159">
        <f>VLOOKUP($A61,'[4]New ISB'!$B:$CC,70,0)</f>
        <v>2.5451937472807495E-2</v>
      </c>
      <c r="BT61" s="126">
        <f>VLOOKUP($A61,'[4]New ISB'!$B:$CC,71,0)</f>
        <v>-29494.387798936354</v>
      </c>
      <c r="BU61" s="126">
        <f>VLOOKUP($A61,'[4]New ISB'!$B:$CC,72,0)</f>
        <v>5913008.0342010641</v>
      </c>
      <c r="BV61" s="126">
        <f>VLOOKUP($A61,'[4]New ISB'!$B:$CC,73,0)</f>
        <v>0</v>
      </c>
      <c r="BW61" s="126">
        <f>VLOOKUP($A61,'[4]New ISB'!$B:$CC,74,0)</f>
        <v>5913008.0342010641</v>
      </c>
      <c r="BY61" s="126">
        <f>VLOOKUP($A61,'[4]New ISB'!$B:$CC,75,0)</f>
        <v>239912.95999999999</v>
      </c>
      <c r="BZ61" s="126">
        <f>VLOOKUP($A61,'[4]New ISB'!$B:$CC,76,0)</f>
        <v>5673095.0742010642</v>
      </c>
      <c r="CA61" s="126">
        <f>VLOOKUP(A61,'[4]New ISB'!$B:$F,5,0)</f>
        <v>1219</v>
      </c>
      <c r="CB61" s="129">
        <f>VLOOKUP($A61,'[4]Adjusted Factors'!$E:$W,18,0)</f>
        <v>0</v>
      </c>
      <c r="CC61" s="129">
        <f>VLOOKUP($A61,'[4]Adjusted Factors'!$E:$W,19,0)</f>
        <v>0</v>
      </c>
      <c r="CE61" s="126"/>
      <c r="CI61" s="124" t="s">
        <v>161</v>
      </c>
      <c r="CJ61" s="124">
        <v>2020</v>
      </c>
      <c r="CK61" s="144"/>
      <c r="CL61" s="145"/>
      <c r="CM61" s="124">
        <f ca="1">VLOOKUP($A61,'[5]Adjusted Factors'!$E:$BH,28,0)</f>
        <v>121</v>
      </c>
      <c r="CN61" s="124">
        <f ca="1">VLOOKUP($A61,'[5]Adjusted Factors'!$E:$BH,29,0)</f>
        <v>123.00000000000043</v>
      </c>
      <c r="CO61" s="124">
        <f ca="1">VLOOKUP($A61,'[5]Adjusted Factors'!$E:$BH,30,0)</f>
        <v>0</v>
      </c>
      <c r="CP61" s="124">
        <f ca="1">VLOOKUP($A61,'[5]Adjusted Factors'!$E:$BH,31,0)</f>
        <v>0</v>
      </c>
      <c r="CQ61" s="124">
        <f ca="1">VLOOKUP($A61,'[5]Adjusted Factors'!$E:$BH,32,0)</f>
        <v>1181.969622331691</v>
      </c>
      <c r="CR61" s="124">
        <f ca="1">VLOOKUP($A61,'[5]Adjusted Factors'!$E:$BH,33,0)</f>
        <v>15.012315270935972</v>
      </c>
      <c r="CS61" s="124">
        <f ca="1">VLOOKUP($A61,'[5]Adjusted Factors'!$E:$BH,34,0)</f>
        <v>12.009852216748765</v>
      </c>
      <c r="CT61" s="124">
        <f ca="1">VLOOKUP($A61,'[5]Adjusted Factors'!$E:$BH,35,0)</f>
        <v>4.0032840722495884</v>
      </c>
      <c r="CU61" s="124">
        <f ca="1">VLOOKUP($A61,'[5]Adjusted Factors'!$E:$BH,36,0)</f>
        <v>3.0024630541871944</v>
      </c>
      <c r="CV61" s="124">
        <f ca="1">VLOOKUP($A61,'[5]Adjusted Factors'!$E:$BH,37,0)</f>
        <v>3.0024630541871944</v>
      </c>
      <c r="CW61" s="124">
        <f ca="1">VLOOKUP($A61,'[5]Adjusted Factors'!$E:$BH,38,0)</f>
        <v>0</v>
      </c>
      <c r="CX61" s="124">
        <f ca="1">VLOOKUP($A61,'[5]Adjusted Factors'!$E:$BH,39,0)</f>
        <v>0</v>
      </c>
      <c r="CY61" s="124">
        <f ca="1">VLOOKUP($A61,'[5]Adjusted Factors'!$E:$BH,40,0)</f>
        <v>0</v>
      </c>
      <c r="CZ61" s="124">
        <f ca="1">VLOOKUP($A61,'[5]Adjusted Factors'!$E:$BH,41,0)</f>
        <v>0</v>
      </c>
      <c r="DA61" s="124">
        <f ca="1">VLOOKUP($A61,'[5]Adjusted Factors'!$E:$BH,42,0)</f>
        <v>0</v>
      </c>
      <c r="DB61" s="124">
        <f ca="1">VLOOKUP($A61,'[5]Adjusted Factors'!$E:$BH,43,0)</f>
        <v>0</v>
      </c>
      <c r="DC61" s="124">
        <f ca="1">VLOOKUP($A61,'[5]Adjusted Factors'!$E:$BH,44,0)</f>
        <v>0</v>
      </c>
      <c r="DD61" s="124">
        <f ca="1">VLOOKUP($A61,'[5]Adjusted Factors'!$E:$BH,45,0)</f>
        <v>0</v>
      </c>
      <c r="DE61" s="124">
        <f ca="1">VLOOKUP($A61,'[5]Adjusted Factors'!$E:$BH,46,0)</f>
        <v>381.73036896877932</v>
      </c>
      <c r="DF61" s="124">
        <f ca="1">VLOOKUP($A61,'[5]Adjusted Factors'!$E:$BH,47,0)</f>
        <v>0</v>
      </c>
      <c r="DG61" s="124">
        <f ca="1">VLOOKUP($A61,'[5]Adjusted Factors'!$E:$BH,48,0)</f>
        <v>372.78809202453965</v>
      </c>
      <c r="DH61" s="124">
        <f ca="1">VLOOKUP($A61,'[5]Adjusted Factors'!$E:$BH,49,0)</f>
        <v>0</v>
      </c>
      <c r="DI61" s="124">
        <f ca="1">VLOOKUP($A61,'[5]Adjusted Factors'!$E:$BH,50,0)</f>
        <v>0</v>
      </c>
      <c r="DJ61" s="124">
        <f ca="1">VLOOKUP($A61,'[5]Adjusted Factors'!$E:$BH,51,0)</f>
        <v>0</v>
      </c>
      <c r="DK61" s="124">
        <f ca="1">VLOOKUP($A61,'[5]Adjusted Factors'!$E:$BH,52,0)</f>
        <v>0</v>
      </c>
      <c r="DL61" s="124">
        <f ca="1">VLOOKUP($A61,'[5]Adjusted Factors'!$E:$BH,53,0)</f>
        <v>0</v>
      </c>
      <c r="DM61" s="124">
        <f ca="1">VLOOKUP($A61,'[5]Adjusted Factors'!$E:$BH,54,0)</f>
        <v>0</v>
      </c>
      <c r="DN61" s="124">
        <f ca="1">VLOOKUP($A61,'[5]Adjusted Factors'!$E:$BH,55,0)</f>
        <v>61.860000000000021</v>
      </c>
      <c r="DO61" s="124">
        <f ca="1">VLOOKUP($A61,'[5]Adjusted Factors'!$E:$BH,55,0)</f>
        <v>61.860000000000021</v>
      </c>
    </row>
    <row r="62" spans="1:119" x14ac:dyDescent="0.2">
      <c r="A62" s="124">
        <v>149460</v>
      </c>
      <c r="B62" s="124">
        <v>8263392</v>
      </c>
      <c r="C62" s="124" t="s">
        <v>175</v>
      </c>
      <c r="D62" s="126">
        <f>VLOOKUP(A62,'[4]New ISB'!$B$6:$G$195,4,0)</f>
        <v>622</v>
      </c>
      <c r="E62" s="126">
        <f>VLOOKUP(A62,'[4]New ISB'!$B$6:$G$195,5,0)</f>
        <v>622</v>
      </c>
      <c r="F62" s="126">
        <f>VLOOKUP(A62,'[4]New ISB'!$B$6:$G$195,6,0)</f>
        <v>0</v>
      </c>
      <c r="G62" s="126">
        <f>VLOOKUP(A62,'[4]New ISB'!$B:$H,7,0)</f>
        <v>2233608.9415199999</v>
      </c>
      <c r="H62" s="126">
        <f>VLOOKUP(A62,'[4]New ISB'!$B:$J,8,0)</f>
        <v>0</v>
      </c>
      <c r="I62" s="126">
        <f>VLOOKUP(A62,'[4]New ISB'!$B:$J,9,0)</f>
        <v>0</v>
      </c>
      <c r="J62" s="126">
        <f>VLOOKUP($A62,'[4]New ISB'!$B:$FF,10,0)</f>
        <v>16146.880000000006</v>
      </c>
      <c r="K62" s="126">
        <f>VLOOKUP($A62,'[4]New ISB'!$B:$FF,11,0)</f>
        <v>0</v>
      </c>
      <c r="L62" s="126">
        <f>VLOOKUP($A62,'[4]New ISB'!$B:$FF,12,0)</f>
        <v>28709.940000000017</v>
      </c>
      <c r="M62" s="126">
        <f>VLOOKUP($A62,'[4]New ISB'!$B:$FF,13,0)</f>
        <v>0</v>
      </c>
      <c r="N62" s="126">
        <f>VLOOKUP($A62,'[4]New ISB'!$B:$FF,14,0)</f>
        <v>2419.9999999999955</v>
      </c>
      <c r="O62" s="126">
        <f>VLOOKUP($A62,'[4]New ISB'!$B:$FF,15,0)</f>
        <v>6163.079999999999</v>
      </c>
      <c r="P62" s="126">
        <f>VLOOKUP($A62,'[4]New ISB'!$B:$FF,16,0)</f>
        <v>1374.7500000000002</v>
      </c>
      <c r="Q62" s="126">
        <f>VLOOKUP($A62,'[4]New ISB'!$B:$FF,17,0)</f>
        <v>0</v>
      </c>
      <c r="R62" s="126">
        <f>VLOOKUP($A62,'[4]New ISB'!$B:$FF,18,0)</f>
        <v>0</v>
      </c>
      <c r="S62" s="126">
        <f>VLOOKUP($A62,'[4]New ISB'!$B:$FF,19,0)</f>
        <v>0</v>
      </c>
      <c r="T62" s="126">
        <f>VLOOKUP($A62,'[4]New ISB'!$B:$FF,20,0)</f>
        <v>0</v>
      </c>
      <c r="U62" s="126">
        <f>VLOOKUP($A62,'[4]New ISB'!$B:$FF,21,0)</f>
        <v>0</v>
      </c>
      <c r="V62" s="126">
        <f>VLOOKUP($A62,'[4]New ISB'!$B:$FF,22,0)</f>
        <v>0</v>
      </c>
      <c r="W62" s="126">
        <f>VLOOKUP($A62,'[4]New ISB'!$B:$FF,23,0)</f>
        <v>0</v>
      </c>
      <c r="X62" s="126">
        <f>VLOOKUP($A62,'[4]New ISB'!$B:$FF,24,0)</f>
        <v>0</v>
      </c>
      <c r="Y62" s="126">
        <f>VLOOKUP($A62,'[4]New ISB'!$B:$FF,25,0)</f>
        <v>0</v>
      </c>
      <c r="Z62" s="126">
        <f>VLOOKUP($A62,'[4]New ISB'!$B:$FF,26,0)</f>
        <v>100773.95200000012</v>
      </c>
      <c r="AA62" s="126">
        <f>VLOOKUP($A62,'[4]New ISB'!$B:$FF,27,0)</f>
        <v>0</v>
      </c>
      <c r="AB62" s="126"/>
      <c r="AC62" s="126">
        <f>VLOOKUP($A62,'[4]New ISB'!$B:$FF,28,0)</f>
        <v>109663.81971949222</v>
      </c>
      <c r="AD62" s="126">
        <f>VLOOKUP($A62,'[4]New ISB'!$B:$FF,29,0)</f>
        <v>0</v>
      </c>
      <c r="AE62" s="126">
        <f>VLOOKUP($A62,'[4]New ISB'!$B:$FF,30,0)</f>
        <v>0</v>
      </c>
      <c r="AF62" s="126">
        <f>VLOOKUP($A62,'[4]New ISB'!$B:$FF,31,0)</f>
        <v>0</v>
      </c>
      <c r="AG62" s="126">
        <f>VLOOKUP($A62,'[4]New ISB'!$B:$FF,32,0)</f>
        <v>138401.09</v>
      </c>
      <c r="AH62" s="126">
        <f>VLOOKUP($A62,'[4]New ISB'!$B:$FF,33,0)</f>
        <v>0</v>
      </c>
      <c r="AI62" s="126">
        <f>VLOOKUP($A62,'[4]New ISB'!$B:$FF,34,0)</f>
        <v>0</v>
      </c>
      <c r="AJ62" s="126">
        <f>VLOOKUP($A62,'[4]New ISB'!$B:$FF,35,0)</f>
        <v>0</v>
      </c>
      <c r="AK62" s="126">
        <f>VLOOKUP($A62,'[4]New ISB'!$B:$FF,36,0)</f>
        <v>91187.199999999997</v>
      </c>
      <c r="AL62" s="126">
        <f>VLOOKUP($A62,'[4]New ISB'!$B:$FF,37,0)</f>
        <v>0</v>
      </c>
      <c r="AM62" s="126">
        <f>VLOOKUP($A62,'[4]New ISB'!$B:$FF,38,0)</f>
        <v>0</v>
      </c>
      <c r="AN62" s="126">
        <f>VLOOKUP($A62,'[4]New ISB'!$B:$FF,39,0)</f>
        <v>0</v>
      </c>
      <c r="AO62" s="126">
        <f>VLOOKUP($A62,'[4]New ISB'!$B:$FF,40,0)</f>
        <v>0</v>
      </c>
      <c r="AP62" s="126">
        <f>VLOOKUP($A62,'[4]New ISB'!$B:$FF,41,0)</f>
        <v>0</v>
      </c>
      <c r="AQ62" s="126">
        <f>VLOOKUP($A62,'[4]New ISB'!$B:$FF,42,0)</f>
        <v>0</v>
      </c>
      <c r="AR62" s="126">
        <f>VLOOKUP($A62,'[4]New ISB'!$B:$FF,43,0)</f>
        <v>0</v>
      </c>
      <c r="AS62" s="126">
        <f>VLOOKUP($A62,'[4]New ISB'!$B:$FF,44,0)</f>
        <v>0</v>
      </c>
      <c r="AT62" s="126">
        <f t="shared" si="19"/>
        <v>2233608.9415199999</v>
      </c>
      <c r="AU62" s="126">
        <f t="shared" si="20"/>
        <v>265252.42171949235</v>
      </c>
      <c r="AV62" s="126">
        <f t="shared" si="21"/>
        <v>229588.28999999998</v>
      </c>
      <c r="AW62" s="126">
        <f>VLOOKUP($A62,'[4]New ISB'!$B:$FF,48,0)</f>
        <v>154338.74042896135</v>
      </c>
      <c r="AX62" s="126">
        <f t="shared" si="22"/>
        <v>2728449.6532394923</v>
      </c>
      <c r="AY62" s="126">
        <f>VLOOKUP($A62,'[4]New ISB'!$B:$CC,50,0)</f>
        <v>2637262.4532394921</v>
      </c>
      <c r="AZ62" s="126">
        <f>VLOOKUP($A62,'[4]New ISB'!$B:$CC,51,0)</f>
        <v>4610</v>
      </c>
      <c r="BA62" s="126">
        <f>VLOOKUP($A62,'[4]New ISB'!$B:$CC,52,0)</f>
        <v>2867420</v>
      </c>
      <c r="BB62" s="126">
        <f>VLOOKUP($A62,'[4]New ISB'!$B:$CC,53,0)</f>
        <v>230157.54676050786</v>
      </c>
      <c r="BC62" s="126">
        <f>VLOOKUP($A62,'[4]New ISB'!$B:$CC,54,0)</f>
        <v>0</v>
      </c>
      <c r="BD62" s="126">
        <f>VLOOKUP($A62,'[4]New ISB'!$B:$CC,55,0)</f>
        <v>2958607.2</v>
      </c>
      <c r="BE62" s="126">
        <f>VLOOKUP($A62,'[4]New ISB'!$B:$CC,56,0)</f>
        <v>2958607.2</v>
      </c>
      <c r="BF62" s="126">
        <f>VLOOKUP($A62,'[4]New ISB'!$B:$CC,57,0)</f>
        <v>0</v>
      </c>
      <c r="BG62" s="126">
        <f>VLOOKUP($A62,'[4]New ISB'!$B:$CC,58,0)</f>
        <v>2958607.2</v>
      </c>
      <c r="BH62" s="126">
        <f>VLOOKUP($A62,'[4]New ISB'!$B:$CC,59,0)</f>
        <v>2729018.91</v>
      </c>
      <c r="BI62" s="126">
        <f>VLOOKUP($A62,'[4]New ISB'!$B:$CC,60,0)</f>
        <v>2729018.91</v>
      </c>
      <c r="BJ62" s="126">
        <f>VLOOKUP($A62,'[4]New ISB'!$B:$CC,61,0)</f>
        <v>4387.4902090032156</v>
      </c>
      <c r="BK62" s="126">
        <f>VLOOKUP($A62,'[4]New ISB'!$B:$CC,62,0)</f>
        <v>4320.578365654952</v>
      </c>
      <c r="BL62" s="159">
        <f>VLOOKUP($A62,'[4]New ISB'!$B:$CC,63,0)</f>
        <v>1.5486779242371287E-2</v>
      </c>
      <c r="BM62" s="126">
        <f>VLOOKUP($A62,'[4]New ISB'!$B:$CC,64,0)</f>
        <v>0</v>
      </c>
      <c r="BN62" s="126">
        <f>VLOOKUP($A62,'[4]New ISB'!$B:$CC,65,0)</f>
        <v>0</v>
      </c>
      <c r="BO62" s="126">
        <f>VLOOKUP($A62,'[4]New ISB'!$B:$CC,66,0)</f>
        <v>2958607.2</v>
      </c>
      <c r="BP62" s="126">
        <f>VLOOKUP($A62,'[4]New ISB'!$B:$CC,67,0)</f>
        <v>4610</v>
      </c>
      <c r="BQ62" s="127" t="str">
        <f>VLOOKUP($A62,'[4]New ISB'!$B:$CC,68,0)</f>
        <v>Y</v>
      </c>
      <c r="BR62" s="126">
        <f>VLOOKUP($A62,'[4]New ISB'!$B:$CC,69,0)</f>
        <v>4756.6032154340837</v>
      </c>
      <c r="BS62" s="159">
        <f>VLOOKUP($A62,'[4]New ISB'!$B:$CC,70,0)</f>
        <v>2.2108288408019261E-2</v>
      </c>
      <c r="BT62" s="126">
        <f>VLOOKUP($A62,'[4]New ISB'!$B:$CC,71,0)</f>
        <v>0</v>
      </c>
      <c r="BU62" s="126">
        <f>VLOOKUP($A62,'[4]New ISB'!$B:$CC,72,0)</f>
        <v>2958607.2</v>
      </c>
      <c r="BV62" s="126">
        <f>VLOOKUP($A62,'[4]New ISB'!$B:$CC,73,0)</f>
        <v>0</v>
      </c>
      <c r="BW62" s="126">
        <f>VLOOKUP($A62,'[4]New ISB'!$B:$CC,74,0)</f>
        <v>2958607.2</v>
      </c>
      <c r="BY62" s="126">
        <f>VLOOKUP($A62,'[4]New ISB'!$B:$CC,75,0)</f>
        <v>91187.199999999997</v>
      </c>
      <c r="BZ62" s="126">
        <f>VLOOKUP($A62,'[4]New ISB'!$B:$CC,76,0)</f>
        <v>2867420</v>
      </c>
      <c r="CA62" s="126">
        <f>VLOOKUP(A62,'[4]New ISB'!$B:$F,5,0)</f>
        <v>622</v>
      </c>
      <c r="CB62" s="129">
        <f>VLOOKUP($A62,'[4]Adjusted Factors'!$E:$W,18,0)</f>
        <v>0</v>
      </c>
      <c r="CC62" s="129">
        <f>VLOOKUP($A62,'[4]Adjusted Factors'!$E:$W,19,0)</f>
        <v>0</v>
      </c>
      <c r="CE62" s="126"/>
      <c r="CI62" s="124" t="s">
        <v>162</v>
      </c>
      <c r="CJ62" s="124">
        <v>3003</v>
      </c>
      <c r="CK62" s="144"/>
      <c r="CL62" s="145"/>
      <c r="CM62" s="124">
        <f ca="1">VLOOKUP($A62,'[5]Adjusted Factors'!$E:$BH,28,0)</f>
        <v>32.000000000000014</v>
      </c>
      <c r="CN62" s="124">
        <f ca="1">VLOOKUP($A62,'[5]Adjusted Factors'!$E:$BH,29,0)</f>
        <v>34.000000000000021</v>
      </c>
      <c r="CO62" s="124">
        <f ca="1">VLOOKUP($A62,'[5]Adjusted Factors'!$E:$BH,30,0)</f>
        <v>0</v>
      </c>
      <c r="CP62" s="124">
        <f ca="1">VLOOKUP($A62,'[5]Adjusted Factors'!$E:$BH,31,0)</f>
        <v>0</v>
      </c>
      <c r="CQ62" s="124">
        <f ca="1">VLOOKUP($A62,'[5]Adjusted Factors'!$E:$BH,32,0)</f>
        <v>587.99999999999989</v>
      </c>
      <c r="CR62" s="124">
        <f ca="1">VLOOKUP($A62,'[5]Adjusted Factors'!$E:$BH,33,0)</f>
        <v>9.9999999999999805</v>
      </c>
      <c r="CS62" s="124">
        <f ca="1">VLOOKUP($A62,'[5]Adjusted Factors'!$E:$BH,34,0)</f>
        <v>20.999999999999996</v>
      </c>
      <c r="CT62" s="124">
        <f ca="1">VLOOKUP($A62,'[5]Adjusted Factors'!$E:$BH,35,0)</f>
        <v>3.0000000000000004</v>
      </c>
      <c r="CU62" s="124">
        <f ca="1">VLOOKUP($A62,'[5]Adjusted Factors'!$E:$BH,36,0)</f>
        <v>0</v>
      </c>
      <c r="CV62" s="124">
        <f ca="1">VLOOKUP($A62,'[5]Adjusted Factors'!$E:$BH,37,0)</f>
        <v>0</v>
      </c>
      <c r="CW62" s="124">
        <f ca="1">VLOOKUP($A62,'[5]Adjusted Factors'!$E:$BH,38,0)</f>
        <v>0</v>
      </c>
      <c r="CX62" s="124">
        <f ca="1">VLOOKUP($A62,'[5]Adjusted Factors'!$E:$BH,39,0)</f>
        <v>0</v>
      </c>
      <c r="CY62" s="124">
        <f ca="1">VLOOKUP($A62,'[5]Adjusted Factors'!$E:$BH,40,0)</f>
        <v>0</v>
      </c>
      <c r="CZ62" s="124">
        <f ca="1">VLOOKUP($A62,'[5]Adjusted Factors'!$E:$BH,41,0)</f>
        <v>0</v>
      </c>
      <c r="DA62" s="124">
        <f ca="1">VLOOKUP($A62,'[5]Adjusted Factors'!$E:$BH,42,0)</f>
        <v>0</v>
      </c>
      <c r="DB62" s="124">
        <f ca="1">VLOOKUP($A62,'[5]Adjusted Factors'!$E:$BH,43,0)</f>
        <v>0</v>
      </c>
      <c r="DC62" s="124">
        <f ca="1">VLOOKUP($A62,'[5]Adjusted Factors'!$E:$BH,44,0)</f>
        <v>0</v>
      </c>
      <c r="DD62" s="124">
        <f ca="1">VLOOKUP($A62,'[5]Adjusted Factors'!$E:$BH,45,0)</f>
        <v>0</v>
      </c>
      <c r="DE62" s="124">
        <f ca="1">VLOOKUP($A62,'[5]Adjusted Factors'!$E:$BH,46,0)</f>
        <v>165.86666666666687</v>
      </c>
      <c r="DF62" s="124">
        <f ca="1">VLOOKUP($A62,'[5]Adjusted Factors'!$E:$BH,47,0)</f>
        <v>0</v>
      </c>
      <c r="DG62" s="124">
        <f ca="1">VLOOKUP($A62,'[5]Adjusted Factors'!$E:$BH,48,0)</f>
        <v>91.020160287751992</v>
      </c>
      <c r="DH62" s="124">
        <f ca="1">VLOOKUP($A62,'[5]Adjusted Factors'!$E:$BH,49,0)</f>
        <v>0</v>
      </c>
      <c r="DI62" s="124">
        <f ca="1">VLOOKUP($A62,'[5]Adjusted Factors'!$E:$BH,50,0)</f>
        <v>0</v>
      </c>
      <c r="DJ62" s="124">
        <f ca="1">VLOOKUP($A62,'[5]Adjusted Factors'!$E:$BH,51,0)</f>
        <v>0</v>
      </c>
      <c r="DK62" s="124">
        <f ca="1">VLOOKUP($A62,'[5]Adjusted Factors'!$E:$BH,52,0)</f>
        <v>0</v>
      </c>
      <c r="DL62" s="124">
        <f ca="1">VLOOKUP($A62,'[5]Adjusted Factors'!$E:$BH,53,0)</f>
        <v>0</v>
      </c>
      <c r="DM62" s="124">
        <f ca="1">VLOOKUP($A62,'[5]Adjusted Factors'!$E:$BH,54,0)</f>
        <v>0</v>
      </c>
      <c r="DN62" s="124">
        <f ca="1">VLOOKUP($A62,'[5]Adjusted Factors'!$E:$BH,55,0)</f>
        <v>0</v>
      </c>
      <c r="DO62" s="124">
        <f ca="1">VLOOKUP($A62,'[5]Adjusted Factors'!$E:$BH,55,0)</f>
        <v>0</v>
      </c>
    </row>
    <row r="63" spans="1:119" x14ac:dyDescent="0.2">
      <c r="A63" s="124">
        <v>110517</v>
      </c>
      <c r="B63" s="124">
        <v>8264702</v>
      </c>
      <c r="C63" s="161" t="s">
        <v>189</v>
      </c>
      <c r="D63" s="126">
        <f>VLOOKUP(A63,'[4]New ISB'!$B$6:$G$195,4,0)</f>
        <v>1452</v>
      </c>
      <c r="E63" s="126">
        <f>VLOOKUP(A63,'[4]New ISB'!$B$6:$G$195,5,0)</f>
        <v>0</v>
      </c>
      <c r="F63" s="126">
        <f>VLOOKUP(A63,'[4]New ISB'!$B$6:$G$195,6,0)</f>
        <v>1452</v>
      </c>
      <c r="G63" s="126">
        <f>VLOOKUP(A63,'[4]New ISB'!$B:$H,7,0)</f>
        <v>0</v>
      </c>
      <c r="H63" s="126">
        <f>VLOOKUP(A63,'[4]New ISB'!$B:$J,8,0)</f>
        <v>4308526.6234999998</v>
      </c>
      <c r="I63" s="126">
        <f>VLOOKUP(A63,'[4]New ISB'!$B:$J,9,0)</f>
        <v>3429973.0318699996</v>
      </c>
      <c r="J63" s="126">
        <f>VLOOKUP($A63,'[4]New ISB'!$B:$FF,10,0)</f>
        <v>0</v>
      </c>
      <c r="K63" s="126">
        <f>VLOOKUP($A63,'[4]New ISB'!$B:$FF,11,0)</f>
        <v>170046.83000000019</v>
      </c>
      <c r="L63" s="126">
        <f>VLOOKUP($A63,'[4]New ISB'!$B:$FF,12,0)</f>
        <v>0</v>
      </c>
      <c r="M63" s="126">
        <f>VLOOKUP($A63,'[4]New ISB'!$B:$FF,13,0)</f>
        <v>485637.95999999932</v>
      </c>
      <c r="N63" s="126">
        <f>VLOOKUP($A63,'[4]New ISB'!$B:$FF,14,0)</f>
        <v>0</v>
      </c>
      <c r="O63" s="126">
        <f>VLOOKUP($A63,'[4]New ISB'!$B:$FF,15,0)</f>
        <v>0</v>
      </c>
      <c r="P63" s="126">
        <f>VLOOKUP($A63,'[4]New ISB'!$B:$FF,16,0)</f>
        <v>0</v>
      </c>
      <c r="Q63" s="126">
        <f>VLOOKUP($A63,'[4]New ISB'!$B:$FF,17,0)</f>
        <v>0</v>
      </c>
      <c r="R63" s="126">
        <f>VLOOKUP($A63,'[4]New ISB'!$B:$FF,18,0)</f>
        <v>0</v>
      </c>
      <c r="S63" s="126">
        <f>VLOOKUP($A63,'[4]New ISB'!$B:$FF,19,0)</f>
        <v>0</v>
      </c>
      <c r="T63" s="126">
        <f>VLOOKUP($A63,'[4]New ISB'!$B:$FF,20,0)</f>
        <v>97683.480000000258</v>
      </c>
      <c r="U63" s="126">
        <f>VLOOKUP($A63,'[4]New ISB'!$B:$FF,21,0)</f>
        <v>108898.99999999987</v>
      </c>
      <c r="V63" s="126">
        <f>VLOOKUP($A63,'[4]New ISB'!$B:$FF,22,0)</f>
        <v>115479.28000000022</v>
      </c>
      <c r="W63" s="126">
        <f>VLOOKUP($A63,'[4]New ISB'!$B:$FF,23,0)</f>
        <v>37658.619999999981</v>
      </c>
      <c r="X63" s="126">
        <f>VLOOKUP($A63,'[4]New ISB'!$B:$FF,24,0)</f>
        <v>51818.039999999986</v>
      </c>
      <c r="Y63" s="126">
        <f>VLOOKUP($A63,'[4]New ISB'!$B:$FF,25,0)</f>
        <v>15570.080000000038</v>
      </c>
      <c r="Z63" s="126">
        <f>VLOOKUP($A63,'[4]New ISB'!$B:$FF,26,0)</f>
        <v>0</v>
      </c>
      <c r="AA63" s="126">
        <f>VLOOKUP($A63,'[4]New ISB'!$B:$FF,27,0)</f>
        <v>146998.33852515506</v>
      </c>
      <c r="AB63" s="126"/>
      <c r="AC63" s="126">
        <f>VLOOKUP($A63,'[4]New ISB'!$B:$FF,28,0)</f>
        <v>0</v>
      </c>
      <c r="AD63" s="126">
        <f>VLOOKUP($A63,'[4]New ISB'!$B:$FF,29,0)</f>
        <v>561359.46842828928</v>
      </c>
      <c r="AE63" s="126">
        <f>VLOOKUP($A63,'[4]New ISB'!$B:$FF,30,0)</f>
        <v>0</v>
      </c>
      <c r="AF63" s="126">
        <f>VLOOKUP($A63,'[4]New ISB'!$B:$FF,31,0)</f>
        <v>0</v>
      </c>
      <c r="AG63" s="126">
        <f>VLOOKUP($A63,'[4]New ISB'!$B:$FF,32,0)</f>
        <v>138401.09</v>
      </c>
      <c r="AH63" s="126">
        <f>VLOOKUP($A63,'[4]New ISB'!$B:$FF,33,0)</f>
        <v>0</v>
      </c>
      <c r="AI63" s="126">
        <f>VLOOKUP($A63,'[4]New ISB'!$B:$FF,34,0)</f>
        <v>0</v>
      </c>
      <c r="AJ63" s="126">
        <f>VLOOKUP($A63,'[4]New ISB'!$B:$FF,35,0)</f>
        <v>0</v>
      </c>
      <c r="AK63" s="126">
        <f>VLOOKUP($A63,'[4]New ISB'!$B:$FF,36,0)</f>
        <v>56401.919999999998</v>
      </c>
      <c r="AL63" s="126">
        <f>VLOOKUP($A63,'[4]New ISB'!$B:$FF,37,0)</f>
        <v>0</v>
      </c>
      <c r="AM63" s="126">
        <f>VLOOKUP($A63,'[4]New ISB'!$B:$FF,38,0)</f>
        <v>0</v>
      </c>
      <c r="AN63" s="126">
        <f>VLOOKUP($A63,'[4]New ISB'!$B:$FF,39,0)</f>
        <v>0</v>
      </c>
      <c r="AO63" s="126">
        <f>VLOOKUP($A63,'[4]New ISB'!$B:$FF,40,0)</f>
        <v>0</v>
      </c>
      <c r="AP63" s="126">
        <f>VLOOKUP($A63,'[4]New ISB'!$B:$FF,41,0)</f>
        <v>0</v>
      </c>
      <c r="AQ63" s="126">
        <f>VLOOKUP($A63,'[4]New ISB'!$B:$FF,42,0)</f>
        <v>0</v>
      </c>
      <c r="AR63" s="126">
        <f>VLOOKUP($A63,'[4]New ISB'!$B:$FF,43,0)</f>
        <v>0</v>
      </c>
      <c r="AS63" s="126">
        <f>VLOOKUP($A63,'[4]New ISB'!$B:$FF,44,0)</f>
        <v>0</v>
      </c>
      <c r="AT63" s="126">
        <f t="shared" si="19"/>
        <v>7738499.6553699989</v>
      </c>
      <c r="AU63" s="126">
        <f t="shared" si="20"/>
        <v>1791151.0969534444</v>
      </c>
      <c r="AV63" s="126">
        <f t="shared" si="21"/>
        <v>194803.01</v>
      </c>
      <c r="AW63" s="126">
        <f>VLOOKUP($A63,'[4]New ISB'!$B:$FF,48,0)</f>
        <v>974407.71635035914</v>
      </c>
      <c r="AX63" s="126">
        <f t="shared" si="22"/>
        <v>9724453.7623234428</v>
      </c>
      <c r="AY63" s="126">
        <f>VLOOKUP($A63,'[4]New ISB'!$B:$CC,50,0)</f>
        <v>9668051.8423234429</v>
      </c>
      <c r="AZ63" s="126">
        <f>VLOOKUP($A63,'[4]New ISB'!$B:$CC,51,0)</f>
        <v>5995</v>
      </c>
      <c r="BA63" s="126">
        <f>VLOOKUP($A63,'[4]New ISB'!$B:$CC,52,0)</f>
        <v>8704740</v>
      </c>
      <c r="BB63" s="126">
        <f>VLOOKUP($A63,'[4]New ISB'!$B:$CC,53,0)</f>
        <v>0</v>
      </c>
      <c r="BC63" s="126">
        <f>VLOOKUP($A63,'[4]New ISB'!$B:$CC,54,0)</f>
        <v>0</v>
      </c>
      <c r="BD63" s="126">
        <f>VLOOKUP($A63,'[4]New ISB'!$B:$CC,55,0)</f>
        <v>9724453.7623234428</v>
      </c>
      <c r="BE63" s="126">
        <f>VLOOKUP($A63,'[4]New ISB'!$B:$CC,56,0)</f>
        <v>0</v>
      </c>
      <c r="BF63" s="126">
        <f>VLOOKUP($A63,'[4]New ISB'!$B:$CC,57,0)</f>
        <v>9724453.762323441</v>
      </c>
      <c r="BG63" s="126">
        <f>VLOOKUP($A63,'[4]New ISB'!$B:$CC,58,0)</f>
        <v>8761141.9199999999</v>
      </c>
      <c r="BH63" s="126">
        <f>VLOOKUP($A63,'[4]New ISB'!$B:$CC,59,0)</f>
        <v>8566338.9100000001</v>
      </c>
      <c r="BI63" s="126">
        <f>VLOOKUP($A63,'[4]New ISB'!$B:$CC,60,0)</f>
        <v>9529650.7523234431</v>
      </c>
      <c r="BJ63" s="126">
        <f>VLOOKUP($A63,'[4]New ISB'!$B:$CC,61,0)</f>
        <v>6563.1203528398364</v>
      </c>
      <c r="BK63" s="126">
        <f>VLOOKUP($A63,'[4]New ISB'!$B:$CC,62,0)</f>
        <v>6520.487808719723</v>
      </c>
      <c r="BL63" s="159">
        <f>VLOOKUP($A63,'[4]New ISB'!$B:$CC,63,0)</f>
        <v>6.5382445870233357E-3</v>
      </c>
      <c r="BM63" s="126">
        <f>VLOOKUP($A63,'[4]New ISB'!$B:$CC,64,0)</f>
        <v>0</v>
      </c>
      <c r="BN63" s="126">
        <f>VLOOKUP($A63,'[4]New ISB'!$B:$CC,65,0)</f>
        <v>0</v>
      </c>
      <c r="BO63" s="126">
        <f>VLOOKUP($A63,'[4]New ISB'!$B:$CC,66,0)</f>
        <v>9724453.7623234428</v>
      </c>
      <c r="BP63" s="126">
        <f>VLOOKUP($A63,'[4]New ISB'!$B:$CC,67,0)</f>
        <v>6658.4379079362552</v>
      </c>
      <c r="BQ63" s="127" t="str">
        <f>VLOOKUP($A63,'[4]New ISB'!$B:$CC,68,0)</f>
        <v>Y</v>
      </c>
      <c r="BR63" s="126">
        <f>VLOOKUP($A63,'[4]New ISB'!$B:$CC,69,0)</f>
        <v>6697.2822054569169</v>
      </c>
      <c r="BS63" s="159">
        <f>VLOOKUP($A63,'[4]New ISB'!$B:$CC,70,0)</f>
        <v>6.7455149019399752E-3</v>
      </c>
      <c r="BT63" s="126">
        <f>VLOOKUP($A63,'[4]New ISB'!$B:$CC,71,0)</f>
        <v>0</v>
      </c>
      <c r="BU63" s="126">
        <f>VLOOKUP($A63,'[4]New ISB'!$B:$CC,72,0)</f>
        <v>9724453.7623234428</v>
      </c>
      <c r="BV63" s="126">
        <f>VLOOKUP($A63,'[4]New ISB'!$B:$CC,73,0)</f>
        <v>0</v>
      </c>
      <c r="BW63" s="126">
        <f>VLOOKUP($A63,'[4]New ISB'!$B:$CC,74,0)</f>
        <v>9724453.7623234428</v>
      </c>
      <c r="BY63" s="126">
        <f>VLOOKUP($A63,'[4]New ISB'!$B:$CC,75,0)</f>
        <v>56401.919999999998</v>
      </c>
      <c r="BZ63" s="126">
        <f>VLOOKUP($A63,'[4]New ISB'!$B:$CC,76,0)</f>
        <v>9668051.8423234429</v>
      </c>
      <c r="CA63" s="126">
        <f>VLOOKUP(A63,'[4]New ISB'!$B:$F,5,0)</f>
        <v>0</v>
      </c>
      <c r="CB63" s="129">
        <f>VLOOKUP($A63,'[4]Adjusted Factors'!$E:$W,18,0)</f>
        <v>851</v>
      </c>
      <c r="CC63" s="129">
        <f>VLOOKUP($A63,'[4]Adjusted Factors'!$E:$W,19,0)</f>
        <v>601</v>
      </c>
      <c r="CE63" s="126"/>
      <c r="CI63" s="124" t="s">
        <v>163</v>
      </c>
      <c r="CJ63" s="124">
        <v>3390</v>
      </c>
      <c r="CK63" s="144"/>
      <c r="CL63" s="145"/>
      <c r="CM63" s="124">
        <f ca="1">VLOOKUP($A63,'[5]Adjusted Factors'!$E:$BH,28,0)</f>
        <v>0</v>
      </c>
      <c r="CN63" s="124">
        <f ca="1">VLOOKUP($A63,'[5]Adjusted Factors'!$E:$BH,29,0)</f>
        <v>0</v>
      </c>
      <c r="CO63" s="124">
        <f ca="1">VLOOKUP($A63,'[5]Adjusted Factors'!$E:$BH,30,0)</f>
        <v>337.0000000000004</v>
      </c>
      <c r="CP63" s="124">
        <f ca="1">VLOOKUP($A63,'[5]Adjusted Factors'!$E:$BH,31,0)</f>
        <v>392.99999999999943</v>
      </c>
      <c r="CQ63" s="124">
        <f ca="1">VLOOKUP($A63,'[5]Adjusted Factors'!$E:$BH,32,0)</f>
        <v>0</v>
      </c>
      <c r="CR63" s="124">
        <f ca="1">VLOOKUP($A63,'[5]Adjusted Factors'!$E:$BH,33,0)</f>
        <v>0</v>
      </c>
      <c r="CS63" s="124">
        <f ca="1">VLOOKUP($A63,'[5]Adjusted Factors'!$E:$BH,34,0)</f>
        <v>0</v>
      </c>
      <c r="CT63" s="124">
        <f ca="1">VLOOKUP($A63,'[5]Adjusted Factors'!$E:$BH,35,0)</f>
        <v>0</v>
      </c>
      <c r="CU63" s="124">
        <f ca="1">VLOOKUP($A63,'[5]Adjusted Factors'!$E:$BH,36,0)</f>
        <v>0</v>
      </c>
      <c r="CV63" s="124">
        <f ca="1">VLOOKUP($A63,'[5]Adjusted Factors'!$E:$BH,37,0)</f>
        <v>0</v>
      </c>
      <c r="CW63" s="124">
        <f ca="1">VLOOKUP($A63,'[5]Adjusted Factors'!$E:$BH,38,0)</f>
        <v>0</v>
      </c>
      <c r="CX63" s="124">
        <f ca="1">VLOOKUP($A63,'[5]Adjusted Factors'!$E:$BH,39,0)</f>
        <v>623.00000000000045</v>
      </c>
      <c r="CY63" s="124">
        <f ca="1">VLOOKUP($A63,'[5]Adjusted Factors'!$E:$BH,40,0)</f>
        <v>279.00000000000074</v>
      </c>
      <c r="CZ63" s="124">
        <f ca="1">VLOOKUP($A63,'[5]Adjusted Factors'!$E:$BH,41,0)</f>
        <v>234.99999999999972</v>
      </c>
      <c r="DA63" s="124">
        <f ca="1">VLOOKUP($A63,'[5]Adjusted Factors'!$E:$BH,42,0)</f>
        <v>178.00000000000034</v>
      </c>
      <c r="DB63" s="124">
        <f ca="1">VLOOKUP($A63,'[5]Adjusted Factors'!$E:$BH,43,0)</f>
        <v>52.999999999999972</v>
      </c>
      <c r="DC63" s="124">
        <f ca="1">VLOOKUP($A63,'[5]Adjusted Factors'!$E:$BH,44,0)</f>
        <v>67.999999999999986</v>
      </c>
      <c r="DD63" s="124">
        <f ca="1">VLOOKUP($A63,'[5]Adjusted Factors'!$E:$BH,45,0)</f>
        <v>16.000000000000039</v>
      </c>
      <c r="DE63" s="124">
        <f ca="1">VLOOKUP($A63,'[5]Adjusted Factors'!$E:$BH,46,0)</f>
        <v>0</v>
      </c>
      <c r="DF63" s="124">
        <f ca="1">VLOOKUP($A63,'[5]Adjusted Factors'!$E:$BH,47,0)</f>
        <v>90.062026188835276</v>
      </c>
      <c r="DG63" s="124">
        <f ca="1">VLOOKUP($A63,'[5]Adjusted Factors'!$E:$BH,48,0)</f>
        <v>0</v>
      </c>
      <c r="DH63" s="124">
        <f ca="1">VLOOKUP($A63,'[5]Adjusted Factors'!$E:$BH,49,0)</f>
        <v>109.81578947368411</v>
      </c>
      <c r="DI63" s="124">
        <f ca="1">VLOOKUP($A63,'[5]Adjusted Factors'!$E:$BH,50,0)</f>
        <v>100.69172932330829</v>
      </c>
      <c r="DJ63" s="124">
        <f ca="1">VLOOKUP($A63,'[5]Adjusted Factors'!$E:$BH,51,0)</f>
        <v>101.39097744360905</v>
      </c>
      <c r="DK63" s="124">
        <f ca="1">VLOOKUP($A63,'[5]Adjusted Factors'!$E:$BH,52,0)</f>
        <v>105.40433212996376</v>
      </c>
      <c r="DL63" s="124">
        <f ca="1">VLOOKUP($A63,'[5]Adjusted Factors'!$E:$BH,53,0)</f>
        <v>105.0541516245486</v>
      </c>
      <c r="DM63" s="124">
        <f ca="1">VLOOKUP($A63,'[5]Adjusted Factors'!$E:$BH,54,0)</f>
        <v>307.11630581904836</v>
      </c>
      <c r="DN63" s="124">
        <f ca="1">VLOOKUP($A63,'[5]Adjusted Factors'!$E:$BH,55,0)</f>
        <v>0</v>
      </c>
      <c r="DO63" s="124">
        <f ca="1">VLOOKUP($A63,'[5]Adjusted Factors'!$E:$BH,55,0)</f>
        <v>0</v>
      </c>
    </row>
    <row r="64" spans="1:119" x14ac:dyDescent="0.2">
      <c r="A64" s="124">
        <v>110532</v>
      </c>
      <c r="B64" s="124">
        <v>8265406</v>
      </c>
      <c r="C64" s="124" t="s">
        <v>198</v>
      </c>
      <c r="D64" s="126">
        <f>VLOOKUP(A64,'[4]New ISB'!$B$6:$G$195,4,0)</f>
        <v>1041</v>
      </c>
      <c r="E64" s="126">
        <f>VLOOKUP(A64,'[4]New ISB'!$B$6:$G$195,5,0)</f>
        <v>0</v>
      </c>
      <c r="F64" s="126">
        <f>VLOOKUP(A64,'[4]New ISB'!$B$6:$G$195,6,0)</f>
        <v>1041</v>
      </c>
      <c r="G64" s="126">
        <f>VLOOKUP(A64,'[4]New ISB'!$B:$H,7,0)</f>
        <v>0</v>
      </c>
      <c r="H64" s="126">
        <f>VLOOKUP(A64,'[4]New ISB'!$B:$J,8,0)</f>
        <v>3154185.7655000002</v>
      </c>
      <c r="I64" s="126">
        <f>VLOOKUP(A64,'[4]New ISB'!$B:$J,9,0)</f>
        <v>2385571.9256599997</v>
      </c>
      <c r="J64" s="126">
        <f>VLOOKUP($A64,'[4]New ISB'!$B:$FF,10,0)</f>
        <v>0</v>
      </c>
      <c r="K64" s="126">
        <f>VLOOKUP($A64,'[4]New ISB'!$B:$FF,11,0)</f>
        <v>188212.07000000018</v>
      </c>
      <c r="L64" s="126">
        <f>VLOOKUP($A64,'[4]New ISB'!$B:$FF,12,0)</f>
        <v>0</v>
      </c>
      <c r="M64" s="126">
        <f>VLOOKUP($A64,'[4]New ISB'!$B:$FF,13,0)</f>
        <v>484402.23999999976</v>
      </c>
      <c r="N64" s="126">
        <f>VLOOKUP($A64,'[4]New ISB'!$B:$FF,14,0)</f>
        <v>0</v>
      </c>
      <c r="O64" s="126">
        <f>VLOOKUP($A64,'[4]New ISB'!$B:$FF,15,0)</f>
        <v>0</v>
      </c>
      <c r="P64" s="126">
        <f>VLOOKUP($A64,'[4]New ISB'!$B:$FF,16,0)</f>
        <v>0</v>
      </c>
      <c r="Q64" s="126">
        <f>VLOOKUP($A64,'[4]New ISB'!$B:$FF,17,0)</f>
        <v>0</v>
      </c>
      <c r="R64" s="126">
        <f>VLOOKUP($A64,'[4]New ISB'!$B:$FF,18,0)</f>
        <v>0</v>
      </c>
      <c r="S64" s="126">
        <f>VLOOKUP($A64,'[4]New ISB'!$B:$FF,19,0)</f>
        <v>0</v>
      </c>
      <c r="T64" s="126">
        <f>VLOOKUP($A64,'[4]New ISB'!$B:$FF,20,0)</f>
        <v>23503.195033686221</v>
      </c>
      <c r="U64" s="126">
        <f>VLOOKUP($A64,'[4]New ISB'!$B:$FF,21,0)</f>
        <v>56179.333397497474</v>
      </c>
      <c r="V64" s="126">
        <f>VLOOKUP($A64,'[4]New ISB'!$B:$FF,22,0)</f>
        <v>8450.1146102020884</v>
      </c>
      <c r="W64" s="126">
        <f>VLOOKUP($A64,'[4]New ISB'!$B:$FF,23,0)</f>
        <v>133838.65478344532</v>
      </c>
      <c r="X64" s="126">
        <f>VLOOKUP($A64,'[4]New ISB'!$B:$FF,24,0)</f>
        <v>1526.9937054860445</v>
      </c>
      <c r="Y64" s="126">
        <f>VLOOKUP($A64,'[4]New ISB'!$B:$FF,25,0)</f>
        <v>4875.0160250240569</v>
      </c>
      <c r="Z64" s="126">
        <f>VLOOKUP($A64,'[4]New ISB'!$B:$FF,26,0)</f>
        <v>0</v>
      </c>
      <c r="AA64" s="126">
        <f>VLOOKUP($A64,'[4]New ISB'!$B:$FF,27,0)</f>
        <v>58815.338884615361</v>
      </c>
      <c r="AB64" s="126"/>
      <c r="AC64" s="126">
        <f>VLOOKUP($A64,'[4]New ISB'!$B:$FF,28,0)</f>
        <v>0</v>
      </c>
      <c r="AD64" s="126">
        <f>VLOOKUP($A64,'[4]New ISB'!$B:$FF,29,0)</f>
        <v>476045.28861393896</v>
      </c>
      <c r="AE64" s="126">
        <f>VLOOKUP($A64,'[4]New ISB'!$B:$FF,30,0)</f>
        <v>0</v>
      </c>
      <c r="AF64" s="126">
        <f>VLOOKUP($A64,'[4]New ISB'!$B:$FF,31,0)</f>
        <v>0</v>
      </c>
      <c r="AG64" s="126">
        <f>VLOOKUP($A64,'[4]New ISB'!$B:$FF,32,0)</f>
        <v>138401.09</v>
      </c>
      <c r="AH64" s="126">
        <f>VLOOKUP($A64,'[4]New ISB'!$B:$FF,33,0)</f>
        <v>0</v>
      </c>
      <c r="AI64" s="126">
        <f>VLOOKUP($A64,'[4]New ISB'!$B:$FF,34,0)</f>
        <v>0</v>
      </c>
      <c r="AJ64" s="126">
        <f>VLOOKUP($A64,'[4]New ISB'!$B:$FF,35,0)</f>
        <v>0</v>
      </c>
      <c r="AK64" s="126">
        <f>VLOOKUP($A64,'[4]New ISB'!$B:$FF,36,0)</f>
        <v>53588.480000000003</v>
      </c>
      <c r="AL64" s="126">
        <f>VLOOKUP($A64,'[4]New ISB'!$B:$FF,37,0)</f>
        <v>0</v>
      </c>
      <c r="AM64" s="126">
        <f>VLOOKUP($A64,'[4]New ISB'!$B:$FF,38,0)</f>
        <v>0</v>
      </c>
      <c r="AN64" s="126">
        <f>VLOOKUP($A64,'[4]New ISB'!$B:$FF,39,0)</f>
        <v>0</v>
      </c>
      <c r="AO64" s="126">
        <f>VLOOKUP($A64,'[4]New ISB'!$B:$FF,40,0)</f>
        <v>0</v>
      </c>
      <c r="AP64" s="126">
        <f>VLOOKUP($A64,'[4]New ISB'!$B:$FF,41,0)</f>
        <v>0</v>
      </c>
      <c r="AQ64" s="126">
        <f>VLOOKUP($A64,'[4]New ISB'!$B:$FF,42,0)</f>
        <v>0</v>
      </c>
      <c r="AR64" s="126">
        <f>VLOOKUP($A64,'[4]New ISB'!$B:$FF,43,0)</f>
        <v>0</v>
      </c>
      <c r="AS64" s="126">
        <f>VLOOKUP($A64,'[4]New ISB'!$B:$FF,44,0)</f>
        <v>0</v>
      </c>
      <c r="AT64" s="126">
        <f t="shared" si="19"/>
        <v>5539757.6911599999</v>
      </c>
      <c r="AU64" s="126">
        <f t="shared" si="20"/>
        <v>1435848.2450538953</v>
      </c>
      <c r="AV64" s="126">
        <f t="shared" si="21"/>
        <v>191989.57</v>
      </c>
      <c r="AW64" s="126">
        <f>VLOOKUP($A64,'[4]New ISB'!$B:$FF,48,0)</f>
        <v>754336.78228397004</v>
      </c>
      <c r="AX64" s="126">
        <f t="shared" si="22"/>
        <v>7167595.506213896</v>
      </c>
      <c r="AY64" s="126">
        <f>VLOOKUP($A64,'[4]New ISB'!$B:$CC,50,0)</f>
        <v>7114007.0262138955</v>
      </c>
      <c r="AZ64" s="126">
        <f>VLOOKUP($A64,'[4]New ISB'!$B:$CC,51,0)</f>
        <v>5995</v>
      </c>
      <c r="BA64" s="126">
        <f>VLOOKUP($A64,'[4]New ISB'!$B:$CC,52,0)</f>
        <v>6240795</v>
      </c>
      <c r="BB64" s="126">
        <f>VLOOKUP($A64,'[4]New ISB'!$B:$CC,53,0)</f>
        <v>0</v>
      </c>
      <c r="BC64" s="126">
        <f>VLOOKUP($A64,'[4]New ISB'!$B:$CC,54,0)</f>
        <v>0</v>
      </c>
      <c r="BD64" s="126">
        <f>VLOOKUP($A64,'[4]New ISB'!$B:$CC,55,0)</f>
        <v>7167595.506213896</v>
      </c>
      <c r="BE64" s="126">
        <f>VLOOKUP($A64,'[4]New ISB'!$B:$CC,56,0)</f>
        <v>0</v>
      </c>
      <c r="BF64" s="126">
        <f>VLOOKUP($A64,'[4]New ISB'!$B:$CC,57,0)</f>
        <v>7167595.506213895</v>
      </c>
      <c r="BG64" s="126">
        <f>VLOOKUP($A64,'[4]New ISB'!$B:$CC,58,0)</f>
        <v>6294383.4800000004</v>
      </c>
      <c r="BH64" s="126">
        <f>VLOOKUP($A64,'[4]New ISB'!$B:$CC,59,0)</f>
        <v>6102393.9100000001</v>
      </c>
      <c r="BI64" s="126">
        <f>VLOOKUP($A64,'[4]New ISB'!$B:$CC,60,0)</f>
        <v>6975605.9362138957</v>
      </c>
      <c r="BJ64" s="126">
        <f>VLOOKUP($A64,'[4]New ISB'!$B:$CC,61,0)</f>
        <v>6700.8702557290062</v>
      </c>
      <c r="BK64" s="126">
        <f>VLOOKUP($A64,'[4]New ISB'!$B:$CC,62,0)</f>
        <v>6602.092934548944</v>
      </c>
      <c r="BL64" s="159">
        <f>VLOOKUP($A64,'[4]New ISB'!$B:$CC,63,0)</f>
        <v>1.4961516319038415E-2</v>
      </c>
      <c r="BM64" s="126">
        <f>VLOOKUP($A64,'[4]New ISB'!$B:$CC,64,0)</f>
        <v>0</v>
      </c>
      <c r="BN64" s="126">
        <f>VLOOKUP($A64,'[4]New ISB'!$B:$CC,65,0)</f>
        <v>0</v>
      </c>
      <c r="BO64" s="126">
        <f>VLOOKUP($A64,'[4]New ISB'!$B:$CC,66,0)</f>
        <v>7167595.506213896</v>
      </c>
      <c r="BP64" s="126">
        <f>VLOOKUP($A64,'[4]New ISB'!$B:$CC,67,0)</f>
        <v>6833.8203902150772</v>
      </c>
      <c r="BQ64" s="127" t="str">
        <f>VLOOKUP($A64,'[4]New ISB'!$B:$CC,68,0)</f>
        <v>Y</v>
      </c>
      <c r="BR64" s="126">
        <f>VLOOKUP($A64,'[4]New ISB'!$B:$CC,69,0)</f>
        <v>6885.2982768625325</v>
      </c>
      <c r="BS64" s="159">
        <f>VLOOKUP($A64,'[4]New ISB'!$B:$CC,70,0)</f>
        <v>1.5917553612468494E-2</v>
      </c>
      <c r="BT64" s="126">
        <f>VLOOKUP($A64,'[4]New ISB'!$B:$CC,71,0)</f>
        <v>0</v>
      </c>
      <c r="BU64" s="126">
        <f>VLOOKUP($A64,'[4]New ISB'!$B:$CC,72,0)</f>
        <v>7167595.506213896</v>
      </c>
      <c r="BV64" s="126">
        <f>VLOOKUP($A64,'[4]New ISB'!$B:$CC,73,0)</f>
        <v>0</v>
      </c>
      <c r="BW64" s="126">
        <f>VLOOKUP($A64,'[4]New ISB'!$B:$CC,74,0)</f>
        <v>7167595.506213896</v>
      </c>
      <c r="BY64" s="126">
        <f>VLOOKUP($A64,'[4]New ISB'!$B:$CC,75,0)</f>
        <v>53588.480000000003</v>
      </c>
      <c r="BZ64" s="126">
        <f>VLOOKUP($A64,'[4]New ISB'!$B:$CC,76,0)</f>
        <v>7114007.0262138955</v>
      </c>
      <c r="CA64" s="126">
        <f>VLOOKUP(A64,'[4]New ISB'!$B:$F,5,0)</f>
        <v>0</v>
      </c>
      <c r="CB64" s="129">
        <f>VLOOKUP($A64,'[4]Adjusted Factors'!$E:$W,18,0)</f>
        <v>623</v>
      </c>
      <c r="CC64" s="129">
        <f>VLOOKUP($A64,'[4]Adjusted Factors'!$E:$W,19,0)</f>
        <v>418</v>
      </c>
      <c r="CE64" s="126"/>
      <c r="CI64" s="124" t="s">
        <v>164</v>
      </c>
      <c r="CJ64" s="124">
        <v>3004</v>
      </c>
      <c r="CK64" s="144"/>
      <c r="CL64" s="145"/>
      <c r="CM64" s="124">
        <f ca="1">VLOOKUP($A64,'[5]Adjusted Factors'!$E:$BH,28,0)</f>
        <v>0</v>
      </c>
      <c r="CN64" s="124">
        <f ca="1">VLOOKUP($A64,'[5]Adjusted Factors'!$E:$BH,29,0)</f>
        <v>0</v>
      </c>
      <c r="CO64" s="124">
        <f ca="1">VLOOKUP($A64,'[5]Adjusted Factors'!$E:$BH,30,0)</f>
        <v>373.0000000000004</v>
      </c>
      <c r="CP64" s="124">
        <f ca="1">VLOOKUP($A64,'[5]Adjusted Factors'!$E:$BH,31,0)</f>
        <v>391.99999999999977</v>
      </c>
      <c r="CQ64" s="124">
        <f ca="1">VLOOKUP($A64,'[5]Adjusted Factors'!$E:$BH,32,0)</f>
        <v>0</v>
      </c>
      <c r="CR64" s="124">
        <f ca="1">VLOOKUP($A64,'[5]Adjusted Factors'!$E:$BH,33,0)</f>
        <v>0</v>
      </c>
      <c r="CS64" s="124">
        <f ca="1">VLOOKUP($A64,'[5]Adjusted Factors'!$E:$BH,34,0)</f>
        <v>0</v>
      </c>
      <c r="CT64" s="124">
        <f ca="1">VLOOKUP($A64,'[5]Adjusted Factors'!$E:$BH,35,0)</f>
        <v>0</v>
      </c>
      <c r="CU64" s="124">
        <f ca="1">VLOOKUP($A64,'[5]Adjusted Factors'!$E:$BH,36,0)</f>
        <v>0</v>
      </c>
      <c r="CV64" s="124">
        <f ca="1">VLOOKUP($A64,'[5]Adjusted Factors'!$E:$BH,37,0)</f>
        <v>0</v>
      </c>
      <c r="CW64" s="124">
        <f ca="1">VLOOKUP($A64,'[5]Adjusted Factors'!$E:$BH,38,0)</f>
        <v>0</v>
      </c>
      <c r="CX64" s="124">
        <f ca="1">VLOOKUP($A64,'[5]Adjusted Factors'!$E:$BH,39,0)</f>
        <v>644.23772858517816</v>
      </c>
      <c r="CY64" s="124">
        <f ca="1">VLOOKUP($A64,'[5]Adjusted Factors'!$E:$BH,40,0)</f>
        <v>67.128970163618817</v>
      </c>
      <c r="CZ64" s="124">
        <f ca="1">VLOOKUP($A64,'[5]Adjusted Factors'!$E:$BH,41,0)</f>
        <v>121.23291626563979</v>
      </c>
      <c r="DA64" s="124">
        <f ca="1">VLOOKUP($A64,'[5]Adjusted Factors'!$E:$BH,42,0)</f>
        <v>13.025024061597644</v>
      </c>
      <c r="DB64" s="124">
        <f ca="1">VLOOKUP($A64,'[5]Adjusted Factors'!$E:$BH,43,0)</f>
        <v>188.3618864292585</v>
      </c>
      <c r="DC64" s="124">
        <f ca="1">VLOOKUP($A64,'[5]Adjusted Factors'!$E:$BH,44,0)</f>
        <v>2.0038498556304143</v>
      </c>
      <c r="DD64" s="124">
        <f ca="1">VLOOKUP($A64,'[5]Adjusted Factors'!$E:$BH,45,0)</f>
        <v>5.00962463907603</v>
      </c>
      <c r="DE64" s="124">
        <f ca="1">VLOOKUP($A64,'[5]Adjusted Factors'!$E:$BH,46,0)</f>
        <v>0</v>
      </c>
      <c r="DF64" s="124">
        <f ca="1">VLOOKUP($A64,'[5]Adjusted Factors'!$E:$BH,47,0)</f>
        <v>36.034615384615371</v>
      </c>
      <c r="DG64" s="124">
        <f ca="1">VLOOKUP($A64,'[5]Adjusted Factors'!$E:$BH,48,0)</f>
        <v>0</v>
      </c>
      <c r="DH64" s="124">
        <f ca="1">VLOOKUP($A64,'[5]Adjusted Factors'!$E:$BH,49,0)</f>
        <v>97.937198067632821</v>
      </c>
      <c r="DI64" s="124">
        <f ca="1">VLOOKUP($A64,'[5]Adjusted Factors'!$E:$BH,50,0)</f>
        <v>100.4257425742574</v>
      </c>
      <c r="DJ64" s="124">
        <f ca="1">VLOOKUP($A64,'[5]Adjusted Factors'!$E:$BH,51,0)</f>
        <v>100.4257425742574</v>
      </c>
      <c r="DK64" s="124">
        <f ca="1">VLOOKUP($A64,'[5]Adjusted Factors'!$E:$BH,52,0)</f>
        <v>72.927536231884048</v>
      </c>
      <c r="DL64" s="124">
        <f ca="1">VLOOKUP($A64,'[5]Adjusted Factors'!$E:$BH,53,0)</f>
        <v>76.502415458937193</v>
      </c>
      <c r="DM64" s="124">
        <f ca="1">VLOOKUP($A64,'[5]Adjusted Factors'!$E:$BH,54,0)</f>
        <v>260.4414437882632</v>
      </c>
      <c r="DN64" s="124">
        <f ca="1">VLOOKUP($A64,'[5]Adjusted Factors'!$E:$BH,55,0)</f>
        <v>0</v>
      </c>
      <c r="DO64" s="124">
        <f ca="1">VLOOKUP($A64,'[5]Adjusted Factors'!$E:$BH,55,0)</f>
        <v>0</v>
      </c>
    </row>
    <row r="65" spans="1:119" x14ac:dyDescent="0.2">
      <c r="A65" s="124">
        <v>143265</v>
      </c>
      <c r="B65" s="124">
        <v>8262003</v>
      </c>
      <c r="C65" s="124" t="s">
        <v>109</v>
      </c>
      <c r="D65" s="126">
        <f>VLOOKUP(A65,'[4]New ISB'!$B$6:$G$195,4,0)</f>
        <v>391</v>
      </c>
      <c r="E65" s="126">
        <f>VLOOKUP(A65,'[4]New ISB'!$B$6:$G$195,5,0)</f>
        <v>391</v>
      </c>
      <c r="F65" s="126">
        <f>VLOOKUP(A65,'[4]New ISB'!$B$6:$G$195,6,0)</f>
        <v>0</v>
      </c>
      <c r="G65" s="126">
        <f>VLOOKUP(A65,'[4]New ISB'!$B:$H,7,0)</f>
        <v>1404085.36356</v>
      </c>
      <c r="H65" s="126">
        <f>VLOOKUP(A65,'[4]New ISB'!$B:$J,8,0)</f>
        <v>0</v>
      </c>
      <c r="I65" s="126">
        <f>VLOOKUP(A65,'[4]New ISB'!$B:$J,9,0)</f>
        <v>0</v>
      </c>
      <c r="J65" s="126">
        <f>VLOOKUP($A65,'[4]New ISB'!$B:$FF,10,0)</f>
        <v>57523.259999999944</v>
      </c>
      <c r="K65" s="126">
        <f>VLOOKUP($A65,'[4]New ISB'!$B:$FF,11,0)</f>
        <v>0</v>
      </c>
      <c r="L65" s="126">
        <f>VLOOKUP($A65,'[4]New ISB'!$B:$FF,12,0)</f>
        <v>98795.97</v>
      </c>
      <c r="M65" s="126">
        <f>VLOOKUP($A65,'[4]New ISB'!$B:$FF,13,0)</f>
        <v>0</v>
      </c>
      <c r="N65" s="126">
        <f>VLOOKUP($A65,'[4]New ISB'!$B:$FF,14,0)</f>
        <v>19360.000000000015</v>
      </c>
      <c r="O65" s="126">
        <f>VLOOKUP($A65,'[4]New ISB'!$B:$FF,15,0)</f>
        <v>37858.920000000006</v>
      </c>
      <c r="P65" s="126">
        <f>VLOOKUP($A65,'[4]New ISB'!$B:$FF,16,0)</f>
        <v>4582.5000000000036</v>
      </c>
      <c r="Q65" s="126">
        <f>VLOOKUP($A65,'[4]New ISB'!$B:$FF,17,0)</f>
        <v>998.88000000000068</v>
      </c>
      <c r="R65" s="126">
        <f>VLOOKUP($A65,'[4]New ISB'!$B:$FF,18,0)</f>
        <v>2121.3200000000015</v>
      </c>
      <c r="S65" s="126">
        <f>VLOOKUP($A65,'[4]New ISB'!$B:$FF,19,0)</f>
        <v>4901.6799999999903</v>
      </c>
      <c r="T65" s="126">
        <f>VLOOKUP($A65,'[4]New ISB'!$B:$FF,20,0)</f>
        <v>0</v>
      </c>
      <c r="U65" s="126">
        <f>VLOOKUP($A65,'[4]New ISB'!$B:$FF,21,0)</f>
        <v>0</v>
      </c>
      <c r="V65" s="126">
        <f>VLOOKUP($A65,'[4]New ISB'!$B:$FF,22,0)</f>
        <v>0</v>
      </c>
      <c r="W65" s="126">
        <f>VLOOKUP($A65,'[4]New ISB'!$B:$FF,23,0)</f>
        <v>0</v>
      </c>
      <c r="X65" s="126">
        <f>VLOOKUP($A65,'[4]New ISB'!$B:$FF,24,0)</f>
        <v>0</v>
      </c>
      <c r="Y65" s="126">
        <f>VLOOKUP($A65,'[4]New ISB'!$B:$FF,25,0)</f>
        <v>0</v>
      </c>
      <c r="Z65" s="126">
        <f>VLOOKUP($A65,'[4]New ISB'!$B:$FF,26,0)</f>
        <v>34516.677948717879</v>
      </c>
      <c r="AA65" s="126">
        <f>VLOOKUP($A65,'[4]New ISB'!$B:$FF,27,0)</f>
        <v>0</v>
      </c>
      <c r="AB65" s="126"/>
      <c r="AC65" s="126">
        <f>VLOOKUP($A65,'[4]New ISB'!$B:$FF,28,0)</f>
        <v>169125.8402045909</v>
      </c>
      <c r="AD65" s="126">
        <f>VLOOKUP($A65,'[4]New ISB'!$B:$FF,29,0)</f>
        <v>0</v>
      </c>
      <c r="AE65" s="126">
        <f>VLOOKUP($A65,'[4]New ISB'!$B:$FF,30,0)</f>
        <v>14373.953199999993</v>
      </c>
      <c r="AF65" s="126">
        <f>VLOOKUP($A65,'[4]New ISB'!$B:$FF,31,0)</f>
        <v>0</v>
      </c>
      <c r="AG65" s="126">
        <f>VLOOKUP($A65,'[4]New ISB'!$B:$FF,32,0)</f>
        <v>138401.09</v>
      </c>
      <c r="AH65" s="126">
        <f>VLOOKUP($A65,'[4]New ISB'!$B:$FF,33,0)</f>
        <v>0</v>
      </c>
      <c r="AI65" s="126">
        <f>VLOOKUP($A65,'[4]New ISB'!$B:$FF,34,0)</f>
        <v>0</v>
      </c>
      <c r="AJ65" s="126">
        <f>VLOOKUP($A65,'[4]New ISB'!$B:$FF,35,0)</f>
        <v>0</v>
      </c>
      <c r="AK65" s="126">
        <f>VLOOKUP($A65,'[4]New ISB'!$B:$FF,36,0)</f>
        <v>6990.3360000000002</v>
      </c>
      <c r="AL65" s="126">
        <f>VLOOKUP($A65,'[4]New ISB'!$B:$FF,37,0)</f>
        <v>0</v>
      </c>
      <c r="AM65" s="126">
        <f>VLOOKUP($A65,'[4]New ISB'!$B:$FF,38,0)</f>
        <v>0</v>
      </c>
      <c r="AN65" s="126">
        <f>VLOOKUP($A65,'[4]New ISB'!$B:$FF,39,0)</f>
        <v>0</v>
      </c>
      <c r="AO65" s="126">
        <f>VLOOKUP($A65,'[4]New ISB'!$B:$FF,40,0)</f>
        <v>0</v>
      </c>
      <c r="AP65" s="126">
        <f>VLOOKUP($A65,'[4]New ISB'!$B:$FF,41,0)</f>
        <v>0</v>
      </c>
      <c r="AQ65" s="126">
        <f>VLOOKUP($A65,'[4]New ISB'!$B:$FF,42,0)</f>
        <v>0</v>
      </c>
      <c r="AR65" s="126">
        <f>VLOOKUP($A65,'[4]New ISB'!$B:$FF,43,0)</f>
        <v>0</v>
      </c>
      <c r="AS65" s="126">
        <f>VLOOKUP($A65,'[4]New ISB'!$B:$FF,44,0)</f>
        <v>0</v>
      </c>
      <c r="AT65" s="126">
        <f t="shared" si="19"/>
        <v>1404085.36356</v>
      </c>
      <c r="AU65" s="126">
        <f t="shared" si="20"/>
        <v>444159.00135330879</v>
      </c>
      <c r="AV65" s="126">
        <f t="shared" si="21"/>
        <v>145391.42600000001</v>
      </c>
      <c r="AW65" s="126">
        <f>VLOOKUP($A65,'[4]New ISB'!$B:$FF,48,0)</f>
        <v>198336.89043855772</v>
      </c>
      <c r="AX65" s="126">
        <f t="shared" si="22"/>
        <v>1993635.7909133087</v>
      </c>
      <c r="AY65" s="126">
        <f>VLOOKUP($A65,'[4]New ISB'!$B:$CC,50,0)</f>
        <v>1986645.4549133088</v>
      </c>
      <c r="AZ65" s="126">
        <f>VLOOKUP($A65,'[4]New ISB'!$B:$CC,51,0)</f>
        <v>4610</v>
      </c>
      <c r="BA65" s="126">
        <f>VLOOKUP($A65,'[4]New ISB'!$B:$CC,52,0)</f>
        <v>1802510</v>
      </c>
      <c r="BB65" s="126">
        <f>VLOOKUP($A65,'[4]New ISB'!$B:$CC,53,0)</f>
        <v>0</v>
      </c>
      <c r="BC65" s="126">
        <f>VLOOKUP($A65,'[4]New ISB'!$B:$CC,54,0)</f>
        <v>0</v>
      </c>
      <c r="BD65" s="126">
        <f>VLOOKUP($A65,'[4]New ISB'!$B:$CC,55,0)</f>
        <v>1993635.7909133087</v>
      </c>
      <c r="BE65" s="126">
        <f>VLOOKUP($A65,'[4]New ISB'!$B:$CC,56,0)</f>
        <v>1993635.7909133087</v>
      </c>
      <c r="BF65" s="126">
        <f>VLOOKUP($A65,'[4]New ISB'!$B:$CC,57,0)</f>
        <v>0</v>
      </c>
      <c r="BG65" s="126">
        <f>VLOOKUP($A65,'[4]New ISB'!$B:$CC,58,0)</f>
        <v>1809500.3359999999</v>
      </c>
      <c r="BH65" s="126">
        <f>VLOOKUP($A65,'[4]New ISB'!$B:$CC,59,0)</f>
        <v>1664108.91</v>
      </c>
      <c r="BI65" s="126">
        <f>VLOOKUP($A65,'[4]New ISB'!$B:$CC,60,0)</f>
        <v>1848244.3649133088</v>
      </c>
      <c r="BJ65" s="126">
        <f>VLOOKUP($A65,'[4]New ISB'!$B:$CC,61,0)</f>
        <v>4726.9676852002785</v>
      </c>
      <c r="BK65" s="126">
        <f>VLOOKUP($A65,'[4]New ISB'!$B:$CC,62,0)</f>
        <v>4686.7628669154228</v>
      </c>
      <c r="BL65" s="159">
        <f>VLOOKUP($A65,'[4]New ISB'!$B:$CC,63,0)</f>
        <v>8.5783768939255902E-3</v>
      </c>
      <c r="BM65" s="126">
        <f>VLOOKUP($A65,'[4]New ISB'!$B:$CC,64,0)</f>
        <v>0</v>
      </c>
      <c r="BN65" s="126">
        <f>VLOOKUP($A65,'[4]New ISB'!$B:$CC,65,0)</f>
        <v>0</v>
      </c>
      <c r="BO65" s="126">
        <f>VLOOKUP($A65,'[4]New ISB'!$B:$CC,66,0)</f>
        <v>1993635.7909133087</v>
      </c>
      <c r="BP65" s="126">
        <f>VLOOKUP($A65,'[4]New ISB'!$B:$CC,67,0)</f>
        <v>5080.9346672974652</v>
      </c>
      <c r="BQ65" s="127" t="str">
        <f>VLOOKUP($A65,'[4]New ISB'!$B:$CC,68,0)</f>
        <v>Y</v>
      </c>
      <c r="BR65" s="126">
        <f>VLOOKUP($A65,'[4]New ISB'!$B:$CC,69,0)</f>
        <v>5098.8127644841652</v>
      </c>
      <c r="BS65" s="159">
        <f>VLOOKUP($A65,'[4]New ISB'!$B:$CC,70,0)</f>
        <v>1.0324133741725028E-2</v>
      </c>
      <c r="BT65" s="126">
        <f>VLOOKUP($A65,'[4]New ISB'!$B:$CC,71,0)</f>
        <v>0</v>
      </c>
      <c r="BU65" s="126">
        <f>VLOOKUP($A65,'[4]New ISB'!$B:$CC,72,0)</f>
        <v>1993635.7909133087</v>
      </c>
      <c r="BV65" s="126">
        <f>VLOOKUP($A65,'[4]New ISB'!$B:$CC,73,0)</f>
        <v>0</v>
      </c>
      <c r="BW65" s="126">
        <f>VLOOKUP($A65,'[4]New ISB'!$B:$CC,74,0)</f>
        <v>1993635.7909133087</v>
      </c>
      <c r="BY65" s="126">
        <f>VLOOKUP($A65,'[4]New ISB'!$B:$CC,75,0)</f>
        <v>6990.3360000000002</v>
      </c>
      <c r="BZ65" s="126">
        <f>VLOOKUP($A65,'[4]New ISB'!$B:$CC,76,0)</f>
        <v>1986645.4549133088</v>
      </c>
      <c r="CA65" s="126">
        <f>VLOOKUP(A65,'[4]New ISB'!$B:$F,5,0)</f>
        <v>391</v>
      </c>
      <c r="CB65" s="129">
        <f>VLOOKUP($A65,'[4]Adjusted Factors'!$E:$W,18,0)</f>
        <v>0</v>
      </c>
      <c r="CC65" s="129">
        <f>VLOOKUP($A65,'[4]Adjusted Factors'!$E:$W,19,0)</f>
        <v>0</v>
      </c>
      <c r="CE65" s="126"/>
      <c r="CI65" s="124" t="s">
        <v>165</v>
      </c>
      <c r="CJ65" s="124">
        <v>4703</v>
      </c>
      <c r="CK65" s="144"/>
      <c r="CL65" s="145"/>
      <c r="CM65" s="124">
        <f ca="1">VLOOKUP($A65,'[5]Adjusted Factors'!$E:$BH,28,0)</f>
        <v>113.9999999999999</v>
      </c>
      <c r="CN65" s="124">
        <f ca="1">VLOOKUP($A65,'[5]Adjusted Factors'!$E:$BH,29,0)</f>
        <v>117</v>
      </c>
      <c r="CO65" s="124">
        <f ca="1">VLOOKUP($A65,'[5]Adjusted Factors'!$E:$BH,30,0)</f>
        <v>0</v>
      </c>
      <c r="CP65" s="124">
        <f ca="1">VLOOKUP($A65,'[5]Adjusted Factors'!$E:$BH,31,0)</f>
        <v>0</v>
      </c>
      <c r="CQ65" s="124">
        <f ca="1">VLOOKUP($A65,'[5]Adjusted Factors'!$E:$BH,32,0)</f>
        <v>158.99999999999983</v>
      </c>
      <c r="CR65" s="124">
        <f ca="1">VLOOKUP($A65,'[5]Adjusted Factors'!$E:$BH,33,0)</f>
        <v>80.000000000000057</v>
      </c>
      <c r="CS65" s="124">
        <f ca="1">VLOOKUP($A65,'[5]Adjusted Factors'!$E:$BH,34,0)</f>
        <v>129</v>
      </c>
      <c r="CT65" s="124">
        <f ca="1">VLOOKUP($A65,'[5]Adjusted Factors'!$E:$BH,35,0)</f>
        <v>10.000000000000007</v>
      </c>
      <c r="CU65" s="124">
        <f ca="1">VLOOKUP($A65,'[5]Adjusted Factors'!$E:$BH,36,0)</f>
        <v>2.0000000000000013</v>
      </c>
      <c r="CV65" s="124">
        <f ca="1">VLOOKUP($A65,'[5]Adjusted Factors'!$E:$BH,37,0)</f>
        <v>4.0000000000000027</v>
      </c>
      <c r="CW65" s="124">
        <f ca="1">VLOOKUP($A65,'[5]Adjusted Factors'!$E:$BH,38,0)</f>
        <v>6.9999999999999858</v>
      </c>
      <c r="CX65" s="124">
        <f ca="1">VLOOKUP($A65,'[5]Adjusted Factors'!$E:$BH,39,0)</f>
        <v>0</v>
      </c>
      <c r="CY65" s="124">
        <f ca="1">VLOOKUP($A65,'[5]Adjusted Factors'!$E:$BH,40,0)</f>
        <v>0</v>
      </c>
      <c r="CZ65" s="124">
        <f ca="1">VLOOKUP($A65,'[5]Adjusted Factors'!$E:$BH,41,0)</f>
        <v>0</v>
      </c>
      <c r="DA65" s="124">
        <f ca="1">VLOOKUP($A65,'[5]Adjusted Factors'!$E:$BH,42,0)</f>
        <v>0</v>
      </c>
      <c r="DB65" s="124">
        <f ca="1">VLOOKUP($A65,'[5]Adjusted Factors'!$E:$BH,43,0)</f>
        <v>0</v>
      </c>
      <c r="DC65" s="124">
        <f ca="1">VLOOKUP($A65,'[5]Adjusted Factors'!$E:$BH,44,0)</f>
        <v>0</v>
      </c>
      <c r="DD65" s="124">
        <f ca="1">VLOOKUP($A65,'[5]Adjusted Factors'!$E:$BH,45,0)</f>
        <v>0</v>
      </c>
      <c r="DE65" s="124">
        <f ca="1">VLOOKUP($A65,'[5]Adjusted Factors'!$E:$BH,46,0)</f>
        <v>56.811965811965699</v>
      </c>
      <c r="DF65" s="124">
        <f ca="1">VLOOKUP($A65,'[5]Adjusted Factors'!$E:$BH,47,0)</f>
        <v>0</v>
      </c>
      <c r="DG65" s="124">
        <f ca="1">VLOOKUP($A65,'[5]Adjusted Factors'!$E:$BH,48,0)</f>
        <v>140.37319804834783</v>
      </c>
      <c r="DH65" s="124">
        <f ca="1">VLOOKUP($A65,'[5]Adjusted Factors'!$E:$BH,49,0)</f>
        <v>0</v>
      </c>
      <c r="DI65" s="124">
        <f ca="1">VLOOKUP($A65,'[5]Adjusted Factors'!$E:$BH,50,0)</f>
        <v>0</v>
      </c>
      <c r="DJ65" s="124">
        <f ca="1">VLOOKUP($A65,'[5]Adjusted Factors'!$E:$BH,51,0)</f>
        <v>0</v>
      </c>
      <c r="DK65" s="124">
        <f ca="1">VLOOKUP($A65,'[5]Adjusted Factors'!$E:$BH,52,0)</f>
        <v>0</v>
      </c>
      <c r="DL65" s="124">
        <f ca="1">VLOOKUP($A65,'[5]Adjusted Factors'!$E:$BH,53,0)</f>
        <v>0</v>
      </c>
      <c r="DM65" s="124">
        <f ca="1">VLOOKUP($A65,'[5]Adjusted Factors'!$E:$BH,54,0)</f>
        <v>0</v>
      </c>
      <c r="DN65" s="124">
        <f ca="1">VLOOKUP($A65,'[5]Adjusted Factors'!$E:$BH,55,0)</f>
        <v>14.539999999999992</v>
      </c>
      <c r="DO65" s="124">
        <f ca="1">VLOOKUP($A65,'[5]Adjusted Factors'!$E:$BH,55,0)</f>
        <v>14.539999999999992</v>
      </c>
    </row>
    <row r="66" spans="1:119" x14ac:dyDescent="0.2">
      <c r="A66" s="124">
        <v>145043</v>
      </c>
      <c r="B66" s="124">
        <v>8262004</v>
      </c>
      <c r="C66" s="124" t="s">
        <v>146</v>
      </c>
      <c r="D66" s="126">
        <f>VLOOKUP(A66,'[4]New ISB'!$B$6:$G$195,4,0)</f>
        <v>510</v>
      </c>
      <c r="E66" s="126">
        <f>VLOOKUP(A66,'[4]New ISB'!$B$6:$G$195,5,0)</f>
        <v>510</v>
      </c>
      <c r="F66" s="126">
        <f>VLOOKUP(A66,'[4]New ISB'!$B$6:$G$195,6,0)</f>
        <v>0</v>
      </c>
      <c r="G66" s="126">
        <f>VLOOKUP(A66,'[4]New ISB'!$B:$H,7,0)</f>
        <v>1831415.6916</v>
      </c>
      <c r="H66" s="126">
        <f>VLOOKUP(A66,'[4]New ISB'!$B:$J,8,0)</f>
        <v>0</v>
      </c>
      <c r="I66" s="126">
        <f>VLOOKUP(A66,'[4]New ISB'!$B:$J,9,0)</f>
        <v>0</v>
      </c>
      <c r="J66" s="126">
        <f>VLOOKUP($A66,'[4]New ISB'!$B:$FF,10,0)</f>
        <v>89312.430000000051</v>
      </c>
      <c r="K66" s="126">
        <f>VLOOKUP($A66,'[4]New ISB'!$B:$FF,11,0)</f>
        <v>0</v>
      </c>
      <c r="L66" s="126">
        <f>VLOOKUP($A66,'[4]New ISB'!$B:$FF,12,0)</f>
        <v>157060.25999999992</v>
      </c>
      <c r="M66" s="126">
        <f>VLOOKUP($A66,'[4]New ISB'!$B:$FF,13,0)</f>
        <v>0</v>
      </c>
      <c r="N66" s="126">
        <f>VLOOKUP($A66,'[4]New ISB'!$B:$FF,14,0)</f>
        <v>37786.640159045695</v>
      </c>
      <c r="O66" s="126">
        <f>VLOOKUP($A66,'[4]New ISB'!$B:$FF,15,0)</f>
        <v>26483.215109343921</v>
      </c>
      <c r="P66" s="126">
        <f>VLOOKUP($A66,'[4]New ISB'!$B:$FF,16,0)</f>
        <v>40422.569582504962</v>
      </c>
      <c r="Q66" s="126">
        <f>VLOOKUP($A66,'[4]New ISB'!$B:$FF,17,0)</f>
        <v>2531.9522862823055</v>
      </c>
      <c r="R66" s="126">
        <f>VLOOKUP($A66,'[4]New ISB'!$B:$FF,18,0)</f>
        <v>0</v>
      </c>
      <c r="S66" s="126">
        <f>VLOOKUP($A66,'[4]New ISB'!$B:$FF,19,0)</f>
        <v>0</v>
      </c>
      <c r="T66" s="126">
        <f>VLOOKUP($A66,'[4]New ISB'!$B:$FF,20,0)</f>
        <v>0</v>
      </c>
      <c r="U66" s="126">
        <f>VLOOKUP($A66,'[4]New ISB'!$B:$FF,21,0)</f>
        <v>0</v>
      </c>
      <c r="V66" s="126">
        <f>VLOOKUP($A66,'[4]New ISB'!$B:$FF,22,0)</f>
        <v>0</v>
      </c>
      <c r="W66" s="126">
        <f>VLOOKUP($A66,'[4]New ISB'!$B:$FF,23,0)</f>
        <v>0</v>
      </c>
      <c r="X66" s="126">
        <f>VLOOKUP($A66,'[4]New ISB'!$B:$FF,24,0)</f>
        <v>0</v>
      </c>
      <c r="Y66" s="126">
        <f>VLOOKUP($A66,'[4]New ISB'!$B:$FF,25,0)</f>
        <v>0</v>
      </c>
      <c r="Z66" s="126">
        <f>VLOOKUP($A66,'[4]New ISB'!$B:$FF,26,0)</f>
        <v>139779.30399999995</v>
      </c>
      <c r="AA66" s="126">
        <f>VLOOKUP($A66,'[4]New ISB'!$B:$FF,27,0)</f>
        <v>0</v>
      </c>
      <c r="AB66" s="126"/>
      <c r="AC66" s="126">
        <f>VLOOKUP($A66,'[4]New ISB'!$B:$FF,28,0)</f>
        <v>242100.91723404237</v>
      </c>
      <c r="AD66" s="126">
        <f>VLOOKUP($A66,'[4]New ISB'!$B:$FF,29,0)</f>
        <v>0</v>
      </c>
      <c r="AE66" s="126">
        <f>VLOOKUP($A66,'[4]New ISB'!$B:$FF,30,0)</f>
        <v>70981.600818897554</v>
      </c>
      <c r="AF66" s="126">
        <f>VLOOKUP($A66,'[4]New ISB'!$B:$FF,31,0)</f>
        <v>0</v>
      </c>
      <c r="AG66" s="126">
        <f>VLOOKUP($A66,'[4]New ISB'!$B:$FF,32,0)</f>
        <v>138401.09</v>
      </c>
      <c r="AH66" s="126">
        <f>VLOOKUP($A66,'[4]New ISB'!$B:$FF,33,0)</f>
        <v>0</v>
      </c>
      <c r="AI66" s="126">
        <f>VLOOKUP($A66,'[4]New ISB'!$B:$FF,34,0)</f>
        <v>0</v>
      </c>
      <c r="AJ66" s="126">
        <f>VLOOKUP($A66,'[4]New ISB'!$B:$FF,35,0)</f>
        <v>0</v>
      </c>
      <c r="AK66" s="126">
        <f>VLOOKUP($A66,'[4]New ISB'!$B:$FF,36,0)</f>
        <v>24611.84</v>
      </c>
      <c r="AL66" s="126">
        <f>VLOOKUP($A66,'[4]New ISB'!$B:$FF,37,0)</f>
        <v>0</v>
      </c>
      <c r="AM66" s="126">
        <f>VLOOKUP($A66,'[4]New ISB'!$B:$FF,38,0)</f>
        <v>0</v>
      </c>
      <c r="AN66" s="126">
        <f>VLOOKUP($A66,'[4]New ISB'!$B:$FF,39,0)</f>
        <v>0</v>
      </c>
      <c r="AO66" s="126">
        <f>VLOOKUP($A66,'[4]New ISB'!$B:$FF,40,0)</f>
        <v>0</v>
      </c>
      <c r="AP66" s="126">
        <f>VLOOKUP($A66,'[4]New ISB'!$B:$FF,41,0)</f>
        <v>0</v>
      </c>
      <c r="AQ66" s="126">
        <f>VLOOKUP($A66,'[4]New ISB'!$B:$FF,42,0)</f>
        <v>0</v>
      </c>
      <c r="AR66" s="126">
        <f>VLOOKUP($A66,'[4]New ISB'!$B:$FF,43,0)</f>
        <v>0</v>
      </c>
      <c r="AS66" s="126">
        <f>VLOOKUP($A66,'[4]New ISB'!$B:$FF,44,0)</f>
        <v>0</v>
      </c>
      <c r="AT66" s="126">
        <f t="shared" si="19"/>
        <v>1831415.6916</v>
      </c>
      <c r="AU66" s="126">
        <f t="shared" si="20"/>
        <v>806458.88919011678</v>
      </c>
      <c r="AV66" s="126">
        <f t="shared" si="21"/>
        <v>163012.93</v>
      </c>
      <c r="AW66" s="126">
        <f>VLOOKUP($A66,'[4]New ISB'!$B:$FF,48,0)</f>
        <v>284569.56647572946</v>
      </c>
      <c r="AX66" s="126">
        <f t="shared" si="22"/>
        <v>2800887.5107901171</v>
      </c>
      <c r="AY66" s="126">
        <f>VLOOKUP($A66,'[4]New ISB'!$B:$CC,50,0)</f>
        <v>2776275.6707901172</v>
      </c>
      <c r="AZ66" s="126">
        <f>VLOOKUP($A66,'[4]New ISB'!$B:$CC,51,0)</f>
        <v>4610</v>
      </c>
      <c r="BA66" s="126">
        <f>VLOOKUP($A66,'[4]New ISB'!$B:$CC,52,0)</f>
        <v>2351100</v>
      </c>
      <c r="BB66" s="126">
        <f>VLOOKUP($A66,'[4]New ISB'!$B:$CC,53,0)</f>
        <v>0</v>
      </c>
      <c r="BC66" s="126">
        <f>VLOOKUP($A66,'[4]New ISB'!$B:$CC,54,0)</f>
        <v>0</v>
      </c>
      <c r="BD66" s="126">
        <f>VLOOKUP($A66,'[4]New ISB'!$B:$CC,55,0)</f>
        <v>2800887.5107901171</v>
      </c>
      <c r="BE66" s="126">
        <f>VLOOKUP($A66,'[4]New ISB'!$B:$CC,56,0)</f>
        <v>2800887.5107901171</v>
      </c>
      <c r="BF66" s="126">
        <f>VLOOKUP($A66,'[4]New ISB'!$B:$CC,57,0)</f>
        <v>0</v>
      </c>
      <c r="BG66" s="126">
        <f>VLOOKUP($A66,'[4]New ISB'!$B:$CC,58,0)</f>
        <v>2375711.84</v>
      </c>
      <c r="BH66" s="126">
        <f>VLOOKUP($A66,'[4]New ISB'!$B:$CC,59,0)</f>
        <v>2212698.91</v>
      </c>
      <c r="BI66" s="126">
        <f>VLOOKUP($A66,'[4]New ISB'!$B:$CC,60,0)</f>
        <v>2637874.5807901174</v>
      </c>
      <c r="BJ66" s="126">
        <f>VLOOKUP($A66,'[4]New ISB'!$B:$CC,61,0)</f>
        <v>5172.3030995884656</v>
      </c>
      <c r="BK66" s="126">
        <f>VLOOKUP($A66,'[4]New ISB'!$B:$CC,62,0)</f>
        <v>4985.711422997947</v>
      </c>
      <c r="BL66" s="159">
        <f>VLOOKUP($A66,'[4]New ISB'!$B:$CC,63,0)</f>
        <v>3.742528613465549E-2</v>
      </c>
      <c r="BM66" s="126">
        <f>VLOOKUP($A66,'[4]New ISB'!$B:$CC,64,0)</f>
        <v>0</v>
      </c>
      <c r="BN66" s="126">
        <f>VLOOKUP($A66,'[4]New ISB'!$B:$CC,65,0)</f>
        <v>0</v>
      </c>
      <c r="BO66" s="126">
        <f>VLOOKUP($A66,'[4]New ISB'!$B:$CC,66,0)</f>
        <v>2800887.5107901171</v>
      </c>
      <c r="BP66" s="126">
        <f>VLOOKUP($A66,'[4]New ISB'!$B:$CC,67,0)</f>
        <v>5443.6777858629748</v>
      </c>
      <c r="BQ66" s="127" t="str">
        <f>VLOOKUP($A66,'[4]New ISB'!$B:$CC,68,0)</f>
        <v>Y</v>
      </c>
      <c r="BR66" s="126">
        <f>VLOOKUP($A66,'[4]New ISB'!$B:$CC,69,0)</f>
        <v>5491.9362956668965</v>
      </c>
      <c r="BS66" s="159">
        <f>VLOOKUP($A66,'[4]New ISB'!$B:$CC,70,0)</f>
        <v>3.3513928143330096E-2</v>
      </c>
      <c r="BT66" s="126">
        <f>VLOOKUP($A66,'[4]New ISB'!$B:$CC,71,0)</f>
        <v>0</v>
      </c>
      <c r="BU66" s="126">
        <f>VLOOKUP($A66,'[4]New ISB'!$B:$CC,72,0)</f>
        <v>2800887.5107901171</v>
      </c>
      <c r="BV66" s="126">
        <f>VLOOKUP($A66,'[4]New ISB'!$B:$CC,73,0)</f>
        <v>0</v>
      </c>
      <c r="BW66" s="126">
        <f>VLOOKUP($A66,'[4]New ISB'!$B:$CC,74,0)</f>
        <v>2800887.5107901171</v>
      </c>
      <c r="BY66" s="126">
        <f>VLOOKUP($A66,'[4]New ISB'!$B:$CC,75,0)</f>
        <v>24611.84</v>
      </c>
      <c r="BZ66" s="126">
        <f>VLOOKUP($A66,'[4]New ISB'!$B:$CC,76,0)</f>
        <v>2776275.6707901172</v>
      </c>
      <c r="CA66" s="126">
        <f>VLOOKUP(A66,'[4]New ISB'!$B:$F,5,0)</f>
        <v>510</v>
      </c>
      <c r="CB66" s="129">
        <f>VLOOKUP($A66,'[4]Adjusted Factors'!$E:$W,18,0)</f>
        <v>0</v>
      </c>
      <c r="CC66" s="129">
        <f>VLOOKUP($A66,'[4]Adjusted Factors'!$E:$W,19,0)</f>
        <v>0</v>
      </c>
      <c r="CE66" s="126"/>
      <c r="CI66" s="124" t="s">
        <v>166</v>
      </c>
      <c r="CJ66" s="124">
        <v>2062</v>
      </c>
      <c r="CK66" s="144"/>
      <c r="CL66" s="145"/>
      <c r="CM66" s="124">
        <f ca="1">VLOOKUP($A66,'[5]Adjusted Factors'!$E:$BH,28,0)</f>
        <v>177.00000000000011</v>
      </c>
      <c r="CN66" s="124">
        <f ca="1">VLOOKUP($A66,'[5]Adjusted Factors'!$E:$BH,29,0)</f>
        <v>185.99999999999991</v>
      </c>
      <c r="CO66" s="124">
        <f ca="1">VLOOKUP($A66,'[5]Adjusted Factors'!$E:$BH,30,0)</f>
        <v>0</v>
      </c>
      <c r="CP66" s="124">
        <f ca="1">VLOOKUP($A66,'[5]Adjusted Factors'!$E:$BH,31,0)</f>
        <v>0</v>
      </c>
      <c r="CQ66" s="124">
        <f ca="1">VLOOKUP($A66,'[5]Adjusted Factors'!$E:$BH,32,0)</f>
        <v>170.3379721669981</v>
      </c>
      <c r="CR66" s="124">
        <f ca="1">VLOOKUP($A66,'[5]Adjusted Factors'!$E:$BH,33,0)</f>
        <v>156.14314115308139</v>
      </c>
      <c r="CS66" s="124">
        <f ca="1">VLOOKUP($A66,'[5]Adjusted Factors'!$E:$BH,34,0)</f>
        <v>90.238568588469121</v>
      </c>
      <c r="CT66" s="124">
        <f ca="1">VLOOKUP($A66,'[5]Adjusted Factors'!$E:$BH,35,0)</f>
        <v>88.210735586481093</v>
      </c>
      <c r="CU66" s="124">
        <f ca="1">VLOOKUP($A66,'[5]Adjusted Factors'!$E:$BH,36,0)</f>
        <v>5.0695825049701773</v>
      </c>
      <c r="CV66" s="124">
        <f ca="1">VLOOKUP($A66,'[5]Adjusted Factors'!$E:$BH,37,0)</f>
        <v>0</v>
      </c>
      <c r="CW66" s="124">
        <f ca="1">VLOOKUP($A66,'[5]Adjusted Factors'!$E:$BH,38,0)</f>
        <v>0</v>
      </c>
      <c r="CX66" s="124">
        <f ca="1">VLOOKUP($A66,'[5]Adjusted Factors'!$E:$BH,39,0)</f>
        <v>0</v>
      </c>
      <c r="CY66" s="124">
        <f ca="1">VLOOKUP($A66,'[5]Adjusted Factors'!$E:$BH,40,0)</f>
        <v>0</v>
      </c>
      <c r="CZ66" s="124">
        <f ca="1">VLOOKUP($A66,'[5]Adjusted Factors'!$E:$BH,41,0)</f>
        <v>0</v>
      </c>
      <c r="DA66" s="124">
        <f ca="1">VLOOKUP($A66,'[5]Adjusted Factors'!$E:$BH,42,0)</f>
        <v>0</v>
      </c>
      <c r="DB66" s="124">
        <f ca="1">VLOOKUP($A66,'[5]Adjusted Factors'!$E:$BH,43,0)</f>
        <v>0</v>
      </c>
      <c r="DC66" s="124">
        <f ca="1">VLOOKUP($A66,'[5]Adjusted Factors'!$E:$BH,44,0)</f>
        <v>0</v>
      </c>
      <c r="DD66" s="124">
        <f ca="1">VLOOKUP($A66,'[5]Adjusted Factors'!$E:$BH,45,0)</f>
        <v>0</v>
      </c>
      <c r="DE66" s="124">
        <f ca="1">VLOOKUP($A66,'[5]Adjusted Factors'!$E:$BH,46,0)</f>
        <v>230.06666666666661</v>
      </c>
      <c r="DF66" s="124">
        <f ca="1">VLOOKUP($A66,'[5]Adjusted Factors'!$E:$BH,47,0)</f>
        <v>0</v>
      </c>
      <c r="DG66" s="124">
        <f ca="1">VLOOKUP($A66,'[5]Adjusted Factors'!$E:$BH,48,0)</f>
        <v>200.94197292069617</v>
      </c>
      <c r="DH66" s="124">
        <f ca="1">VLOOKUP($A66,'[5]Adjusted Factors'!$E:$BH,49,0)</f>
        <v>0</v>
      </c>
      <c r="DI66" s="124">
        <f ca="1">VLOOKUP($A66,'[5]Adjusted Factors'!$E:$BH,50,0)</f>
        <v>0</v>
      </c>
      <c r="DJ66" s="124">
        <f ca="1">VLOOKUP($A66,'[5]Adjusted Factors'!$E:$BH,51,0)</f>
        <v>0</v>
      </c>
      <c r="DK66" s="124">
        <f ca="1">VLOOKUP($A66,'[5]Adjusted Factors'!$E:$BH,52,0)</f>
        <v>0</v>
      </c>
      <c r="DL66" s="124">
        <f ca="1">VLOOKUP($A66,'[5]Adjusted Factors'!$E:$BH,53,0)</f>
        <v>0</v>
      </c>
      <c r="DM66" s="124">
        <f ca="1">VLOOKUP($A66,'[5]Adjusted Factors'!$E:$BH,54,0)</f>
        <v>0</v>
      </c>
      <c r="DN66" s="124">
        <f ca="1">VLOOKUP($A66,'[5]Adjusted Factors'!$E:$BH,55,0)</f>
        <v>71.801574803149521</v>
      </c>
      <c r="DO66" s="124">
        <f ca="1">VLOOKUP($A66,'[5]Adjusted Factors'!$E:$BH,55,0)</f>
        <v>71.801574803149521</v>
      </c>
    </row>
    <row r="67" spans="1:119" x14ac:dyDescent="0.2">
      <c r="A67" s="124">
        <v>144137</v>
      </c>
      <c r="B67" s="124">
        <v>8262008</v>
      </c>
      <c r="C67" s="124" t="s">
        <v>158</v>
      </c>
      <c r="D67" s="126">
        <f>VLOOKUP(A67,'[4]New ISB'!$B$6:$G$195,4,0)</f>
        <v>412</v>
      </c>
      <c r="E67" s="126">
        <f>VLOOKUP(A67,'[4]New ISB'!$B$6:$G$195,5,0)</f>
        <v>412</v>
      </c>
      <c r="F67" s="126">
        <f>VLOOKUP(A67,'[4]New ISB'!$B$6:$G$195,6,0)</f>
        <v>0</v>
      </c>
      <c r="G67" s="126">
        <f>VLOOKUP(A67,'[4]New ISB'!$B:$H,7,0)</f>
        <v>1479496.5979200001</v>
      </c>
      <c r="H67" s="126">
        <f>VLOOKUP(A67,'[4]New ISB'!$B:$J,8,0)</f>
        <v>0</v>
      </c>
      <c r="I67" s="126">
        <f>VLOOKUP(A67,'[4]New ISB'!$B:$J,9,0)</f>
        <v>0</v>
      </c>
      <c r="J67" s="126">
        <f>VLOOKUP($A67,'[4]New ISB'!$B:$FF,10,0)</f>
        <v>24724.909999999905</v>
      </c>
      <c r="K67" s="126">
        <f>VLOOKUP($A67,'[4]New ISB'!$B:$FF,11,0)</f>
        <v>0</v>
      </c>
      <c r="L67" s="126">
        <f>VLOOKUP($A67,'[4]New ISB'!$B:$FF,12,0)</f>
        <v>41376.089999999844</v>
      </c>
      <c r="M67" s="126">
        <f>VLOOKUP($A67,'[4]New ISB'!$B:$FF,13,0)</f>
        <v>0</v>
      </c>
      <c r="N67" s="126">
        <f>VLOOKUP($A67,'[4]New ISB'!$B:$FF,14,0)</f>
        <v>2420.0000000000027</v>
      </c>
      <c r="O67" s="126">
        <f>VLOOKUP($A67,'[4]New ISB'!$B:$FF,15,0)</f>
        <v>4108.7199999999948</v>
      </c>
      <c r="P67" s="126">
        <f>VLOOKUP($A67,'[4]New ISB'!$B:$FF,16,0)</f>
        <v>916.49999999999909</v>
      </c>
      <c r="Q67" s="126">
        <f>VLOOKUP($A67,'[4]New ISB'!$B:$FF,17,0)</f>
        <v>0</v>
      </c>
      <c r="R67" s="126">
        <f>VLOOKUP($A67,'[4]New ISB'!$B:$FF,18,0)</f>
        <v>0</v>
      </c>
      <c r="S67" s="126">
        <f>VLOOKUP($A67,'[4]New ISB'!$B:$FF,19,0)</f>
        <v>0</v>
      </c>
      <c r="T67" s="126">
        <f>VLOOKUP($A67,'[4]New ISB'!$B:$FF,20,0)</f>
        <v>0</v>
      </c>
      <c r="U67" s="126">
        <f>VLOOKUP($A67,'[4]New ISB'!$B:$FF,21,0)</f>
        <v>0</v>
      </c>
      <c r="V67" s="126">
        <f>VLOOKUP($A67,'[4]New ISB'!$B:$FF,22,0)</f>
        <v>0</v>
      </c>
      <c r="W67" s="126">
        <f>VLOOKUP($A67,'[4]New ISB'!$B:$FF,23,0)</f>
        <v>0</v>
      </c>
      <c r="X67" s="126">
        <f>VLOOKUP($A67,'[4]New ISB'!$B:$FF,24,0)</f>
        <v>0</v>
      </c>
      <c r="Y67" s="126">
        <f>VLOOKUP($A67,'[4]New ISB'!$B:$FF,25,0)</f>
        <v>0</v>
      </c>
      <c r="Z67" s="126">
        <f>VLOOKUP($A67,'[4]New ISB'!$B:$FF,26,0)</f>
        <v>45703.530337078555</v>
      </c>
      <c r="AA67" s="126">
        <f>VLOOKUP($A67,'[4]New ISB'!$B:$FF,27,0)</f>
        <v>0</v>
      </c>
      <c r="AB67" s="126"/>
      <c r="AC67" s="126">
        <f>VLOOKUP($A67,'[4]New ISB'!$B:$FF,28,0)</f>
        <v>117214.18070175442</v>
      </c>
      <c r="AD67" s="126">
        <f>VLOOKUP($A67,'[4]New ISB'!$B:$FF,29,0)</f>
        <v>0</v>
      </c>
      <c r="AE67" s="126">
        <f>VLOOKUP($A67,'[4]New ISB'!$B:$FF,30,0)</f>
        <v>0</v>
      </c>
      <c r="AF67" s="126">
        <f>VLOOKUP($A67,'[4]New ISB'!$B:$FF,31,0)</f>
        <v>0</v>
      </c>
      <c r="AG67" s="126">
        <f>VLOOKUP($A67,'[4]New ISB'!$B:$FF,32,0)</f>
        <v>138401.09</v>
      </c>
      <c r="AH67" s="126">
        <f>VLOOKUP($A67,'[4]New ISB'!$B:$FF,33,0)</f>
        <v>0</v>
      </c>
      <c r="AI67" s="126">
        <f>VLOOKUP($A67,'[4]New ISB'!$B:$FF,34,0)</f>
        <v>0</v>
      </c>
      <c r="AJ67" s="126">
        <f>VLOOKUP($A67,'[4]New ISB'!$B:$FF,35,0)</f>
        <v>0</v>
      </c>
      <c r="AK67" s="126">
        <f>VLOOKUP($A67,'[4]New ISB'!$B:$FF,36,0)</f>
        <v>5012.7359999999999</v>
      </c>
      <c r="AL67" s="126">
        <f>VLOOKUP($A67,'[4]New ISB'!$B:$FF,37,0)</f>
        <v>0</v>
      </c>
      <c r="AM67" s="126">
        <f>VLOOKUP($A67,'[4]New ISB'!$B:$FF,38,0)</f>
        <v>0</v>
      </c>
      <c r="AN67" s="126">
        <f>VLOOKUP($A67,'[4]New ISB'!$B:$FF,39,0)</f>
        <v>0</v>
      </c>
      <c r="AO67" s="126">
        <f>VLOOKUP($A67,'[4]New ISB'!$B:$FF,40,0)</f>
        <v>0</v>
      </c>
      <c r="AP67" s="126">
        <f>VLOOKUP($A67,'[4]New ISB'!$B:$FF,41,0)</f>
        <v>0</v>
      </c>
      <c r="AQ67" s="126">
        <f>VLOOKUP($A67,'[4]New ISB'!$B:$FF,42,0)</f>
        <v>0</v>
      </c>
      <c r="AR67" s="126">
        <f>VLOOKUP($A67,'[4]New ISB'!$B:$FF,43,0)</f>
        <v>0</v>
      </c>
      <c r="AS67" s="126">
        <f>VLOOKUP($A67,'[4]New ISB'!$B:$FF,44,0)</f>
        <v>0</v>
      </c>
      <c r="AT67" s="126">
        <f t="shared" si="19"/>
        <v>1479496.5979200001</v>
      </c>
      <c r="AU67" s="126">
        <f t="shared" si="20"/>
        <v>236463.93103883273</v>
      </c>
      <c r="AV67" s="126">
        <f t="shared" si="21"/>
        <v>143413.826</v>
      </c>
      <c r="AW67" s="126">
        <f>VLOOKUP($A67,'[4]New ISB'!$B:$FF,48,0)</f>
        <v>130841.07784662454</v>
      </c>
      <c r="AX67" s="126">
        <f t="shared" si="22"/>
        <v>1859374.3549588327</v>
      </c>
      <c r="AY67" s="126">
        <f>VLOOKUP($A67,'[4]New ISB'!$B:$CC,50,0)</f>
        <v>1854361.6189588327</v>
      </c>
      <c r="AZ67" s="126">
        <f>VLOOKUP($A67,'[4]New ISB'!$B:$CC,51,0)</f>
        <v>4610</v>
      </c>
      <c r="BA67" s="126">
        <f>VLOOKUP($A67,'[4]New ISB'!$B:$CC,52,0)</f>
        <v>1899320</v>
      </c>
      <c r="BB67" s="126">
        <f>VLOOKUP($A67,'[4]New ISB'!$B:$CC,53,0)</f>
        <v>44958.381041167304</v>
      </c>
      <c r="BC67" s="126">
        <f>VLOOKUP($A67,'[4]New ISB'!$B:$CC,54,0)</f>
        <v>0</v>
      </c>
      <c r="BD67" s="126">
        <f>VLOOKUP($A67,'[4]New ISB'!$B:$CC,55,0)</f>
        <v>1904332.736</v>
      </c>
      <c r="BE67" s="126">
        <f>VLOOKUP($A67,'[4]New ISB'!$B:$CC,56,0)</f>
        <v>1904332.736</v>
      </c>
      <c r="BF67" s="126">
        <f>VLOOKUP($A67,'[4]New ISB'!$B:$CC,57,0)</f>
        <v>0</v>
      </c>
      <c r="BG67" s="126">
        <f>VLOOKUP($A67,'[4]New ISB'!$B:$CC,58,0)</f>
        <v>1904332.736</v>
      </c>
      <c r="BH67" s="126">
        <f>VLOOKUP($A67,'[4]New ISB'!$B:$CC,59,0)</f>
        <v>1760918.91</v>
      </c>
      <c r="BI67" s="126">
        <f>VLOOKUP($A67,'[4]New ISB'!$B:$CC,60,0)</f>
        <v>1760918.91</v>
      </c>
      <c r="BJ67" s="126">
        <f>VLOOKUP($A67,'[4]New ISB'!$B:$CC,61,0)</f>
        <v>4274.0750242718441</v>
      </c>
      <c r="BK67" s="126">
        <f>VLOOKUP($A67,'[4]New ISB'!$B:$CC,62,0)</f>
        <v>4222.4396564285717</v>
      </c>
      <c r="BL67" s="159">
        <f>VLOOKUP($A67,'[4]New ISB'!$B:$CC,63,0)</f>
        <v>1.2228799472517912E-2</v>
      </c>
      <c r="BM67" s="126">
        <f>VLOOKUP($A67,'[4]New ISB'!$B:$CC,64,0)</f>
        <v>0</v>
      </c>
      <c r="BN67" s="126">
        <f>VLOOKUP($A67,'[4]New ISB'!$B:$CC,65,0)</f>
        <v>0</v>
      </c>
      <c r="BO67" s="126">
        <f>VLOOKUP($A67,'[4]New ISB'!$B:$CC,66,0)</f>
        <v>1904332.736</v>
      </c>
      <c r="BP67" s="126">
        <f>VLOOKUP($A67,'[4]New ISB'!$B:$CC,67,0)</f>
        <v>4610</v>
      </c>
      <c r="BQ67" s="127" t="str">
        <f>VLOOKUP($A67,'[4]New ISB'!$B:$CC,68,0)</f>
        <v>Y</v>
      </c>
      <c r="BR67" s="126">
        <f>VLOOKUP($A67,'[4]New ISB'!$B:$CC,69,0)</f>
        <v>4622.1668349514566</v>
      </c>
      <c r="BS67" s="159">
        <f>VLOOKUP($A67,'[4]New ISB'!$B:$CC,70,0)</f>
        <v>1.2939936613056036E-2</v>
      </c>
      <c r="BT67" s="126">
        <f>VLOOKUP($A67,'[4]New ISB'!$B:$CC,71,0)</f>
        <v>0</v>
      </c>
      <c r="BU67" s="126">
        <f>VLOOKUP($A67,'[4]New ISB'!$B:$CC,72,0)</f>
        <v>1904332.736</v>
      </c>
      <c r="BV67" s="126">
        <f>VLOOKUP($A67,'[4]New ISB'!$B:$CC,73,0)</f>
        <v>0</v>
      </c>
      <c r="BW67" s="126">
        <f>VLOOKUP($A67,'[4]New ISB'!$B:$CC,74,0)</f>
        <v>1904332.736</v>
      </c>
      <c r="BY67" s="126">
        <f>VLOOKUP($A67,'[4]New ISB'!$B:$CC,75,0)</f>
        <v>5012.7359999999999</v>
      </c>
      <c r="BZ67" s="126">
        <f>VLOOKUP($A67,'[4]New ISB'!$B:$CC,76,0)</f>
        <v>1899320</v>
      </c>
      <c r="CA67" s="126">
        <f>VLOOKUP(A67,'[4]New ISB'!$B:$F,5,0)</f>
        <v>412</v>
      </c>
      <c r="CB67" s="129">
        <f>VLOOKUP($A67,'[4]Adjusted Factors'!$E:$W,18,0)</f>
        <v>0</v>
      </c>
      <c r="CC67" s="129">
        <f>VLOOKUP($A67,'[4]Adjusted Factors'!$E:$W,19,0)</f>
        <v>0</v>
      </c>
      <c r="CE67" s="126"/>
      <c r="CI67" s="124" t="s">
        <v>167</v>
      </c>
      <c r="CJ67" s="124">
        <v>2082</v>
      </c>
      <c r="CK67" s="144"/>
      <c r="CL67" s="145"/>
      <c r="CM67" s="124">
        <f ca="1">VLOOKUP($A67,'[5]Adjusted Factors'!$E:$BH,28,0)</f>
        <v>48.999999999999815</v>
      </c>
      <c r="CN67" s="124">
        <f ca="1">VLOOKUP($A67,'[5]Adjusted Factors'!$E:$BH,29,0)</f>
        <v>48.999999999999815</v>
      </c>
      <c r="CO67" s="124">
        <f ca="1">VLOOKUP($A67,'[5]Adjusted Factors'!$E:$BH,30,0)</f>
        <v>0</v>
      </c>
      <c r="CP67" s="124">
        <f ca="1">VLOOKUP($A67,'[5]Adjusted Factors'!$E:$BH,31,0)</f>
        <v>0</v>
      </c>
      <c r="CQ67" s="124">
        <f ca="1">VLOOKUP($A67,'[5]Adjusted Factors'!$E:$BH,32,0)</f>
        <v>385.99999999999994</v>
      </c>
      <c r="CR67" s="124">
        <f ca="1">VLOOKUP($A67,'[5]Adjusted Factors'!$E:$BH,33,0)</f>
        <v>10.000000000000011</v>
      </c>
      <c r="CS67" s="124">
        <f ca="1">VLOOKUP($A67,'[5]Adjusted Factors'!$E:$BH,34,0)</f>
        <v>13.999999999999982</v>
      </c>
      <c r="CT67" s="124">
        <f ca="1">VLOOKUP($A67,'[5]Adjusted Factors'!$E:$BH,35,0)</f>
        <v>1.999999999999998</v>
      </c>
      <c r="CU67" s="124">
        <f ca="1">VLOOKUP($A67,'[5]Adjusted Factors'!$E:$BH,36,0)</f>
        <v>0</v>
      </c>
      <c r="CV67" s="124">
        <f ca="1">VLOOKUP($A67,'[5]Adjusted Factors'!$E:$BH,37,0)</f>
        <v>0</v>
      </c>
      <c r="CW67" s="124">
        <f ca="1">VLOOKUP($A67,'[5]Adjusted Factors'!$E:$BH,38,0)</f>
        <v>0</v>
      </c>
      <c r="CX67" s="124">
        <f ca="1">VLOOKUP($A67,'[5]Adjusted Factors'!$E:$BH,39,0)</f>
        <v>0</v>
      </c>
      <c r="CY67" s="124">
        <f ca="1">VLOOKUP($A67,'[5]Adjusted Factors'!$E:$BH,40,0)</f>
        <v>0</v>
      </c>
      <c r="CZ67" s="124">
        <f ca="1">VLOOKUP($A67,'[5]Adjusted Factors'!$E:$BH,41,0)</f>
        <v>0</v>
      </c>
      <c r="DA67" s="124">
        <f ca="1">VLOOKUP($A67,'[5]Adjusted Factors'!$E:$BH,42,0)</f>
        <v>0</v>
      </c>
      <c r="DB67" s="124">
        <f ca="1">VLOOKUP($A67,'[5]Adjusted Factors'!$E:$BH,43,0)</f>
        <v>0</v>
      </c>
      <c r="DC67" s="124">
        <f ca="1">VLOOKUP($A67,'[5]Adjusted Factors'!$E:$BH,44,0)</f>
        <v>0</v>
      </c>
      <c r="DD67" s="124">
        <f ca="1">VLOOKUP($A67,'[5]Adjusted Factors'!$E:$BH,45,0)</f>
        <v>0</v>
      </c>
      <c r="DE67" s="124">
        <f ca="1">VLOOKUP($A67,'[5]Adjusted Factors'!$E:$BH,46,0)</f>
        <v>75.224719101123441</v>
      </c>
      <c r="DF67" s="124">
        <f ca="1">VLOOKUP($A67,'[5]Adjusted Factors'!$E:$BH,47,0)</f>
        <v>0</v>
      </c>
      <c r="DG67" s="124">
        <f ca="1">VLOOKUP($A67,'[5]Adjusted Factors'!$E:$BH,48,0)</f>
        <v>97.286904129009429</v>
      </c>
      <c r="DH67" s="124">
        <f ca="1">VLOOKUP($A67,'[5]Adjusted Factors'!$E:$BH,49,0)</f>
        <v>0</v>
      </c>
      <c r="DI67" s="124">
        <f ca="1">VLOOKUP($A67,'[5]Adjusted Factors'!$E:$BH,50,0)</f>
        <v>0</v>
      </c>
      <c r="DJ67" s="124">
        <f ca="1">VLOOKUP($A67,'[5]Adjusted Factors'!$E:$BH,51,0)</f>
        <v>0</v>
      </c>
      <c r="DK67" s="124">
        <f ca="1">VLOOKUP($A67,'[5]Adjusted Factors'!$E:$BH,52,0)</f>
        <v>0</v>
      </c>
      <c r="DL67" s="124">
        <f ca="1">VLOOKUP($A67,'[5]Adjusted Factors'!$E:$BH,53,0)</f>
        <v>0</v>
      </c>
      <c r="DM67" s="124">
        <f ca="1">VLOOKUP($A67,'[5]Adjusted Factors'!$E:$BH,54,0)</f>
        <v>0</v>
      </c>
      <c r="DN67" s="124">
        <f ca="1">VLOOKUP($A67,'[5]Adjusted Factors'!$E:$BH,55,0)</f>
        <v>0</v>
      </c>
      <c r="DO67" s="124">
        <f ca="1">VLOOKUP($A67,'[5]Adjusted Factors'!$E:$BH,55,0)</f>
        <v>0</v>
      </c>
    </row>
    <row r="68" spans="1:119" x14ac:dyDescent="0.2">
      <c r="A68" s="124">
        <v>140734</v>
      </c>
      <c r="B68" s="124">
        <v>8262016</v>
      </c>
      <c r="C68" s="161" t="s">
        <v>157</v>
      </c>
      <c r="D68" s="126">
        <f>VLOOKUP(A68,'[4]New ISB'!$B$6:$G$195,4,0)</f>
        <v>631</v>
      </c>
      <c r="E68" s="126">
        <f>VLOOKUP(A68,'[4]New ISB'!$B$6:$G$195,5,0)</f>
        <v>631</v>
      </c>
      <c r="F68" s="126">
        <f>VLOOKUP(A68,'[4]New ISB'!$B$6:$G$195,6,0)</f>
        <v>0</v>
      </c>
      <c r="G68" s="126">
        <f>VLOOKUP(A68,'[4]New ISB'!$B:$H,7,0)</f>
        <v>2265928.0419600001</v>
      </c>
      <c r="H68" s="126">
        <f>VLOOKUP(A68,'[4]New ISB'!$B:$J,8,0)</f>
        <v>0</v>
      </c>
      <c r="I68" s="126">
        <f>VLOOKUP(A68,'[4]New ISB'!$B:$J,9,0)</f>
        <v>0</v>
      </c>
      <c r="J68" s="126">
        <f>VLOOKUP($A68,'[4]New ISB'!$B:$FF,10,0)</f>
        <v>20183.599999999988</v>
      </c>
      <c r="K68" s="126">
        <f>VLOOKUP($A68,'[4]New ISB'!$B:$FF,11,0)</f>
        <v>0</v>
      </c>
      <c r="L68" s="126">
        <f>VLOOKUP($A68,'[4]New ISB'!$B:$FF,12,0)</f>
        <v>35465.22</v>
      </c>
      <c r="M68" s="126">
        <f>VLOOKUP($A68,'[4]New ISB'!$B:$FF,13,0)</f>
        <v>0</v>
      </c>
      <c r="N68" s="126">
        <f>VLOOKUP($A68,'[4]New ISB'!$B:$FF,14,0)</f>
        <v>2184.9252782194026</v>
      </c>
      <c r="O68" s="126">
        <f>VLOOKUP($A68,'[4]New ISB'!$B:$FF,15,0)</f>
        <v>4416.1974562798168</v>
      </c>
      <c r="P68" s="126">
        <f>VLOOKUP($A68,'[4]New ISB'!$B:$FF,16,0)</f>
        <v>1838.8282988871235</v>
      </c>
      <c r="Q68" s="126">
        <f>VLOOKUP($A68,'[4]New ISB'!$B:$FF,17,0)</f>
        <v>1503.0841335453092</v>
      </c>
      <c r="R68" s="126">
        <f>VLOOKUP($A68,'[4]New ISB'!$B:$FF,18,0)</f>
        <v>0</v>
      </c>
      <c r="S68" s="126">
        <f>VLOOKUP($A68,'[4]New ISB'!$B:$FF,19,0)</f>
        <v>1404.9330365659787</v>
      </c>
      <c r="T68" s="126">
        <f>VLOOKUP($A68,'[4]New ISB'!$B:$FF,20,0)</f>
        <v>0</v>
      </c>
      <c r="U68" s="126">
        <f>VLOOKUP($A68,'[4]New ISB'!$B:$FF,21,0)</f>
        <v>0</v>
      </c>
      <c r="V68" s="126">
        <f>VLOOKUP($A68,'[4]New ISB'!$B:$FF,22,0)</f>
        <v>0</v>
      </c>
      <c r="W68" s="126">
        <f>VLOOKUP($A68,'[4]New ISB'!$B:$FF,23,0)</f>
        <v>0</v>
      </c>
      <c r="X68" s="126">
        <f>VLOOKUP($A68,'[4]New ISB'!$B:$FF,24,0)</f>
        <v>0</v>
      </c>
      <c r="Y68" s="126">
        <f>VLOOKUP($A68,'[4]New ISB'!$B:$FF,25,0)</f>
        <v>0</v>
      </c>
      <c r="Z68" s="126">
        <f>VLOOKUP($A68,'[4]New ISB'!$B:$FF,26,0)</f>
        <v>83618.673715341822</v>
      </c>
      <c r="AA68" s="126">
        <f>VLOOKUP($A68,'[4]New ISB'!$B:$FF,27,0)</f>
        <v>0</v>
      </c>
      <c r="AB68" s="126"/>
      <c r="AC68" s="126">
        <f>VLOOKUP($A68,'[4]New ISB'!$B:$FF,28,0)</f>
        <v>113669.20183614225</v>
      </c>
      <c r="AD68" s="126">
        <f>VLOOKUP($A68,'[4]New ISB'!$B:$FF,29,0)</f>
        <v>0</v>
      </c>
      <c r="AE68" s="126">
        <f>VLOOKUP($A68,'[4]New ISB'!$B:$FF,30,0)</f>
        <v>0</v>
      </c>
      <c r="AF68" s="126">
        <f>VLOOKUP($A68,'[4]New ISB'!$B:$FF,31,0)</f>
        <v>0</v>
      </c>
      <c r="AG68" s="126">
        <f>VLOOKUP($A68,'[4]New ISB'!$B:$FF,32,0)</f>
        <v>138401.09</v>
      </c>
      <c r="AH68" s="126">
        <f>VLOOKUP($A68,'[4]New ISB'!$B:$FF,33,0)</f>
        <v>0</v>
      </c>
      <c r="AI68" s="126">
        <f>VLOOKUP($A68,'[4]New ISB'!$B:$FF,34,0)</f>
        <v>0</v>
      </c>
      <c r="AJ68" s="126">
        <f>VLOOKUP($A68,'[4]New ISB'!$B:$FF,35,0)</f>
        <v>0</v>
      </c>
      <c r="AK68" s="126">
        <f>VLOOKUP($A68,'[4]New ISB'!$B:$FF,36,0)</f>
        <v>20234.240000000002</v>
      </c>
      <c r="AL68" s="126">
        <f>VLOOKUP($A68,'[4]New ISB'!$B:$FF,37,0)</f>
        <v>0</v>
      </c>
      <c r="AM68" s="126">
        <f>VLOOKUP($A68,'[4]New ISB'!$B:$FF,38,0)</f>
        <v>0</v>
      </c>
      <c r="AN68" s="126">
        <f>VLOOKUP($A68,'[4]New ISB'!$B:$FF,39,0)</f>
        <v>0</v>
      </c>
      <c r="AO68" s="126">
        <f>VLOOKUP($A68,'[4]New ISB'!$B:$FF,40,0)</f>
        <v>0</v>
      </c>
      <c r="AP68" s="126">
        <f>VLOOKUP($A68,'[4]New ISB'!$B:$FF,41,0)</f>
        <v>0</v>
      </c>
      <c r="AQ68" s="126">
        <f>VLOOKUP($A68,'[4]New ISB'!$B:$FF,42,0)</f>
        <v>0</v>
      </c>
      <c r="AR68" s="126">
        <f>VLOOKUP($A68,'[4]New ISB'!$B:$FF,43,0)</f>
        <v>0</v>
      </c>
      <c r="AS68" s="126">
        <f>VLOOKUP($A68,'[4]New ISB'!$B:$FF,44,0)</f>
        <v>0</v>
      </c>
      <c r="AT68" s="126">
        <f t="shared" si="19"/>
        <v>2265928.0419600001</v>
      </c>
      <c r="AU68" s="126">
        <f t="shared" si="20"/>
        <v>264284.66375498171</v>
      </c>
      <c r="AV68" s="126">
        <f t="shared" si="21"/>
        <v>158635.32999999999</v>
      </c>
      <c r="AW68" s="126">
        <f>VLOOKUP($A68,'[4]New ISB'!$B:$FF,48,0)</f>
        <v>160297.99623296078</v>
      </c>
      <c r="AX68" s="126">
        <f t="shared" si="22"/>
        <v>2688848.0357149821</v>
      </c>
      <c r="AY68" s="126">
        <f>VLOOKUP($A68,'[4]New ISB'!$B:$CC,50,0)</f>
        <v>2668613.7957149819</v>
      </c>
      <c r="AZ68" s="126">
        <f>VLOOKUP($A68,'[4]New ISB'!$B:$CC,51,0)</f>
        <v>4610</v>
      </c>
      <c r="BA68" s="126">
        <f>VLOOKUP($A68,'[4]New ISB'!$B:$CC,52,0)</f>
        <v>2908910</v>
      </c>
      <c r="BB68" s="126">
        <f>VLOOKUP($A68,'[4]New ISB'!$B:$CC,53,0)</f>
        <v>240296.20428501815</v>
      </c>
      <c r="BC68" s="126">
        <f>VLOOKUP($A68,'[4]New ISB'!$B:$CC,54,0)</f>
        <v>0</v>
      </c>
      <c r="BD68" s="126">
        <f>VLOOKUP($A68,'[4]New ISB'!$B:$CC,55,0)</f>
        <v>2929144.24</v>
      </c>
      <c r="BE68" s="126">
        <f>VLOOKUP($A68,'[4]New ISB'!$B:$CC,56,0)</f>
        <v>2929144.24</v>
      </c>
      <c r="BF68" s="126">
        <f>VLOOKUP($A68,'[4]New ISB'!$B:$CC,57,0)</f>
        <v>0</v>
      </c>
      <c r="BG68" s="126">
        <f>VLOOKUP($A68,'[4]New ISB'!$B:$CC,58,0)</f>
        <v>2929144.24</v>
      </c>
      <c r="BH68" s="126">
        <f>VLOOKUP($A68,'[4]New ISB'!$B:$CC,59,0)</f>
        <v>2770508.91</v>
      </c>
      <c r="BI68" s="126">
        <f>VLOOKUP($A68,'[4]New ISB'!$B:$CC,60,0)</f>
        <v>2770508.91</v>
      </c>
      <c r="BJ68" s="126">
        <f>VLOOKUP($A68,'[4]New ISB'!$B:$CC,61,0)</f>
        <v>4390.6638827258321</v>
      </c>
      <c r="BK68" s="126">
        <f>VLOOKUP($A68,'[4]New ISB'!$B:$CC,62,0)</f>
        <v>4322.5709244444452</v>
      </c>
      <c r="BL68" s="159">
        <f>VLOOKUP($A68,'[4]New ISB'!$B:$CC,63,0)</f>
        <v>1.5752883983075075E-2</v>
      </c>
      <c r="BM68" s="126">
        <f>VLOOKUP($A68,'[4]New ISB'!$B:$CC,64,0)</f>
        <v>0</v>
      </c>
      <c r="BN68" s="126">
        <f>VLOOKUP($A68,'[4]New ISB'!$B:$CC,65,0)</f>
        <v>0</v>
      </c>
      <c r="BO68" s="126">
        <f>VLOOKUP($A68,'[4]New ISB'!$B:$CC,66,0)</f>
        <v>2929144.24</v>
      </c>
      <c r="BP68" s="126">
        <f>VLOOKUP($A68,'[4]New ISB'!$B:$CC,67,0)</f>
        <v>4610</v>
      </c>
      <c r="BQ68" s="127" t="str">
        <f>VLOOKUP($A68,'[4]New ISB'!$B:$CC,68,0)</f>
        <v>Y</v>
      </c>
      <c r="BR68" s="126">
        <f>VLOOKUP($A68,'[4]New ISB'!$B:$CC,69,0)</f>
        <v>4642.0669413629166</v>
      </c>
      <c r="BS68" s="159">
        <f>VLOOKUP($A68,'[4]New ISB'!$B:$CC,70,0)</f>
        <v>1.6445446241817541E-2</v>
      </c>
      <c r="BT68" s="126">
        <f>VLOOKUP($A68,'[4]New ISB'!$B:$CC,71,0)</f>
        <v>0</v>
      </c>
      <c r="BU68" s="126">
        <f>VLOOKUP($A68,'[4]New ISB'!$B:$CC,72,0)</f>
        <v>2929144.24</v>
      </c>
      <c r="BV68" s="126">
        <f>VLOOKUP($A68,'[4]New ISB'!$B:$CC,73,0)</f>
        <v>0</v>
      </c>
      <c r="BW68" s="126">
        <f>VLOOKUP($A68,'[4]New ISB'!$B:$CC,74,0)</f>
        <v>2929144.24</v>
      </c>
      <c r="BY68" s="126">
        <f>VLOOKUP($A68,'[4]New ISB'!$B:$CC,75,0)</f>
        <v>20234.240000000002</v>
      </c>
      <c r="BZ68" s="126">
        <f>VLOOKUP($A68,'[4]New ISB'!$B:$CC,76,0)</f>
        <v>2908910</v>
      </c>
      <c r="CA68" s="126">
        <f>VLOOKUP(A68,'[4]New ISB'!$B:$F,5,0)</f>
        <v>631</v>
      </c>
      <c r="CB68" s="129">
        <f>VLOOKUP($A68,'[4]Adjusted Factors'!$E:$W,18,0)</f>
        <v>0</v>
      </c>
      <c r="CC68" s="129">
        <f>VLOOKUP($A68,'[4]Adjusted Factors'!$E:$W,19,0)</f>
        <v>0</v>
      </c>
      <c r="CE68" s="126"/>
      <c r="CI68" s="124" t="s">
        <v>168</v>
      </c>
      <c r="CJ68" s="124">
        <v>2281</v>
      </c>
      <c r="CK68" s="144"/>
      <c r="CL68" s="145"/>
      <c r="CM68" s="124">
        <f ca="1">VLOOKUP($A68,'[5]Adjusted Factors'!$E:$BH,28,0)</f>
        <v>39.999999999999979</v>
      </c>
      <c r="CN68" s="124">
        <f ca="1">VLOOKUP($A68,'[5]Adjusted Factors'!$E:$BH,29,0)</f>
        <v>42.000000000000007</v>
      </c>
      <c r="CO68" s="124">
        <f ca="1">VLOOKUP($A68,'[5]Adjusted Factors'!$E:$BH,30,0)</f>
        <v>0</v>
      </c>
      <c r="CP68" s="124">
        <f ca="1">VLOOKUP($A68,'[5]Adjusted Factors'!$E:$BH,31,0)</f>
        <v>0</v>
      </c>
      <c r="CQ68" s="124">
        <f ca="1">VLOOKUP($A68,'[5]Adjusted Factors'!$E:$BH,32,0)</f>
        <v>597.89507154213049</v>
      </c>
      <c r="CR68" s="124">
        <f ca="1">VLOOKUP($A68,'[5]Adjusted Factors'!$E:$BH,33,0)</f>
        <v>9.0286168521462908</v>
      </c>
      <c r="CS68" s="124">
        <f ca="1">VLOOKUP($A68,'[5]Adjusted Factors'!$E:$BH,34,0)</f>
        <v>15.047694753577131</v>
      </c>
      <c r="CT68" s="124">
        <f ca="1">VLOOKUP($A68,'[5]Adjusted Factors'!$E:$BH,35,0)</f>
        <v>4.0127186009538978</v>
      </c>
      <c r="CU68" s="124">
        <f ca="1">VLOOKUP($A68,'[5]Adjusted Factors'!$E:$BH,36,0)</f>
        <v>3.0095389507154198</v>
      </c>
      <c r="CV68" s="124">
        <f ca="1">VLOOKUP($A68,'[5]Adjusted Factors'!$E:$BH,37,0)</f>
        <v>0</v>
      </c>
      <c r="CW68" s="124">
        <f ca="1">VLOOKUP($A68,'[5]Adjusted Factors'!$E:$BH,38,0)</f>
        <v>2.0063593004769489</v>
      </c>
      <c r="CX68" s="124">
        <f ca="1">VLOOKUP($A68,'[5]Adjusted Factors'!$E:$BH,39,0)</f>
        <v>0</v>
      </c>
      <c r="CY68" s="124">
        <f ca="1">VLOOKUP($A68,'[5]Adjusted Factors'!$E:$BH,40,0)</f>
        <v>0</v>
      </c>
      <c r="CZ68" s="124">
        <f ca="1">VLOOKUP($A68,'[5]Adjusted Factors'!$E:$BH,41,0)</f>
        <v>0</v>
      </c>
      <c r="DA68" s="124">
        <f ca="1">VLOOKUP($A68,'[5]Adjusted Factors'!$E:$BH,42,0)</f>
        <v>0</v>
      </c>
      <c r="DB68" s="124">
        <f ca="1">VLOOKUP($A68,'[5]Adjusted Factors'!$E:$BH,43,0)</f>
        <v>0</v>
      </c>
      <c r="DC68" s="124">
        <f ca="1">VLOOKUP($A68,'[5]Adjusted Factors'!$E:$BH,44,0)</f>
        <v>0</v>
      </c>
      <c r="DD68" s="124">
        <f ca="1">VLOOKUP($A68,'[5]Adjusted Factors'!$E:$BH,45,0)</f>
        <v>0</v>
      </c>
      <c r="DE68" s="124">
        <f ca="1">VLOOKUP($A68,'[5]Adjusted Factors'!$E:$BH,46,0)</f>
        <v>137.63031423290181</v>
      </c>
      <c r="DF68" s="124">
        <f ca="1">VLOOKUP($A68,'[5]Adjusted Factors'!$E:$BH,47,0)</f>
        <v>0</v>
      </c>
      <c r="DG68" s="124">
        <f ca="1">VLOOKUP($A68,'[5]Adjusted Factors'!$E:$BH,48,0)</f>
        <v>94.344597857077147</v>
      </c>
      <c r="DH68" s="124">
        <f ca="1">VLOOKUP($A68,'[5]Adjusted Factors'!$E:$BH,49,0)</f>
        <v>0</v>
      </c>
      <c r="DI68" s="124">
        <f ca="1">VLOOKUP($A68,'[5]Adjusted Factors'!$E:$BH,50,0)</f>
        <v>0</v>
      </c>
      <c r="DJ68" s="124">
        <f ca="1">VLOOKUP($A68,'[5]Adjusted Factors'!$E:$BH,51,0)</f>
        <v>0</v>
      </c>
      <c r="DK68" s="124">
        <f ca="1">VLOOKUP($A68,'[5]Adjusted Factors'!$E:$BH,52,0)</f>
        <v>0</v>
      </c>
      <c r="DL68" s="124">
        <f ca="1">VLOOKUP($A68,'[5]Adjusted Factors'!$E:$BH,53,0)</f>
        <v>0</v>
      </c>
      <c r="DM68" s="124">
        <f ca="1">VLOOKUP($A68,'[5]Adjusted Factors'!$E:$BH,54,0)</f>
        <v>0</v>
      </c>
      <c r="DN68" s="124">
        <f ca="1">VLOOKUP($A68,'[5]Adjusted Factors'!$E:$BH,55,0)</f>
        <v>0</v>
      </c>
      <c r="DO68" s="124">
        <f ca="1">VLOOKUP($A68,'[5]Adjusted Factors'!$E:$BH,55,0)</f>
        <v>0</v>
      </c>
    </row>
    <row r="69" spans="1:119" x14ac:dyDescent="0.2">
      <c r="A69" s="124">
        <v>138440</v>
      </c>
      <c r="B69" s="124">
        <v>8262018</v>
      </c>
      <c r="C69" s="124" t="s">
        <v>107</v>
      </c>
      <c r="D69" s="126">
        <f>VLOOKUP(A69,'[4]New ISB'!$B$6:$G$195,4,0)</f>
        <v>201</v>
      </c>
      <c r="E69" s="126">
        <f>VLOOKUP(A69,'[4]New ISB'!$B$6:$G$195,5,0)</f>
        <v>201</v>
      </c>
      <c r="F69" s="126">
        <f>VLOOKUP(A69,'[4]New ISB'!$B$6:$G$195,6,0)</f>
        <v>0</v>
      </c>
      <c r="G69" s="126">
        <f>VLOOKUP(A69,'[4]New ISB'!$B:$H,7,0)</f>
        <v>721793.24315999995</v>
      </c>
      <c r="H69" s="126">
        <f>VLOOKUP(A69,'[4]New ISB'!$B:$J,8,0)</f>
        <v>0</v>
      </c>
      <c r="I69" s="126">
        <f>VLOOKUP(A69,'[4]New ISB'!$B:$J,9,0)</f>
        <v>0</v>
      </c>
      <c r="J69" s="126">
        <f>VLOOKUP($A69,'[4]New ISB'!$B:$FF,10,0)</f>
        <v>55000.309999999961</v>
      </c>
      <c r="K69" s="126">
        <f>VLOOKUP($A69,'[4]New ISB'!$B:$FF,11,0)</f>
        <v>0</v>
      </c>
      <c r="L69" s="126">
        <f>VLOOKUP($A69,'[4]New ISB'!$B:$FF,12,0)</f>
        <v>96262.740000000063</v>
      </c>
      <c r="M69" s="126">
        <f>VLOOKUP($A69,'[4]New ISB'!$B:$FF,13,0)</f>
        <v>0</v>
      </c>
      <c r="N69" s="126">
        <f>VLOOKUP($A69,'[4]New ISB'!$B:$FF,14,0)</f>
        <v>15488.000000000004</v>
      </c>
      <c r="O69" s="126">
        <f>VLOOKUP($A69,'[4]New ISB'!$B:$FF,15,0)</f>
        <v>586.96000000000026</v>
      </c>
      <c r="P69" s="126">
        <f>VLOOKUP($A69,'[4]New ISB'!$B:$FF,16,0)</f>
        <v>7331.9999999999964</v>
      </c>
      <c r="Q69" s="126">
        <f>VLOOKUP($A69,'[4]New ISB'!$B:$FF,17,0)</f>
        <v>37957.439999999959</v>
      </c>
      <c r="R69" s="126">
        <f>VLOOKUP($A69,'[4]New ISB'!$B:$FF,18,0)</f>
        <v>10076.27</v>
      </c>
      <c r="S69" s="126">
        <f>VLOOKUP($A69,'[4]New ISB'!$B:$FF,19,0)</f>
        <v>0</v>
      </c>
      <c r="T69" s="126">
        <f>VLOOKUP($A69,'[4]New ISB'!$B:$FF,20,0)</f>
        <v>0</v>
      </c>
      <c r="U69" s="126">
        <f>VLOOKUP($A69,'[4]New ISB'!$B:$FF,21,0)</f>
        <v>0</v>
      </c>
      <c r="V69" s="126">
        <f>VLOOKUP($A69,'[4]New ISB'!$B:$FF,22,0)</f>
        <v>0</v>
      </c>
      <c r="W69" s="126">
        <f>VLOOKUP($A69,'[4]New ISB'!$B:$FF,23,0)</f>
        <v>0</v>
      </c>
      <c r="X69" s="126">
        <f>VLOOKUP($A69,'[4]New ISB'!$B:$FF,24,0)</f>
        <v>0</v>
      </c>
      <c r="Y69" s="126">
        <f>VLOOKUP($A69,'[4]New ISB'!$B:$FF,25,0)</f>
        <v>0</v>
      </c>
      <c r="Z69" s="126">
        <f>VLOOKUP($A69,'[4]New ISB'!$B:$FF,26,0)</f>
        <v>29142.167727272768</v>
      </c>
      <c r="AA69" s="126">
        <f>VLOOKUP($A69,'[4]New ISB'!$B:$FF,27,0)</f>
        <v>0</v>
      </c>
      <c r="AB69" s="126"/>
      <c r="AC69" s="126">
        <f>VLOOKUP($A69,'[4]New ISB'!$B:$FF,28,0)</f>
        <v>64549.87681940692</v>
      </c>
      <c r="AD69" s="126">
        <f>VLOOKUP($A69,'[4]New ISB'!$B:$FF,29,0)</f>
        <v>0</v>
      </c>
      <c r="AE69" s="126">
        <f>VLOOKUP($A69,'[4]New ISB'!$B:$FF,30,0)</f>
        <v>17735.125200000086</v>
      </c>
      <c r="AF69" s="126">
        <f>VLOOKUP($A69,'[4]New ISB'!$B:$FF,31,0)</f>
        <v>0</v>
      </c>
      <c r="AG69" s="126">
        <f>VLOOKUP($A69,'[4]New ISB'!$B:$FF,32,0)</f>
        <v>138401.09</v>
      </c>
      <c r="AH69" s="126">
        <f>VLOOKUP($A69,'[4]New ISB'!$B:$FF,33,0)</f>
        <v>0</v>
      </c>
      <c r="AI69" s="126">
        <f>VLOOKUP($A69,'[4]New ISB'!$B:$FF,34,0)</f>
        <v>0</v>
      </c>
      <c r="AJ69" s="126">
        <f>VLOOKUP($A69,'[4]New ISB'!$B:$FF,35,0)</f>
        <v>0</v>
      </c>
      <c r="AK69" s="126">
        <f>VLOOKUP($A69,'[4]New ISB'!$B:$FF,36,0)</f>
        <v>5228.5439999999999</v>
      </c>
      <c r="AL69" s="126">
        <f>VLOOKUP($A69,'[4]New ISB'!$B:$FF,37,0)</f>
        <v>0</v>
      </c>
      <c r="AM69" s="126">
        <f>VLOOKUP($A69,'[4]New ISB'!$B:$FF,38,0)</f>
        <v>0</v>
      </c>
      <c r="AN69" s="126">
        <f>VLOOKUP($A69,'[4]New ISB'!$B:$FF,39,0)</f>
        <v>0</v>
      </c>
      <c r="AO69" s="126">
        <f>VLOOKUP($A69,'[4]New ISB'!$B:$FF,40,0)</f>
        <v>0</v>
      </c>
      <c r="AP69" s="126">
        <f>VLOOKUP($A69,'[4]New ISB'!$B:$FF,41,0)</f>
        <v>0</v>
      </c>
      <c r="AQ69" s="126">
        <f>VLOOKUP($A69,'[4]New ISB'!$B:$FF,42,0)</f>
        <v>0</v>
      </c>
      <c r="AR69" s="126">
        <f>VLOOKUP($A69,'[4]New ISB'!$B:$FF,43,0)</f>
        <v>0</v>
      </c>
      <c r="AS69" s="126">
        <f>VLOOKUP($A69,'[4]New ISB'!$B:$FF,44,0)</f>
        <v>0</v>
      </c>
      <c r="AT69" s="126">
        <f t="shared" ref="AT69:AT108" si="23">SUM(G69:I69)</f>
        <v>721793.24315999995</v>
      </c>
      <c r="AU69" s="126">
        <f t="shared" ref="AU69:AU108" si="24">SUM(J69:AF69)</f>
        <v>334130.88974667969</v>
      </c>
      <c r="AV69" s="126">
        <f t="shared" ref="AV69:AV108" si="25">SUM(AG69:AK69)</f>
        <v>143629.63399999999</v>
      </c>
      <c r="AW69" s="126">
        <f>VLOOKUP($A69,'[4]New ISB'!$B:$FF,48,0)</f>
        <v>121611.08333152125</v>
      </c>
      <c r="AX69" s="126">
        <f t="shared" ref="AX69:AX108" si="26">SUM(AT69:AV69)</f>
        <v>1199553.7669066796</v>
      </c>
      <c r="AY69" s="126">
        <f>VLOOKUP($A69,'[4]New ISB'!$B:$CC,50,0)</f>
        <v>1194325.2229066796</v>
      </c>
      <c r="AZ69" s="126">
        <f>VLOOKUP($A69,'[4]New ISB'!$B:$CC,51,0)</f>
        <v>4610</v>
      </c>
      <c r="BA69" s="126">
        <f>VLOOKUP($A69,'[4]New ISB'!$B:$CC,52,0)</f>
        <v>926610</v>
      </c>
      <c r="BB69" s="126">
        <f>VLOOKUP($A69,'[4]New ISB'!$B:$CC,53,0)</f>
        <v>0</v>
      </c>
      <c r="BC69" s="126">
        <f>VLOOKUP($A69,'[4]New ISB'!$B:$CC,54,0)</f>
        <v>0</v>
      </c>
      <c r="BD69" s="126">
        <f>VLOOKUP($A69,'[4]New ISB'!$B:$CC,55,0)</f>
        <v>1199553.7669066796</v>
      </c>
      <c r="BE69" s="126">
        <f>VLOOKUP($A69,'[4]New ISB'!$B:$CC,56,0)</f>
        <v>1199553.7669066796</v>
      </c>
      <c r="BF69" s="126">
        <f>VLOOKUP($A69,'[4]New ISB'!$B:$CC,57,0)</f>
        <v>0</v>
      </c>
      <c r="BG69" s="126">
        <f>VLOOKUP($A69,'[4]New ISB'!$B:$CC,58,0)</f>
        <v>931838.54399999999</v>
      </c>
      <c r="BH69" s="126">
        <f>VLOOKUP($A69,'[4]New ISB'!$B:$CC,59,0)</f>
        <v>788208.91</v>
      </c>
      <c r="BI69" s="126">
        <f>VLOOKUP($A69,'[4]New ISB'!$B:$CC,60,0)</f>
        <v>1055924.1329066795</v>
      </c>
      <c r="BJ69" s="126">
        <f>VLOOKUP($A69,'[4]New ISB'!$B:$CC,61,0)</f>
        <v>5253.3538950581069</v>
      </c>
      <c r="BK69" s="126">
        <f>VLOOKUP($A69,'[4]New ISB'!$B:$CC,62,0)</f>
        <v>5040.1072161764705</v>
      </c>
      <c r="BL69" s="159">
        <f>VLOOKUP($A69,'[4]New ISB'!$B:$CC,63,0)</f>
        <v>4.2309948922755206E-2</v>
      </c>
      <c r="BM69" s="126">
        <f>VLOOKUP($A69,'[4]New ISB'!$B:$CC,64,0)</f>
        <v>0</v>
      </c>
      <c r="BN69" s="126">
        <f>VLOOKUP($A69,'[4]New ISB'!$B:$CC,65,0)</f>
        <v>0</v>
      </c>
      <c r="BO69" s="126">
        <f>VLOOKUP($A69,'[4]New ISB'!$B:$CC,66,0)</f>
        <v>1199553.7669066796</v>
      </c>
      <c r="BP69" s="126">
        <f>VLOOKUP($A69,'[4]New ISB'!$B:$CC,67,0)</f>
        <v>5941.9165318740279</v>
      </c>
      <c r="BQ69" s="127" t="str">
        <f>VLOOKUP($A69,'[4]New ISB'!$B:$CC,68,0)</f>
        <v>Y</v>
      </c>
      <c r="BR69" s="126">
        <f>VLOOKUP($A69,'[4]New ISB'!$B:$CC,69,0)</f>
        <v>5967.9291885904458</v>
      </c>
      <c r="BS69" s="159">
        <f>VLOOKUP($A69,'[4]New ISB'!$B:$CC,70,0)</f>
        <v>3.8550453671285068E-2</v>
      </c>
      <c r="BT69" s="126">
        <f>VLOOKUP($A69,'[4]New ISB'!$B:$CC,71,0)</f>
        <v>0</v>
      </c>
      <c r="BU69" s="126">
        <f>VLOOKUP($A69,'[4]New ISB'!$B:$CC,72,0)</f>
        <v>1199553.7669066796</v>
      </c>
      <c r="BV69" s="126">
        <f>VLOOKUP($A69,'[4]New ISB'!$B:$CC,73,0)</f>
        <v>0</v>
      </c>
      <c r="BW69" s="126">
        <f>VLOOKUP($A69,'[4]New ISB'!$B:$CC,74,0)</f>
        <v>1199553.7669066796</v>
      </c>
      <c r="BY69" s="126">
        <f>VLOOKUP($A69,'[4]New ISB'!$B:$CC,75,0)</f>
        <v>5228.5439999999999</v>
      </c>
      <c r="BZ69" s="126">
        <f>VLOOKUP($A69,'[4]New ISB'!$B:$CC,76,0)</f>
        <v>1194325.2229066796</v>
      </c>
      <c r="CA69" s="126">
        <f>VLOOKUP(A69,'[4]New ISB'!$B:$F,5,0)</f>
        <v>201</v>
      </c>
      <c r="CB69" s="129">
        <f>VLOOKUP($A69,'[4]Adjusted Factors'!$E:$W,18,0)</f>
        <v>0</v>
      </c>
      <c r="CC69" s="129">
        <f>VLOOKUP($A69,'[4]Adjusted Factors'!$E:$W,19,0)</f>
        <v>0</v>
      </c>
      <c r="CE69" s="126"/>
      <c r="CI69" s="124" t="s">
        <v>169</v>
      </c>
      <c r="CJ69" s="124">
        <v>2019</v>
      </c>
      <c r="CK69" s="144"/>
      <c r="CL69" s="145"/>
      <c r="CM69" s="124">
        <f ca="1">VLOOKUP($A69,'[5]Adjusted Factors'!$E:$BH,28,0)</f>
        <v>108.99999999999993</v>
      </c>
      <c r="CN69" s="124">
        <f ca="1">VLOOKUP($A69,'[5]Adjusted Factors'!$E:$BH,29,0)</f>
        <v>114.00000000000009</v>
      </c>
      <c r="CO69" s="124">
        <f ca="1">VLOOKUP($A69,'[5]Adjusted Factors'!$E:$BH,30,0)</f>
        <v>0</v>
      </c>
      <c r="CP69" s="124">
        <f ca="1">VLOOKUP($A69,'[5]Adjusted Factors'!$E:$BH,31,0)</f>
        <v>0</v>
      </c>
      <c r="CQ69" s="124">
        <f ca="1">VLOOKUP($A69,'[5]Adjusted Factors'!$E:$BH,32,0)</f>
        <v>24.000000000000028</v>
      </c>
      <c r="CR69" s="124">
        <f ca="1">VLOOKUP($A69,'[5]Adjusted Factors'!$E:$BH,33,0)</f>
        <v>64.000000000000014</v>
      </c>
      <c r="CS69" s="124">
        <f ca="1">VLOOKUP($A69,'[5]Adjusted Factors'!$E:$BH,34,0)</f>
        <v>2.0000000000000009</v>
      </c>
      <c r="CT69" s="124">
        <f ca="1">VLOOKUP($A69,'[5]Adjusted Factors'!$E:$BH,35,0)</f>
        <v>15.999999999999991</v>
      </c>
      <c r="CU69" s="124">
        <f ca="1">VLOOKUP($A69,'[5]Adjusted Factors'!$E:$BH,36,0)</f>
        <v>75.999999999999915</v>
      </c>
      <c r="CV69" s="124">
        <f ca="1">VLOOKUP($A69,'[5]Adjusted Factors'!$E:$BH,37,0)</f>
        <v>19</v>
      </c>
      <c r="CW69" s="124">
        <f ca="1">VLOOKUP($A69,'[5]Adjusted Factors'!$E:$BH,38,0)</f>
        <v>0</v>
      </c>
      <c r="CX69" s="124">
        <f ca="1">VLOOKUP($A69,'[5]Adjusted Factors'!$E:$BH,39,0)</f>
        <v>0</v>
      </c>
      <c r="CY69" s="124">
        <f ca="1">VLOOKUP($A69,'[5]Adjusted Factors'!$E:$BH,40,0)</f>
        <v>0</v>
      </c>
      <c r="CZ69" s="124">
        <f ca="1">VLOOKUP($A69,'[5]Adjusted Factors'!$E:$BH,41,0)</f>
        <v>0</v>
      </c>
      <c r="DA69" s="124">
        <f ca="1">VLOOKUP($A69,'[5]Adjusted Factors'!$E:$BH,42,0)</f>
        <v>0</v>
      </c>
      <c r="DB69" s="124">
        <f ca="1">VLOOKUP($A69,'[5]Adjusted Factors'!$E:$BH,43,0)</f>
        <v>0</v>
      </c>
      <c r="DC69" s="124">
        <f ca="1">VLOOKUP($A69,'[5]Adjusted Factors'!$E:$BH,44,0)</f>
        <v>0</v>
      </c>
      <c r="DD69" s="124">
        <f ca="1">VLOOKUP($A69,'[5]Adjusted Factors'!$E:$BH,45,0)</f>
        <v>0</v>
      </c>
      <c r="DE69" s="124">
        <f ca="1">VLOOKUP($A69,'[5]Adjusted Factors'!$E:$BH,46,0)</f>
        <v>47.965909090909165</v>
      </c>
      <c r="DF69" s="124">
        <f ca="1">VLOOKUP($A69,'[5]Adjusted Factors'!$E:$BH,47,0)</f>
        <v>0</v>
      </c>
      <c r="DG69" s="124">
        <f ca="1">VLOOKUP($A69,'[5]Adjusted Factors'!$E:$BH,48,0)</f>
        <v>53.575920934411428</v>
      </c>
      <c r="DH69" s="124">
        <f ca="1">VLOOKUP($A69,'[5]Adjusted Factors'!$E:$BH,49,0)</f>
        <v>0</v>
      </c>
      <c r="DI69" s="124">
        <f ca="1">VLOOKUP($A69,'[5]Adjusted Factors'!$E:$BH,50,0)</f>
        <v>0</v>
      </c>
      <c r="DJ69" s="124">
        <f ca="1">VLOOKUP($A69,'[5]Adjusted Factors'!$E:$BH,51,0)</f>
        <v>0</v>
      </c>
      <c r="DK69" s="124">
        <f ca="1">VLOOKUP($A69,'[5]Adjusted Factors'!$E:$BH,52,0)</f>
        <v>0</v>
      </c>
      <c r="DL69" s="124">
        <f ca="1">VLOOKUP($A69,'[5]Adjusted Factors'!$E:$BH,53,0)</f>
        <v>0</v>
      </c>
      <c r="DM69" s="124">
        <f ca="1">VLOOKUP($A69,'[5]Adjusted Factors'!$E:$BH,54,0)</f>
        <v>0</v>
      </c>
      <c r="DN69" s="124">
        <f ca="1">VLOOKUP($A69,'[5]Adjusted Factors'!$E:$BH,55,0)</f>
        <v>17.940000000000087</v>
      </c>
      <c r="DO69" s="124">
        <f ca="1">VLOOKUP($A69,'[5]Adjusted Factors'!$E:$BH,55,0)</f>
        <v>17.940000000000087</v>
      </c>
    </row>
    <row r="70" spans="1:119" x14ac:dyDescent="0.2">
      <c r="A70" s="124">
        <v>138605</v>
      </c>
      <c r="B70" s="124">
        <v>8262019</v>
      </c>
      <c r="C70" s="124" t="s">
        <v>169</v>
      </c>
      <c r="D70" s="126">
        <f>VLOOKUP(A70,'[4]New ISB'!$B$6:$G$195,4,0)</f>
        <v>352</v>
      </c>
      <c r="E70" s="126">
        <f>VLOOKUP(A70,'[4]New ISB'!$B$6:$G$195,5,0)</f>
        <v>352</v>
      </c>
      <c r="F70" s="126">
        <f>VLOOKUP(A70,'[4]New ISB'!$B$6:$G$195,6,0)</f>
        <v>0</v>
      </c>
      <c r="G70" s="126">
        <f>VLOOKUP(A70,'[4]New ISB'!$B:$H,7,0)</f>
        <v>1264035.9283199999</v>
      </c>
      <c r="H70" s="126">
        <f>VLOOKUP(A70,'[4]New ISB'!$B:$J,8,0)</f>
        <v>0</v>
      </c>
      <c r="I70" s="126">
        <f>VLOOKUP(A70,'[4]New ISB'!$B:$J,9,0)</f>
        <v>0</v>
      </c>
      <c r="J70" s="126">
        <f>VLOOKUP($A70,'[4]New ISB'!$B:$FF,10,0)</f>
        <v>77202.27</v>
      </c>
      <c r="K70" s="126">
        <f>VLOOKUP($A70,'[4]New ISB'!$B:$FF,11,0)</f>
        <v>0</v>
      </c>
      <c r="L70" s="126">
        <f>VLOOKUP($A70,'[4]New ISB'!$B:$FF,12,0)</f>
        <v>135105.60000000012</v>
      </c>
      <c r="M70" s="126">
        <f>VLOOKUP($A70,'[4]New ISB'!$B:$FF,13,0)</f>
        <v>0</v>
      </c>
      <c r="N70" s="126">
        <f>VLOOKUP($A70,'[4]New ISB'!$B:$FF,14,0)</f>
        <v>31218.000000000022</v>
      </c>
      <c r="O70" s="126">
        <f>VLOOKUP($A70,'[4]New ISB'!$B:$FF,15,0)</f>
        <v>20837.079999999954</v>
      </c>
      <c r="P70" s="126">
        <f>VLOOKUP($A70,'[4]New ISB'!$B:$FF,16,0)</f>
        <v>8248.4999999999927</v>
      </c>
      <c r="Q70" s="126">
        <f>VLOOKUP($A70,'[4]New ISB'!$B:$FF,17,0)</f>
        <v>2996.6399999999921</v>
      </c>
      <c r="R70" s="126">
        <f>VLOOKUP($A70,'[4]New ISB'!$B:$FF,18,0)</f>
        <v>1590.9899999999996</v>
      </c>
      <c r="S70" s="126">
        <f>VLOOKUP($A70,'[4]New ISB'!$B:$FF,19,0)</f>
        <v>0</v>
      </c>
      <c r="T70" s="126">
        <f>VLOOKUP($A70,'[4]New ISB'!$B:$FF,20,0)</f>
        <v>0</v>
      </c>
      <c r="U70" s="126">
        <f>VLOOKUP($A70,'[4]New ISB'!$B:$FF,21,0)</f>
        <v>0</v>
      </c>
      <c r="V70" s="126">
        <f>VLOOKUP($A70,'[4]New ISB'!$B:$FF,22,0)</f>
        <v>0</v>
      </c>
      <c r="W70" s="126">
        <f>VLOOKUP($A70,'[4]New ISB'!$B:$FF,23,0)</f>
        <v>0</v>
      </c>
      <c r="X70" s="126">
        <f>VLOOKUP($A70,'[4]New ISB'!$B:$FF,24,0)</f>
        <v>0</v>
      </c>
      <c r="Y70" s="126">
        <f>VLOOKUP($A70,'[4]New ISB'!$B:$FF,25,0)</f>
        <v>0</v>
      </c>
      <c r="Z70" s="126">
        <f>VLOOKUP($A70,'[4]New ISB'!$B:$FF,26,0)</f>
        <v>41314.079999999965</v>
      </c>
      <c r="AA70" s="126">
        <f>VLOOKUP($A70,'[4]New ISB'!$B:$FF,27,0)</f>
        <v>0</v>
      </c>
      <c r="AB70" s="126"/>
      <c r="AC70" s="126">
        <f>VLOOKUP($A70,'[4]New ISB'!$B:$FF,28,0)</f>
        <v>150655.88413488088</v>
      </c>
      <c r="AD70" s="126">
        <f>VLOOKUP($A70,'[4]New ISB'!$B:$FF,29,0)</f>
        <v>0</v>
      </c>
      <c r="AE70" s="126">
        <f>VLOOKUP($A70,'[4]New ISB'!$B:$FF,30,0)</f>
        <v>5812.8504000000157</v>
      </c>
      <c r="AF70" s="126">
        <f>VLOOKUP($A70,'[4]New ISB'!$B:$FF,31,0)</f>
        <v>0</v>
      </c>
      <c r="AG70" s="126">
        <f>VLOOKUP($A70,'[4]New ISB'!$B:$FF,32,0)</f>
        <v>138401.09</v>
      </c>
      <c r="AH70" s="126">
        <f>VLOOKUP($A70,'[4]New ISB'!$B:$FF,33,0)</f>
        <v>0</v>
      </c>
      <c r="AI70" s="126">
        <f>VLOOKUP($A70,'[4]New ISB'!$B:$FF,34,0)</f>
        <v>0</v>
      </c>
      <c r="AJ70" s="126">
        <f>VLOOKUP($A70,'[4]New ISB'!$B:$FF,35,0)</f>
        <v>0</v>
      </c>
      <c r="AK70" s="126">
        <f>VLOOKUP($A70,'[4]New ISB'!$B:$FF,36,0)</f>
        <v>13350.912</v>
      </c>
      <c r="AL70" s="126">
        <f>VLOOKUP($A70,'[4]New ISB'!$B:$FF,37,0)</f>
        <v>0</v>
      </c>
      <c r="AM70" s="126">
        <f>VLOOKUP($A70,'[4]New ISB'!$B:$FF,38,0)</f>
        <v>0</v>
      </c>
      <c r="AN70" s="126">
        <f>VLOOKUP($A70,'[4]New ISB'!$B:$FF,39,0)</f>
        <v>0</v>
      </c>
      <c r="AO70" s="126">
        <f>VLOOKUP($A70,'[4]New ISB'!$B:$FF,40,0)</f>
        <v>0</v>
      </c>
      <c r="AP70" s="126">
        <f>VLOOKUP($A70,'[4]New ISB'!$B:$FF,41,0)</f>
        <v>0</v>
      </c>
      <c r="AQ70" s="126">
        <f>VLOOKUP($A70,'[4]New ISB'!$B:$FF,42,0)</f>
        <v>0</v>
      </c>
      <c r="AR70" s="126">
        <f>VLOOKUP($A70,'[4]New ISB'!$B:$FF,43,0)</f>
        <v>0</v>
      </c>
      <c r="AS70" s="126">
        <f>VLOOKUP($A70,'[4]New ISB'!$B:$FF,44,0)</f>
        <v>0</v>
      </c>
      <c r="AT70" s="126">
        <f t="shared" si="23"/>
        <v>1264035.9283199999</v>
      </c>
      <c r="AU70" s="126">
        <f t="shared" si="24"/>
        <v>474981.89453488088</v>
      </c>
      <c r="AV70" s="126">
        <f t="shared" si="25"/>
        <v>151752.00200000001</v>
      </c>
      <c r="AW70" s="126">
        <f>VLOOKUP($A70,'[4]New ISB'!$B:$FF,48,0)</f>
        <v>193032.321176194</v>
      </c>
      <c r="AX70" s="126">
        <f t="shared" si="26"/>
        <v>1890769.8248548808</v>
      </c>
      <c r="AY70" s="126">
        <f>VLOOKUP($A70,'[4]New ISB'!$B:$CC,50,0)</f>
        <v>1877418.9128548808</v>
      </c>
      <c r="AZ70" s="126">
        <f>VLOOKUP($A70,'[4]New ISB'!$B:$CC,51,0)</f>
        <v>4610</v>
      </c>
      <c r="BA70" s="126">
        <f>VLOOKUP($A70,'[4]New ISB'!$B:$CC,52,0)</f>
        <v>1622720</v>
      </c>
      <c r="BB70" s="126">
        <f>VLOOKUP($A70,'[4]New ISB'!$B:$CC,53,0)</f>
        <v>0</v>
      </c>
      <c r="BC70" s="126">
        <f>VLOOKUP($A70,'[4]New ISB'!$B:$CC,54,0)</f>
        <v>0</v>
      </c>
      <c r="BD70" s="126">
        <f>VLOOKUP($A70,'[4]New ISB'!$B:$CC,55,0)</f>
        <v>1890769.8248548808</v>
      </c>
      <c r="BE70" s="126">
        <f>VLOOKUP($A70,'[4]New ISB'!$B:$CC,56,0)</f>
        <v>1890769.824854881</v>
      </c>
      <c r="BF70" s="126">
        <f>VLOOKUP($A70,'[4]New ISB'!$B:$CC,57,0)</f>
        <v>0</v>
      </c>
      <c r="BG70" s="126">
        <f>VLOOKUP($A70,'[4]New ISB'!$B:$CC,58,0)</f>
        <v>1636070.912</v>
      </c>
      <c r="BH70" s="126">
        <f>VLOOKUP($A70,'[4]New ISB'!$B:$CC,59,0)</f>
        <v>1484318.91</v>
      </c>
      <c r="BI70" s="126">
        <f>VLOOKUP($A70,'[4]New ISB'!$B:$CC,60,0)</f>
        <v>1739017.8228548807</v>
      </c>
      <c r="BJ70" s="126">
        <f>VLOOKUP($A70,'[4]New ISB'!$B:$CC,61,0)</f>
        <v>4940.3915422013661</v>
      </c>
      <c r="BK70" s="126">
        <f>VLOOKUP($A70,'[4]New ISB'!$B:$CC,62,0)</f>
        <v>4793.1752775280893</v>
      </c>
      <c r="BL70" s="159">
        <f>VLOOKUP($A70,'[4]New ISB'!$B:$CC,63,0)</f>
        <v>3.0713724441389166E-2</v>
      </c>
      <c r="BM70" s="126">
        <f>VLOOKUP($A70,'[4]New ISB'!$B:$CC,64,0)</f>
        <v>0</v>
      </c>
      <c r="BN70" s="126">
        <f>VLOOKUP($A70,'[4]New ISB'!$B:$CC,65,0)</f>
        <v>0</v>
      </c>
      <c r="BO70" s="126">
        <f>VLOOKUP($A70,'[4]New ISB'!$B:$CC,66,0)</f>
        <v>1890769.8248548808</v>
      </c>
      <c r="BP70" s="126">
        <f>VLOOKUP($A70,'[4]New ISB'!$B:$CC,67,0)</f>
        <v>5333.5764569740932</v>
      </c>
      <c r="BQ70" s="127" t="str">
        <f>VLOOKUP($A70,'[4]New ISB'!$B:$CC,68,0)</f>
        <v>Y</v>
      </c>
      <c r="BR70" s="126">
        <f>VLOOKUP($A70,'[4]New ISB'!$B:$CC,69,0)</f>
        <v>5371.5051842468201</v>
      </c>
      <c r="BS70" s="159">
        <f>VLOOKUP($A70,'[4]New ISB'!$B:$CC,70,0)</f>
        <v>2.955213804729695E-2</v>
      </c>
      <c r="BT70" s="126">
        <f>VLOOKUP($A70,'[4]New ISB'!$B:$CC,71,0)</f>
        <v>0</v>
      </c>
      <c r="BU70" s="126">
        <f>VLOOKUP($A70,'[4]New ISB'!$B:$CC,72,0)</f>
        <v>1890769.8248548808</v>
      </c>
      <c r="BV70" s="126">
        <f>VLOOKUP($A70,'[4]New ISB'!$B:$CC,73,0)</f>
        <v>0</v>
      </c>
      <c r="BW70" s="126">
        <f>VLOOKUP($A70,'[4]New ISB'!$B:$CC,74,0)</f>
        <v>1890769.8248548808</v>
      </c>
      <c r="BY70" s="126">
        <f>VLOOKUP($A70,'[4]New ISB'!$B:$CC,75,0)</f>
        <v>13350.912</v>
      </c>
      <c r="BZ70" s="126">
        <f>VLOOKUP($A70,'[4]New ISB'!$B:$CC,76,0)</f>
        <v>1877418.9128548808</v>
      </c>
      <c r="CA70" s="126">
        <f>VLOOKUP(A70,'[4]New ISB'!$B:$F,5,0)</f>
        <v>352</v>
      </c>
      <c r="CB70" s="129">
        <f>VLOOKUP($A70,'[4]Adjusted Factors'!$E:$W,18,0)</f>
        <v>0</v>
      </c>
      <c r="CC70" s="129">
        <f>VLOOKUP($A70,'[4]Adjusted Factors'!$E:$W,19,0)</f>
        <v>0</v>
      </c>
      <c r="CE70" s="126"/>
      <c r="CI70" s="124" t="s">
        <v>170</v>
      </c>
      <c r="CJ70" s="124">
        <v>4018</v>
      </c>
      <c r="CK70" s="144"/>
      <c r="CL70" s="145"/>
      <c r="CM70" s="124">
        <f ca="1">VLOOKUP($A70,'[5]Adjusted Factors'!$E:$BH,28,0)</f>
        <v>153.00000000000003</v>
      </c>
      <c r="CN70" s="124">
        <f ca="1">VLOOKUP($A70,'[5]Adjusted Factors'!$E:$BH,29,0)</f>
        <v>160.00000000000014</v>
      </c>
      <c r="CO70" s="124">
        <f ca="1">VLOOKUP($A70,'[5]Adjusted Factors'!$E:$BH,30,0)</f>
        <v>0</v>
      </c>
      <c r="CP70" s="124">
        <f ca="1">VLOOKUP($A70,'[5]Adjusted Factors'!$E:$BH,31,0)</f>
        <v>0</v>
      </c>
      <c r="CQ70" s="124">
        <f ca="1">VLOOKUP($A70,'[5]Adjusted Factors'!$E:$BH,32,0)</f>
        <v>124.99999999999989</v>
      </c>
      <c r="CR70" s="124">
        <f ca="1">VLOOKUP($A70,'[5]Adjusted Factors'!$E:$BH,33,0)</f>
        <v>129.00000000000009</v>
      </c>
      <c r="CS70" s="124">
        <f ca="1">VLOOKUP($A70,'[5]Adjusted Factors'!$E:$BH,34,0)</f>
        <v>70.999999999999844</v>
      </c>
      <c r="CT70" s="124">
        <f ca="1">VLOOKUP($A70,'[5]Adjusted Factors'!$E:$BH,35,0)</f>
        <v>17.999999999999986</v>
      </c>
      <c r="CU70" s="124">
        <f ca="1">VLOOKUP($A70,'[5]Adjusted Factors'!$E:$BH,36,0)</f>
        <v>5.999999999999984</v>
      </c>
      <c r="CV70" s="124">
        <f ca="1">VLOOKUP($A70,'[5]Adjusted Factors'!$E:$BH,37,0)</f>
        <v>2.9999999999999991</v>
      </c>
      <c r="CW70" s="124">
        <f ca="1">VLOOKUP($A70,'[5]Adjusted Factors'!$E:$BH,38,0)</f>
        <v>0</v>
      </c>
      <c r="CX70" s="124">
        <f ca="1">VLOOKUP($A70,'[5]Adjusted Factors'!$E:$BH,39,0)</f>
        <v>0</v>
      </c>
      <c r="CY70" s="124">
        <f ca="1">VLOOKUP($A70,'[5]Adjusted Factors'!$E:$BH,40,0)</f>
        <v>0</v>
      </c>
      <c r="CZ70" s="124">
        <f ca="1">VLOOKUP($A70,'[5]Adjusted Factors'!$E:$BH,41,0)</f>
        <v>0</v>
      </c>
      <c r="DA70" s="124">
        <f ca="1">VLOOKUP($A70,'[5]Adjusted Factors'!$E:$BH,42,0)</f>
        <v>0</v>
      </c>
      <c r="DB70" s="124">
        <f ca="1">VLOOKUP($A70,'[5]Adjusted Factors'!$E:$BH,43,0)</f>
        <v>0</v>
      </c>
      <c r="DC70" s="124">
        <f ca="1">VLOOKUP($A70,'[5]Adjusted Factors'!$E:$BH,44,0)</f>
        <v>0</v>
      </c>
      <c r="DD70" s="124">
        <f ca="1">VLOOKUP($A70,'[5]Adjusted Factors'!$E:$BH,45,0)</f>
        <v>0</v>
      </c>
      <c r="DE70" s="124">
        <f ca="1">VLOOKUP($A70,'[5]Adjusted Factors'!$E:$BH,46,0)</f>
        <v>67.999999999999943</v>
      </c>
      <c r="DF70" s="124">
        <f ca="1">VLOOKUP($A70,'[5]Adjusted Factors'!$E:$BH,47,0)</f>
        <v>0</v>
      </c>
      <c r="DG70" s="124">
        <f ca="1">VLOOKUP($A70,'[5]Adjusted Factors'!$E:$BH,48,0)</f>
        <v>125.04327094683971</v>
      </c>
      <c r="DH70" s="124">
        <f ca="1">VLOOKUP($A70,'[5]Adjusted Factors'!$E:$BH,49,0)</f>
        <v>0</v>
      </c>
      <c r="DI70" s="124">
        <f ca="1">VLOOKUP($A70,'[5]Adjusted Factors'!$E:$BH,50,0)</f>
        <v>0</v>
      </c>
      <c r="DJ70" s="124">
        <f ca="1">VLOOKUP($A70,'[5]Adjusted Factors'!$E:$BH,51,0)</f>
        <v>0</v>
      </c>
      <c r="DK70" s="124">
        <f ca="1">VLOOKUP($A70,'[5]Adjusted Factors'!$E:$BH,52,0)</f>
        <v>0</v>
      </c>
      <c r="DL70" s="124">
        <f ca="1">VLOOKUP($A70,'[5]Adjusted Factors'!$E:$BH,53,0)</f>
        <v>0</v>
      </c>
      <c r="DM70" s="124">
        <f ca="1">VLOOKUP($A70,'[5]Adjusted Factors'!$E:$BH,54,0)</f>
        <v>0</v>
      </c>
      <c r="DN70" s="124">
        <f ca="1">VLOOKUP($A70,'[5]Adjusted Factors'!$E:$BH,55,0)</f>
        <v>5.8800000000000159</v>
      </c>
      <c r="DO70" s="124">
        <f ca="1">VLOOKUP($A70,'[5]Adjusted Factors'!$E:$BH,55,0)</f>
        <v>5.8800000000000159</v>
      </c>
    </row>
    <row r="71" spans="1:119" x14ac:dyDescent="0.2">
      <c r="A71" s="124">
        <v>139057</v>
      </c>
      <c r="B71" s="124">
        <v>8262020</v>
      </c>
      <c r="C71" s="124" t="s">
        <v>161</v>
      </c>
      <c r="D71" s="126">
        <f>VLOOKUP(A71,'[4]New ISB'!$B$6:$G$195,4,0)</f>
        <v>254</v>
      </c>
      <c r="E71" s="126">
        <f>VLOOKUP(A71,'[4]New ISB'!$B$6:$G$195,5,0)</f>
        <v>254</v>
      </c>
      <c r="F71" s="126">
        <f>VLOOKUP(A71,'[4]New ISB'!$B$6:$G$195,6,0)</f>
        <v>0</v>
      </c>
      <c r="G71" s="126">
        <f>VLOOKUP(A71,'[4]New ISB'!$B:$H,7,0)</f>
        <v>912116.83464000002</v>
      </c>
      <c r="H71" s="126">
        <f>VLOOKUP(A71,'[4]New ISB'!$B:$J,8,0)</f>
        <v>0</v>
      </c>
      <c r="I71" s="126">
        <f>VLOOKUP(A71,'[4]New ISB'!$B:$J,9,0)</f>
        <v>0</v>
      </c>
      <c r="J71" s="126">
        <f>VLOOKUP($A71,'[4]New ISB'!$B:$FF,10,0)</f>
        <v>58532.440000000024</v>
      </c>
      <c r="K71" s="126">
        <f>VLOOKUP($A71,'[4]New ISB'!$B:$FF,11,0)</f>
        <v>0</v>
      </c>
      <c r="L71" s="126">
        <f>VLOOKUP($A71,'[4]New ISB'!$B:$FF,12,0)</f>
        <v>97951.560000000041</v>
      </c>
      <c r="M71" s="126">
        <f>VLOOKUP($A71,'[4]New ISB'!$B:$FF,13,0)</f>
        <v>0</v>
      </c>
      <c r="N71" s="126">
        <f>VLOOKUP($A71,'[4]New ISB'!$B:$FF,14,0)</f>
        <v>12341.999999999989</v>
      </c>
      <c r="O71" s="126">
        <f>VLOOKUP($A71,'[4]New ISB'!$B:$FF,15,0)</f>
        <v>1760.8800000000008</v>
      </c>
      <c r="P71" s="126">
        <f>VLOOKUP($A71,'[4]New ISB'!$B:$FF,16,0)</f>
        <v>31619.250000000047</v>
      </c>
      <c r="Q71" s="126">
        <f>VLOOKUP($A71,'[4]New ISB'!$B:$FF,17,0)</f>
        <v>12985.439999999942</v>
      </c>
      <c r="R71" s="126">
        <f>VLOOKUP($A71,'[4]New ISB'!$B:$FF,18,0)</f>
        <v>41896.069999999985</v>
      </c>
      <c r="S71" s="126">
        <f>VLOOKUP($A71,'[4]New ISB'!$B:$FF,19,0)</f>
        <v>0</v>
      </c>
      <c r="T71" s="126">
        <f>VLOOKUP($A71,'[4]New ISB'!$B:$FF,20,0)</f>
        <v>0</v>
      </c>
      <c r="U71" s="126">
        <f>VLOOKUP($A71,'[4]New ISB'!$B:$FF,21,0)</f>
        <v>0</v>
      </c>
      <c r="V71" s="126">
        <f>VLOOKUP($A71,'[4]New ISB'!$B:$FF,22,0)</f>
        <v>0</v>
      </c>
      <c r="W71" s="126">
        <f>VLOOKUP($A71,'[4]New ISB'!$B:$FF,23,0)</f>
        <v>0</v>
      </c>
      <c r="X71" s="126">
        <f>VLOOKUP($A71,'[4]New ISB'!$B:$FF,24,0)</f>
        <v>0</v>
      </c>
      <c r="Y71" s="126">
        <f>VLOOKUP($A71,'[4]New ISB'!$B:$FF,25,0)</f>
        <v>0</v>
      </c>
      <c r="Z71" s="126">
        <f>VLOOKUP($A71,'[4]New ISB'!$B:$FF,26,0)</f>
        <v>25043.196842105266</v>
      </c>
      <c r="AA71" s="126">
        <f>VLOOKUP($A71,'[4]New ISB'!$B:$FF,27,0)</f>
        <v>0</v>
      </c>
      <c r="AB71" s="126"/>
      <c r="AC71" s="126">
        <f>VLOOKUP($A71,'[4]New ISB'!$B:$FF,28,0)</f>
        <v>120367.58812772136</v>
      </c>
      <c r="AD71" s="126">
        <f>VLOOKUP($A71,'[4]New ISB'!$B:$FF,29,0)</f>
        <v>0</v>
      </c>
      <c r="AE71" s="126">
        <f>VLOOKUP($A71,'[4]New ISB'!$B:$FF,30,0)</f>
        <v>12614.280800000015</v>
      </c>
      <c r="AF71" s="126">
        <f>VLOOKUP($A71,'[4]New ISB'!$B:$FF,31,0)</f>
        <v>0</v>
      </c>
      <c r="AG71" s="126">
        <f>VLOOKUP($A71,'[4]New ISB'!$B:$FF,32,0)</f>
        <v>138401.09</v>
      </c>
      <c r="AH71" s="126">
        <f>VLOOKUP($A71,'[4]New ISB'!$B:$FF,33,0)</f>
        <v>0</v>
      </c>
      <c r="AI71" s="126">
        <f>VLOOKUP($A71,'[4]New ISB'!$B:$FF,34,0)</f>
        <v>0</v>
      </c>
      <c r="AJ71" s="126">
        <f>VLOOKUP($A71,'[4]New ISB'!$B:$FF,35,0)</f>
        <v>0</v>
      </c>
      <c r="AK71" s="126">
        <f>VLOOKUP($A71,'[4]New ISB'!$B:$FF,36,0)</f>
        <v>5761.5360000000001</v>
      </c>
      <c r="AL71" s="126">
        <f>VLOOKUP($A71,'[4]New ISB'!$B:$FF,37,0)</f>
        <v>0</v>
      </c>
      <c r="AM71" s="126">
        <f>VLOOKUP($A71,'[4]New ISB'!$B:$FF,38,0)</f>
        <v>0</v>
      </c>
      <c r="AN71" s="126">
        <f>VLOOKUP($A71,'[4]New ISB'!$B:$FF,39,0)</f>
        <v>0</v>
      </c>
      <c r="AO71" s="126">
        <f>VLOOKUP($A71,'[4]New ISB'!$B:$FF,40,0)</f>
        <v>0</v>
      </c>
      <c r="AP71" s="126">
        <f>VLOOKUP($A71,'[4]New ISB'!$B:$FF,41,0)</f>
        <v>0</v>
      </c>
      <c r="AQ71" s="126">
        <f>VLOOKUP($A71,'[4]New ISB'!$B:$FF,42,0)</f>
        <v>0</v>
      </c>
      <c r="AR71" s="126">
        <f>VLOOKUP($A71,'[4]New ISB'!$B:$FF,43,0)</f>
        <v>0</v>
      </c>
      <c r="AS71" s="126">
        <f>VLOOKUP($A71,'[4]New ISB'!$B:$FF,44,0)</f>
        <v>0</v>
      </c>
      <c r="AT71" s="126">
        <f t="shared" si="23"/>
        <v>912116.83464000002</v>
      </c>
      <c r="AU71" s="126">
        <f t="shared" si="24"/>
        <v>415112.70576982672</v>
      </c>
      <c r="AV71" s="126">
        <f t="shared" si="25"/>
        <v>144162.62599999999</v>
      </c>
      <c r="AW71" s="126">
        <f>VLOOKUP($A71,'[4]New ISB'!$B:$FF,48,0)</f>
        <v>169625.87780562902</v>
      </c>
      <c r="AX71" s="126">
        <f t="shared" si="26"/>
        <v>1471392.1664098266</v>
      </c>
      <c r="AY71" s="126">
        <f>VLOOKUP($A71,'[4]New ISB'!$B:$CC,50,0)</f>
        <v>1465630.6304098265</v>
      </c>
      <c r="AZ71" s="126">
        <f>VLOOKUP($A71,'[4]New ISB'!$B:$CC,51,0)</f>
        <v>4610</v>
      </c>
      <c r="BA71" s="126">
        <f>VLOOKUP($A71,'[4]New ISB'!$B:$CC,52,0)</f>
        <v>1170940</v>
      </c>
      <c r="BB71" s="126">
        <f>VLOOKUP($A71,'[4]New ISB'!$B:$CC,53,0)</f>
        <v>0</v>
      </c>
      <c r="BC71" s="126">
        <f>VLOOKUP($A71,'[4]New ISB'!$B:$CC,54,0)</f>
        <v>0</v>
      </c>
      <c r="BD71" s="126">
        <f>VLOOKUP($A71,'[4]New ISB'!$B:$CC,55,0)</f>
        <v>1471392.1664098266</v>
      </c>
      <c r="BE71" s="126">
        <f>VLOOKUP($A71,'[4]New ISB'!$B:$CC,56,0)</f>
        <v>1471392.1664098266</v>
      </c>
      <c r="BF71" s="126">
        <f>VLOOKUP($A71,'[4]New ISB'!$B:$CC,57,0)</f>
        <v>0</v>
      </c>
      <c r="BG71" s="126">
        <f>VLOOKUP($A71,'[4]New ISB'!$B:$CC,58,0)</f>
        <v>1176701.5360000001</v>
      </c>
      <c r="BH71" s="126">
        <f>VLOOKUP($A71,'[4]New ISB'!$B:$CC,59,0)</f>
        <v>1032538.9100000001</v>
      </c>
      <c r="BI71" s="126">
        <f>VLOOKUP($A71,'[4]New ISB'!$B:$CC,60,0)</f>
        <v>1327229.5404098264</v>
      </c>
      <c r="BJ71" s="126">
        <f>VLOOKUP($A71,'[4]New ISB'!$B:$CC,61,0)</f>
        <v>5225.3131512197888</v>
      </c>
      <c r="BK71" s="126">
        <f>VLOOKUP($A71,'[4]New ISB'!$B:$CC,62,0)</f>
        <v>5136.8926249999995</v>
      </c>
      <c r="BL71" s="159">
        <f>VLOOKUP($A71,'[4]New ISB'!$B:$CC,63,0)</f>
        <v>1.7212842991786166E-2</v>
      </c>
      <c r="BM71" s="126">
        <f>VLOOKUP($A71,'[4]New ISB'!$B:$CC,64,0)</f>
        <v>0</v>
      </c>
      <c r="BN71" s="126">
        <f>VLOOKUP($A71,'[4]New ISB'!$B:$CC,65,0)</f>
        <v>0</v>
      </c>
      <c r="BO71" s="126">
        <f>VLOOKUP($A71,'[4]New ISB'!$B:$CC,66,0)</f>
        <v>1471392.1664098266</v>
      </c>
      <c r="BP71" s="126">
        <f>VLOOKUP($A71,'[4]New ISB'!$B:$CC,67,0)</f>
        <v>5770.1993323221513</v>
      </c>
      <c r="BQ71" s="127" t="str">
        <f>VLOOKUP($A71,'[4]New ISB'!$B:$CC,68,0)</f>
        <v>Y</v>
      </c>
      <c r="BR71" s="126">
        <f>VLOOKUP($A71,'[4]New ISB'!$B:$CC,69,0)</f>
        <v>5792.8825449205769</v>
      </c>
      <c r="BS71" s="159">
        <f>VLOOKUP($A71,'[4]New ISB'!$B:$CC,70,0)</f>
        <v>2.0514919317644154E-2</v>
      </c>
      <c r="BT71" s="126">
        <f>VLOOKUP($A71,'[4]New ISB'!$B:$CC,71,0)</f>
        <v>0</v>
      </c>
      <c r="BU71" s="126">
        <f>VLOOKUP($A71,'[4]New ISB'!$B:$CC,72,0)</f>
        <v>1471392.1664098266</v>
      </c>
      <c r="BV71" s="126">
        <f>VLOOKUP($A71,'[4]New ISB'!$B:$CC,73,0)</f>
        <v>0</v>
      </c>
      <c r="BW71" s="126">
        <f>VLOOKUP($A71,'[4]New ISB'!$B:$CC,74,0)</f>
        <v>1471392.1664098266</v>
      </c>
      <c r="BY71" s="126">
        <f>VLOOKUP($A71,'[4]New ISB'!$B:$CC,75,0)</f>
        <v>5761.5360000000001</v>
      </c>
      <c r="BZ71" s="126">
        <f>VLOOKUP($A71,'[4]New ISB'!$B:$CC,76,0)</f>
        <v>1465630.6304098265</v>
      </c>
      <c r="CA71" s="126">
        <f>VLOOKUP(A71,'[4]New ISB'!$B:$F,5,0)</f>
        <v>254</v>
      </c>
      <c r="CB71" s="129">
        <f>VLOOKUP($A71,'[4]Adjusted Factors'!$E:$W,18,0)</f>
        <v>0</v>
      </c>
      <c r="CC71" s="129">
        <f>VLOOKUP($A71,'[4]Adjusted Factors'!$E:$W,19,0)</f>
        <v>0</v>
      </c>
      <c r="CE71" s="126"/>
      <c r="CI71" s="124" t="s">
        <v>171</v>
      </c>
      <c r="CJ71" s="124">
        <v>3388</v>
      </c>
      <c r="CK71" s="144"/>
      <c r="CL71" s="145"/>
      <c r="CM71" s="124">
        <f ca="1">VLOOKUP($A71,'[5]Adjusted Factors'!$E:$BH,28,0)</f>
        <v>116.00000000000006</v>
      </c>
      <c r="CN71" s="124">
        <f ca="1">VLOOKUP($A71,'[5]Adjusted Factors'!$E:$BH,29,0)</f>
        <v>116.00000000000006</v>
      </c>
      <c r="CO71" s="124">
        <f ca="1">VLOOKUP($A71,'[5]Adjusted Factors'!$E:$BH,30,0)</f>
        <v>0</v>
      </c>
      <c r="CP71" s="124">
        <f ca="1">VLOOKUP($A71,'[5]Adjusted Factors'!$E:$BH,31,0)</f>
        <v>0</v>
      </c>
      <c r="CQ71" s="124">
        <f ca="1">VLOOKUP($A71,'[5]Adjusted Factors'!$E:$BH,32,0)</f>
        <v>22.999999999999996</v>
      </c>
      <c r="CR71" s="124">
        <f ca="1">VLOOKUP($A71,'[5]Adjusted Factors'!$E:$BH,33,0)</f>
        <v>50.999999999999957</v>
      </c>
      <c r="CS71" s="124">
        <f ca="1">VLOOKUP($A71,'[5]Adjusted Factors'!$E:$BH,34,0)</f>
        <v>6.0000000000000027</v>
      </c>
      <c r="CT71" s="124">
        <f ca="1">VLOOKUP($A71,'[5]Adjusted Factors'!$E:$BH,35,0)</f>
        <v>69.000000000000099</v>
      </c>
      <c r="CU71" s="124">
        <f ca="1">VLOOKUP($A71,'[5]Adjusted Factors'!$E:$BH,36,0)</f>
        <v>25.999999999999886</v>
      </c>
      <c r="CV71" s="124">
        <f ca="1">VLOOKUP($A71,'[5]Adjusted Factors'!$E:$BH,37,0)</f>
        <v>78.999999999999972</v>
      </c>
      <c r="CW71" s="124">
        <f ca="1">VLOOKUP($A71,'[5]Adjusted Factors'!$E:$BH,38,0)</f>
        <v>0</v>
      </c>
      <c r="CX71" s="124">
        <f ca="1">VLOOKUP($A71,'[5]Adjusted Factors'!$E:$BH,39,0)</f>
        <v>0</v>
      </c>
      <c r="CY71" s="124">
        <f ca="1">VLOOKUP($A71,'[5]Adjusted Factors'!$E:$BH,40,0)</f>
        <v>0</v>
      </c>
      <c r="CZ71" s="124">
        <f ca="1">VLOOKUP($A71,'[5]Adjusted Factors'!$E:$BH,41,0)</f>
        <v>0</v>
      </c>
      <c r="DA71" s="124">
        <f ca="1">VLOOKUP($A71,'[5]Adjusted Factors'!$E:$BH,42,0)</f>
        <v>0</v>
      </c>
      <c r="DB71" s="124">
        <f ca="1">VLOOKUP($A71,'[5]Adjusted Factors'!$E:$BH,43,0)</f>
        <v>0</v>
      </c>
      <c r="DC71" s="124">
        <f ca="1">VLOOKUP($A71,'[5]Adjusted Factors'!$E:$BH,44,0)</f>
        <v>0</v>
      </c>
      <c r="DD71" s="124">
        <f ca="1">VLOOKUP($A71,'[5]Adjusted Factors'!$E:$BH,45,0)</f>
        <v>0</v>
      </c>
      <c r="DE71" s="124">
        <f ca="1">VLOOKUP($A71,'[5]Adjusted Factors'!$E:$BH,46,0)</f>
        <v>41.219298245614041</v>
      </c>
      <c r="DF71" s="124">
        <f ca="1">VLOOKUP($A71,'[5]Adjusted Factors'!$E:$BH,47,0)</f>
        <v>0</v>
      </c>
      <c r="DG71" s="124">
        <f ca="1">VLOOKUP($A71,'[5]Adjusted Factors'!$E:$BH,48,0)</f>
        <v>99.904208998548654</v>
      </c>
      <c r="DH71" s="124">
        <f ca="1">VLOOKUP($A71,'[5]Adjusted Factors'!$E:$BH,49,0)</f>
        <v>0</v>
      </c>
      <c r="DI71" s="124">
        <f ca="1">VLOOKUP($A71,'[5]Adjusted Factors'!$E:$BH,50,0)</f>
        <v>0</v>
      </c>
      <c r="DJ71" s="124">
        <f ca="1">VLOOKUP($A71,'[5]Adjusted Factors'!$E:$BH,51,0)</f>
        <v>0</v>
      </c>
      <c r="DK71" s="124">
        <f ca="1">VLOOKUP($A71,'[5]Adjusted Factors'!$E:$BH,52,0)</f>
        <v>0</v>
      </c>
      <c r="DL71" s="124">
        <f ca="1">VLOOKUP($A71,'[5]Adjusted Factors'!$E:$BH,53,0)</f>
        <v>0</v>
      </c>
      <c r="DM71" s="124">
        <f ca="1">VLOOKUP($A71,'[5]Adjusted Factors'!$E:$BH,54,0)</f>
        <v>0</v>
      </c>
      <c r="DN71" s="124">
        <f ca="1">VLOOKUP($A71,'[5]Adjusted Factors'!$E:$BH,55,0)</f>
        <v>12.760000000000014</v>
      </c>
      <c r="DO71" s="124">
        <f ca="1">VLOOKUP($A71,'[5]Adjusted Factors'!$E:$BH,55,0)</f>
        <v>12.760000000000014</v>
      </c>
    </row>
    <row r="72" spans="1:119" x14ac:dyDescent="0.2">
      <c r="A72" s="124">
        <v>142907</v>
      </c>
      <c r="B72" s="124">
        <v>8262021</v>
      </c>
      <c r="C72" s="124" t="s">
        <v>206</v>
      </c>
      <c r="D72" s="126">
        <f>VLOOKUP(A72,'[4]New ISB'!$B$6:$G$195,4,0)</f>
        <v>617</v>
      </c>
      <c r="E72" s="126">
        <f>VLOOKUP(A72,'[4]New ISB'!$B$6:$G$195,5,0)</f>
        <v>617</v>
      </c>
      <c r="F72" s="126">
        <f>VLOOKUP(A72,'[4]New ISB'!$B$6:$G$195,6,0)</f>
        <v>0</v>
      </c>
      <c r="G72" s="126">
        <f>VLOOKUP(A72,'[4]New ISB'!$B:$H,7,0)</f>
        <v>2215653.8857200001</v>
      </c>
      <c r="H72" s="126">
        <f>VLOOKUP(A72,'[4]New ISB'!$B:$J,8,0)</f>
        <v>0</v>
      </c>
      <c r="I72" s="126">
        <f>VLOOKUP(A72,'[4]New ISB'!$B:$J,9,0)</f>
        <v>0</v>
      </c>
      <c r="J72" s="126">
        <f>VLOOKUP($A72,'[4]New ISB'!$B:$FF,10,0)</f>
        <v>27247.860000000008</v>
      </c>
      <c r="K72" s="126">
        <f>VLOOKUP($A72,'[4]New ISB'!$B:$FF,11,0)</f>
        <v>0</v>
      </c>
      <c r="L72" s="126">
        <f>VLOOKUP($A72,'[4]New ISB'!$B:$FF,12,0)</f>
        <v>46442.549999999981</v>
      </c>
      <c r="M72" s="126">
        <f>VLOOKUP($A72,'[4]New ISB'!$B:$FF,13,0)</f>
        <v>0</v>
      </c>
      <c r="N72" s="126">
        <f>VLOOKUP($A72,'[4]New ISB'!$B:$FF,14,0)</f>
        <v>483.99999999999949</v>
      </c>
      <c r="O72" s="126">
        <f>VLOOKUP($A72,'[4]New ISB'!$B:$FF,15,0)</f>
        <v>0</v>
      </c>
      <c r="P72" s="126">
        <f>VLOOKUP($A72,'[4]New ISB'!$B:$FF,16,0)</f>
        <v>916.49999999999898</v>
      </c>
      <c r="Q72" s="126">
        <f>VLOOKUP($A72,'[4]New ISB'!$B:$FF,17,0)</f>
        <v>0</v>
      </c>
      <c r="R72" s="126">
        <f>VLOOKUP($A72,'[4]New ISB'!$B:$FF,18,0)</f>
        <v>0</v>
      </c>
      <c r="S72" s="126">
        <f>VLOOKUP($A72,'[4]New ISB'!$B:$FF,19,0)</f>
        <v>0</v>
      </c>
      <c r="T72" s="126">
        <f>VLOOKUP($A72,'[4]New ISB'!$B:$FF,20,0)</f>
        <v>0</v>
      </c>
      <c r="U72" s="126">
        <f>VLOOKUP($A72,'[4]New ISB'!$B:$FF,21,0)</f>
        <v>0</v>
      </c>
      <c r="V72" s="126">
        <f>VLOOKUP($A72,'[4]New ISB'!$B:$FF,22,0)</f>
        <v>0</v>
      </c>
      <c r="W72" s="126">
        <f>VLOOKUP($A72,'[4]New ISB'!$B:$FF,23,0)</f>
        <v>0</v>
      </c>
      <c r="X72" s="126">
        <f>VLOOKUP($A72,'[4]New ISB'!$B:$FF,24,0)</f>
        <v>0</v>
      </c>
      <c r="Y72" s="126">
        <f>VLOOKUP($A72,'[4]New ISB'!$B:$FF,25,0)</f>
        <v>0</v>
      </c>
      <c r="Z72" s="126">
        <f>VLOOKUP($A72,'[4]New ISB'!$B:$FF,26,0)</f>
        <v>83935.509222011329</v>
      </c>
      <c r="AA72" s="126">
        <f>VLOOKUP($A72,'[4]New ISB'!$B:$FF,27,0)</f>
        <v>0</v>
      </c>
      <c r="AB72" s="126"/>
      <c r="AC72" s="126">
        <f>VLOOKUP($A72,'[4]New ISB'!$B:$FF,28,0)</f>
        <v>189547.34229771348</v>
      </c>
      <c r="AD72" s="126">
        <f>VLOOKUP($A72,'[4]New ISB'!$B:$FF,29,0)</f>
        <v>0</v>
      </c>
      <c r="AE72" s="126">
        <f>VLOOKUP($A72,'[4]New ISB'!$B:$FF,30,0)</f>
        <v>44466.328399999955</v>
      </c>
      <c r="AF72" s="126">
        <f>VLOOKUP($A72,'[4]New ISB'!$B:$FF,31,0)</f>
        <v>0</v>
      </c>
      <c r="AG72" s="126">
        <f>VLOOKUP($A72,'[4]New ISB'!$B:$FF,32,0)</f>
        <v>138401.09</v>
      </c>
      <c r="AH72" s="126">
        <f>VLOOKUP($A72,'[4]New ISB'!$B:$FF,33,0)</f>
        <v>0</v>
      </c>
      <c r="AI72" s="126">
        <f>VLOOKUP($A72,'[4]New ISB'!$B:$FF,34,0)</f>
        <v>0</v>
      </c>
      <c r="AJ72" s="126">
        <f>VLOOKUP($A72,'[4]New ISB'!$B:$FF,35,0)</f>
        <v>0</v>
      </c>
      <c r="AK72" s="126">
        <f>VLOOKUP($A72,'[4]New ISB'!$B:$FF,36,0)</f>
        <v>19077.12</v>
      </c>
      <c r="AL72" s="126">
        <f>VLOOKUP($A72,'[4]New ISB'!$B:$FF,37,0)</f>
        <v>0</v>
      </c>
      <c r="AM72" s="126">
        <f>VLOOKUP($A72,'[4]New ISB'!$B:$FF,38,0)</f>
        <v>0</v>
      </c>
      <c r="AN72" s="126">
        <f>VLOOKUP($A72,'[4]New ISB'!$B:$FF,39,0)</f>
        <v>0</v>
      </c>
      <c r="AO72" s="126">
        <f>VLOOKUP($A72,'[4]New ISB'!$B:$FF,40,0)</f>
        <v>0</v>
      </c>
      <c r="AP72" s="126">
        <f>VLOOKUP($A72,'[4]New ISB'!$B:$FF,41,0)</f>
        <v>0</v>
      </c>
      <c r="AQ72" s="126">
        <f>VLOOKUP($A72,'[4]New ISB'!$B:$FF,42,0)</f>
        <v>0</v>
      </c>
      <c r="AR72" s="126">
        <f>VLOOKUP($A72,'[4]New ISB'!$B:$FF,43,0)</f>
        <v>0</v>
      </c>
      <c r="AS72" s="126">
        <f>VLOOKUP($A72,'[4]New ISB'!$B:$FF,44,0)</f>
        <v>0</v>
      </c>
      <c r="AT72" s="126">
        <f t="shared" si="23"/>
        <v>2215653.8857200001</v>
      </c>
      <c r="AU72" s="126">
        <f t="shared" si="24"/>
        <v>393040.08991972473</v>
      </c>
      <c r="AV72" s="126">
        <f t="shared" si="25"/>
        <v>157478.21</v>
      </c>
      <c r="AW72" s="126">
        <f>VLOOKUP($A72,'[4]New ISB'!$B:$FF,48,0)</f>
        <v>193081.71330872533</v>
      </c>
      <c r="AX72" s="126">
        <f t="shared" si="26"/>
        <v>2766172.1856397251</v>
      </c>
      <c r="AY72" s="126">
        <f>VLOOKUP($A72,'[4]New ISB'!$B:$CC,50,0)</f>
        <v>2747095.065639725</v>
      </c>
      <c r="AZ72" s="126">
        <f>VLOOKUP($A72,'[4]New ISB'!$B:$CC,51,0)</f>
        <v>4610</v>
      </c>
      <c r="BA72" s="126">
        <f>VLOOKUP($A72,'[4]New ISB'!$B:$CC,52,0)</f>
        <v>2844370</v>
      </c>
      <c r="BB72" s="126">
        <f>VLOOKUP($A72,'[4]New ISB'!$B:$CC,53,0)</f>
        <v>97274.934360275045</v>
      </c>
      <c r="BC72" s="126">
        <f>VLOOKUP($A72,'[4]New ISB'!$B:$CC,54,0)</f>
        <v>0</v>
      </c>
      <c r="BD72" s="126">
        <f>VLOOKUP($A72,'[4]New ISB'!$B:$CC,55,0)</f>
        <v>2863447.12</v>
      </c>
      <c r="BE72" s="126">
        <f>VLOOKUP($A72,'[4]New ISB'!$B:$CC,56,0)</f>
        <v>2863447.1199999996</v>
      </c>
      <c r="BF72" s="126">
        <f>VLOOKUP($A72,'[4]New ISB'!$B:$CC,57,0)</f>
        <v>0</v>
      </c>
      <c r="BG72" s="126">
        <f>VLOOKUP($A72,'[4]New ISB'!$B:$CC,58,0)</f>
        <v>2863447.12</v>
      </c>
      <c r="BH72" s="126">
        <f>VLOOKUP($A72,'[4]New ISB'!$B:$CC,59,0)</f>
        <v>2705968.91</v>
      </c>
      <c r="BI72" s="126">
        <f>VLOOKUP($A72,'[4]New ISB'!$B:$CC,60,0)</f>
        <v>2705968.91</v>
      </c>
      <c r="BJ72" s="126">
        <f>VLOOKUP($A72,'[4]New ISB'!$B:$CC,61,0)</f>
        <v>4385.687050243112</v>
      </c>
      <c r="BK72" s="126">
        <f>VLOOKUP($A72,'[4]New ISB'!$B:$CC,62,0)</f>
        <v>4301.5082841269841</v>
      </c>
      <c r="BL72" s="159">
        <f>VLOOKUP($A72,'[4]New ISB'!$B:$CC,63,0)</f>
        <v>1.9569592932496813E-2</v>
      </c>
      <c r="BM72" s="126">
        <f>VLOOKUP($A72,'[4]New ISB'!$B:$CC,64,0)</f>
        <v>0</v>
      </c>
      <c r="BN72" s="126">
        <f>VLOOKUP($A72,'[4]New ISB'!$B:$CC,65,0)</f>
        <v>0</v>
      </c>
      <c r="BO72" s="126">
        <f>VLOOKUP($A72,'[4]New ISB'!$B:$CC,66,0)</f>
        <v>2863447.12</v>
      </c>
      <c r="BP72" s="126">
        <f>VLOOKUP($A72,'[4]New ISB'!$B:$CC,67,0)</f>
        <v>4610</v>
      </c>
      <c r="BQ72" s="127" t="str">
        <f>VLOOKUP($A72,'[4]New ISB'!$B:$CC,68,0)</f>
        <v>Y</v>
      </c>
      <c r="BR72" s="126">
        <f>VLOOKUP($A72,'[4]New ISB'!$B:$CC,69,0)</f>
        <v>4640.9191572123182</v>
      </c>
      <c r="BS72" s="159">
        <f>VLOOKUP($A72,'[4]New ISB'!$B:$CC,70,0)</f>
        <v>1.9452881450602089E-2</v>
      </c>
      <c r="BT72" s="126">
        <f>VLOOKUP($A72,'[4]New ISB'!$B:$CC,71,0)</f>
        <v>0</v>
      </c>
      <c r="BU72" s="126">
        <f>VLOOKUP($A72,'[4]New ISB'!$B:$CC,72,0)</f>
        <v>2863447.12</v>
      </c>
      <c r="BV72" s="126">
        <f>VLOOKUP($A72,'[4]New ISB'!$B:$CC,73,0)</f>
        <v>0</v>
      </c>
      <c r="BW72" s="126">
        <f>VLOOKUP($A72,'[4]New ISB'!$B:$CC,74,0)</f>
        <v>2863447.12</v>
      </c>
      <c r="BY72" s="126">
        <f>VLOOKUP($A72,'[4]New ISB'!$B:$CC,75,0)</f>
        <v>19077.12</v>
      </c>
      <c r="BZ72" s="126">
        <f>VLOOKUP($A72,'[4]New ISB'!$B:$CC,76,0)</f>
        <v>2844370</v>
      </c>
      <c r="CA72" s="126">
        <f>VLOOKUP(A72,'[4]New ISB'!$B:$F,5,0)</f>
        <v>617</v>
      </c>
      <c r="CB72" s="129">
        <f>VLOOKUP($A72,'[4]Adjusted Factors'!$E:$W,18,0)</f>
        <v>0</v>
      </c>
      <c r="CC72" s="129">
        <f>VLOOKUP($A72,'[4]Adjusted Factors'!$E:$W,19,0)</f>
        <v>0</v>
      </c>
      <c r="CE72" s="126"/>
      <c r="CI72" s="124" t="s">
        <v>172</v>
      </c>
      <c r="CJ72" s="124">
        <v>2247</v>
      </c>
      <c r="CK72" s="144"/>
      <c r="CL72" s="145"/>
      <c r="CM72" s="124">
        <f ca="1">VLOOKUP($A72,'[5]Adjusted Factors'!$E:$BH,28,0)</f>
        <v>54.000000000000021</v>
      </c>
      <c r="CN72" s="124">
        <f ca="1">VLOOKUP($A72,'[5]Adjusted Factors'!$E:$BH,29,0)</f>
        <v>54.999999999999979</v>
      </c>
      <c r="CO72" s="124">
        <f ca="1">VLOOKUP($A72,'[5]Adjusted Factors'!$E:$BH,30,0)</f>
        <v>0</v>
      </c>
      <c r="CP72" s="124">
        <f ca="1">VLOOKUP($A72,'[5]Adjusted Factors'!$E:$BH,31,0)</f>
        <v>0</v>
      </c>
      <c r="CQ72" s="124">
        <f ca="1">VLOOKUP($A72,'[5]Adjusted Factors'!$E:$BH,32,0)</f>
        <v>613</v>
      </c>
      <c r="CR72" s="124">
        <f ca="1">VLOOKUP($A72,'[5]Adjusted Factors'!$E:$BH,33,0)</f>
        <v>1.9999999999999978</v>
      </c>
      <c r="CS72" s="124">
        <f ca="1">VLOOKUP($A72,'[5]Adjusted Factors'!$E:$BH,34,0)</f>
        <v>0</v>
      </c>
      <c r="CT72" s="124">
        <f ca="1">VLOOKUP($A72,'[5]Adjusted Factors'!$E:$BH,35,0)</f>
        <v>1.9999999999999978</v>
      </c>
      <c r="CU72" s="124">
        <f ca="1">VLOOKUP($A72,'[5]Adjusted Factors'!$E:$BH,36,0)</f>
        <v>0</v>
      </c>
      <c r="CV72" s="124">
        <f ca="1">VLOOKUP($A72,'[5]Adjusted Factors'!$E:$BH,37,0)</f>
        <v>0</v>
      </c>
      <c r="CW72" s="124">
        <f ca="1">VLOOKUP($A72,'[5]Adjusted Factors'!$E:$BH,38,0)</f>
        <v>0</v>
      </c>
      <c r="CX72" s="124">
        <f ca="1">VLOOKUP($A72,'[5]Adjusted Factors'!$E:$BH,39,0)</f>
        <v>0</v>
      </c>
      <c r="CY72" s="124">
        <f ca="1">VLOOKUP($A72,'[5]Adjusted Factors'!$E:$BH,40,0)</f>
        <v>0</v>
      </c>
      <c r="CZ72" s="124">
        <f ca="1">VLOOKUP($A72,'[5]Adjusted Factors'!$E:$BH,41,0)</f>
        <v>0</v>
      </c>
      <c r="DA72" s="124">
        <f ca="1">VLOOKUP($A72,'[5]Adjusted Factors'!$E:$BH,42,0)</f>
        <v>0</v>
      </c>
      <c r="DB72" s="124">
        <f ca="1">VLOOKUP($A72,'[5]Adjusted Factors'!$E:$BH,43,0)</f>
        <v>0</v>
      </c>
      <c r="DC72" s="124">
        <f ca="1">VLOOKUP($A72,'[5]Adjusted Factors'!$E:$BH,44,0)</f>
        <v>0</v>
      </c>
      <c r="DD72" s="124">
        <f ca="1">VLOOKUP($A72,'[5]Adjusted Factors'!$E:$BH,45,0)</f>
        <v>0</v>
      </c>
      <c r="DE72" s="124">
        <f ca="1">VLOOKUP($A72,'[5]Adjusted Factors'!$E:$BH,46,0)</f>
        <v>138.15180265654641</v>
      </c>
      <c r="DF72" s="124">
        <f ca="1">VLOOKUP($A72,'[5]Adjusted Factors'!$E:$BH,47,0)</f>
        <v>0</v>
      </c>
      <c r="DG72" s="124">
        <f ca="1">VLOOKUP($A72,'[5]Adjusted Factors'!$E:$BH,48,0)</f>
        <v>157.32289393334619</v>
      </c>
      <c r="DH72" s="124">
        <f ca="1">VLOOKUP($A72,'[5]Adjusted Factors'!$E:$BH,49,0)</f>
        <v>0</v>
      </c>
      <c r="DI72" s="124">
        <f ca="1">VLOOKUP($A72,'[5]Adjusted Factors'!$E:$BH,50,0)</f>
        <v>0</v>
      </c>
      <c r="DJ72" s="124">
        <f ca="1">VLOOKUP($A72,'[5]Adjusted Factors'!$E:$BH,51,0)</f>
        <v>0</v>
      </c>
      <c r="DK72" s="124">
        <f ca="1">VLOOKUP($A72,'[5]Adjusted Factors'!$E:$BH,52,0)</f>
        <v>0</v>
      </c>
      <c r="DL72" s="124">
        <f ca="1">VLOOKUP($A72,'[5]Adjusted Factors'!$E:$BH,53,0)</f>
        <v>0</v>
      </c>
      <c r="DM72" s="124">
        <f ca="1">VLOOKUP($A72,'[5]Adjusted Factors'!$E:$BH,54,0)</f>
        <v>0</v>
      </c>
      <c r="DN72" s="124">
        <f ca="1">VLOOKUP($A72,'[5]Adjusted Factors'!$E:$BH,55,0)</f>
        <v>44.979999999999954</v>
      </c>
      <c r="DO72" s="124">
        <f ca="1">VLOOKUP($A72,'[5]Adjusted Factors'!$E:$BH,55,0)</f>
        <v>44.979999999999954</v>
      </c>
    </row>
    <row r="73" spans="1:119" x14ac:dyDescent="0.2">
      <c r="A73" s="124">
        <v>143766</v>
      </c>
      <c r="B73" s="124">
        <v>8262024</v>
      </c>
      <c r="C73" s="124" t="s">
        <v>123</v>
      </c>
      <c r="D73" s="126">
        <f>VLOOKUP(A73,'[4]New ISB'!$B$6:$G$195,4,0)</f>
        <v>502.5</v>
      </c>
      <c r="E73" s="126">
        <f>VLOOKUP(A73,'[4]New ISB'!$B$6:$G$195,5,0)</f>
        <v>502.5</v>
      </c>
      <c r="F73" s="126">
        <f>VLOOKUP(A73,'[4]New ISB'!$B$6:$G$195,6,0)</f>
        <v>0</v>
      </c>
      <c r="G73" s="126">
        <f>VLOOKUP(A73,'[4]New ISB'!$B:$H,7,0)</f>
        <v>1804483.1078999999</v>
      </c>
      <c r="H73" s="126">
        <f>VLOOKUP(A73,'[4]New ISB'!$B:$J,8,0)</f>
        <v>0</v>
      </c>
      <c r="I73" s="126">
        <f>VLOOKUP(A73,'[4]New ISB'!$B:$J,9,0)</f>
        <v>0</v>
      </c>
      <c r="J73" s="126">
        <f>VLOOKUP($A73,'[4]New ISB'!$B:$FF,10,0)</f>
        <v>29276.623917525721</v>
      </c>
      <c r="K73" s="126">
        <f>VLOOKUP($A73,'[4]New ISB'!$B:$FF,11,0)</f>
        <v>0</v>
      </c>
      <c r="L73" s="126">
        <f>VLOOKUP($A73,'[4]New ISB'!$B:$FF,12,0)</f>
        <v>51617.825721649278</v>
      </c>
      <c r="M73" s="126">
        <f>VLOOKUP($A73,'[4]New ISB'!$B:$FF,13,0)</f>
        <v>0</v>
      </c>
      <c r="N73" s="126">
        <f>VLOOKUP($A73,'[4]New ISB'!$B:$FF,14,0)</f>
        <v>503.54037267080724</v>
      </c>
      <c r="O73" s="126">
        <f>VLOOKUP($A73,'[4]New ISB'!$B:$FF,15,0)</f>
        <v>1831.9714285714281</v>
      </c>
      <c r="P73" s="126">
        <f>VLOOKUP($A73,'[4]New ISB'!$B:$FF,16,0)</f>
        <v>0</v>
      </c>
      <c r="Q73" s="126">
        <f>VLOOKUP($A73,'[4]New ISB'!$B:$FF,17,0)</f>
        <v>8313.6596273291889</v>
      </c>
      <c r="R73" s="126">
        <f>VLOOKUP($A73,'[4]New ISB'!$B:$FF,18,0)</f>
        <v>0</v>
      </c>
      <c r="S73" s="126">
        <f>VLOOKUP($A73,'[4]New ISB'!$B:$FF,19,0)</f>
        <v>0</v>
      </c>
      <c r="T73" s="126">
        <f>VLOOKUP($A73,'[4]New ISB'!$B:$FF,20,0)</f>
        <v>0</v>
      </c>
      <c r="U73" s="126">
        <f>VLOOKUP($A73,'[4]New ISB'!$B:$FF,21,0)</f>
        <v>0</v>
      </c>
      <c r="V73" s="126">
        <f>VLOOKUP($A73,'[4]New ISB'!$B:$FF,22,0)</f>
        <v>0</v>
      </c>
      <c r="W73" s="126">
        <f>VLOOKUP($A73,'[4]New ISB'!$B:$FF,23,0)</f>
        <v>0</v>
      </c>
      <c r="X73" s="126">
        <f>VLOOKUP($A73,'[4]New ISB'!$B:$FF,24,0)</f>
        <v>0</v>
      </c>
      <c r="Y73" s="126">
        <f>VLOOKUP($A73,'[4]New ISB'!$B:$FF,25,0)</f>
        <v>0</v>
      </c>
      <c r="Z73" s="126">
        <f>VLOOKUP($A73,'[4]New ISB'!$B:$FF,26,0)</f>
        <v>51885.773645320151</v>
      </c>
      <c r="AA73" s="126">
        <f>VLOOKUP($A73,'[4]New ISB'!$B:$FF,27,0)</f>
        <v>0</v>
      </c>
      <c r="AB73" s="126"/>
      <c r="AC73" s="126">
        <f>VLOOKUP($A73,'[4]New ISB'!$B:$FF,28,0)</f>
        <v>121895.23839519222</v>
      </c>
      <c r="AD73" s="126">
        <f>VLOOKUP($A73,'[4]New ISB'!$B:$FF,29,0)</f>
        <v>0</v>
      </c>
      <c r="AE73" s="126">
        <f>VLOOKUP($A73,'[4]New ISB'!$B:$FF,30,0)</f>
        <v>31649.337742268261</v>
      </c>
      <c r="AF73" s="126">
        <f>VLOOKUP($A73,'[4]New ISB'!$B:$FF,31,0)</f>
        <v>0</v>
      </c>
      <c r="AG73" s="126">
        <f>VLOOKUP($A73,'[4]New ISB'!$B:$FF,32,0)</f>
        <v>138401.09</v>
      </c>
      <c r="AH73" s="126">
        <f>VLOOKUP($A73,'[4]New ISB'!$B:$FF,33,0)</f>
        <v>0</v>
      </c>
      <c r="AI73" s="126">
        <f>VLOOKUP($A73,'[4]New ISB'!$B:$FF,34,0)</f>
        <v>0</v>
      </c>
      <c r="AJ73" s="126">
        <f>VLOOKUP($A73,'[4]New ISB'!$B:$FF,35,0)</f>
        <v>0</v>
      </c>
      <c r="AK73" s="126">
        <f>VLOOKUP($A73,'[4]New ISB'!$B:$FF,36,0)</f>
        <v>16773.12</v>
      </c>
      <c r="AL73" s="126">
        <f>VLOOKUP($A73,'[4]New ISB'!$B:$FF,37,0)</f>
        <v>0</v>
      </c>
      <c r="AM73" s="126">
        <f>VLOOKUP($A73,'[4]New ISB'!$B:$FF,38,0)</f>
        <v>0</v>
      </c>
      <c r="AN73" s="126">
        <f>VLOOKUP($A73,'[4]New ISB'!$B:$FF,39,0)</f>
        <v>0</v>
      </c>
      <c r="AO73" s="126">
        <f>VLOOKUP($A73,'[4]New ISB'!$B:$FF,40,0)</f>
        <v>0</v>
      </c>
      <c r="AP73" s="126">
        <f>VLOOKUP($A73,'[4]New ISB'!$B:$FF,41,0)</f>
        <v>0</v>
      </c>
      <c r="AQ73" s="126">
        <f>VLOOKUP($A73,'[4]New ISB'!$B:$FF,42,0)</f>
        <v>0</v>
      </c>
      <c r="AR73" s="126">
        <f>VLOOKUP($A73,'[4]New ISB'!$B:$FF,43,0)</f>
        <v>0</v>
      </c>
      <c r="AS73" s="126">
        <f>VLOOKUP($A73,'[4]New ISB'!$B:$FF,44,0)</f>
        <v>0</v>
      </c>
      <c r="AT73" s="126">
        <f t="shared" si="23"/>
        <v>1804483.1078999999</v>
      </c>
      <c r="AU73" s="126">
        <f t="shared" si="24"/>
        <v>296973.97085052711</v>
      </c>
      <c r="AV73" s="126">
        <f t="shared" si="25"/>
        <v>155174.21</v>
      </c>
      <c r="AW73" s="126">
        <f>VLOOKUP($A73,'[4]New ISB'!$B:$FF,48,0)</f>
        <v>150441.10343243249</v>
      </c>
      <c r="AX73" s="126">
        <f t="shared" si="26"/>
        <v>2256631.288750527</v>
      </c>
      <c r="AY73" s="126">
        <f>VLOOKUP($A73,'[4]New ISB'!$B:$CC,50,0)</f>
        <v>2239858.1687505268</v>
      </c>
      <c r="AZ73" s="126">
        <f>VLOOKUP($A73,'[4]New ISB'!$B:$CC,51,0)</f>
        <v>4610</v>
      </c>
      <c r="BA73" s="126">
        <f>VLOOKUP($A73,'[4]New ISB'!$B:$CC,52,0)</f>
        <v>2316525</v>
      </c>
      <c r="BB73" s="126">
        <f>VLOOKUP($A73,'[4]New ISB'!$B:$CC,53,0)</f>
        <v>76666.831249473151</v>
      </c>
      <c r="BC73" s="126">
        <f>VLOOKUP($A73,'[4]New ISB'!$B:$CC,54,0)</f>
        <v>0</v>
      </c>
      <c r="BD73" s="126">
        <f>VLOOKUP($A73,'[4]New ISB'!$B:$CC,55,0)</f>
        <v>2333298.12</v>
      </c>
      <c r="BE73" s="126">
        <f>VLOOKUP($A73,'[4]New ISB'!$B:$CC,56,0)</f>
        <v>2333298.12</v>
      </c>
      <c r="BF73" s="126">
        <f>VLOOKUP($A73,'[4]New ISB'!$B:$CC,57,0)</f>
        <v>0</v>
      </c>
      <c r="BG73" s="126">
        <f>VLOOKUP($A73,'[4]New ISB'!$B:$CC,58,0)</f>
        <v>2333298.12</v>
      </c>
      <c r="BH73" s="126">
        <f>VLOOKUP($A73,'[4]New ISB'!$B:$CC,59,0)</f>
        <v>2178123.91</v>
      </c>
      <c r="BI73" s="126">
        <f>VLOOKUP($A73,'[4]New ISB'!$B:$CC,60,0)</f>
        <v>2178123.91</v>
      </c>
      <c r="BJ73" s="126">
        <f>VLOOKUP($A73,'[4]New ISB'!$B:$CC,61,0)</f>
        <v>4334.5749452736318</v>
      </c>
      <c r="BK73" s="126">
        <f>VLOOKUP($A73,'[4]New ISB'!$B:$CC,62,0)</f>
        <v>4239.8114170212766</v>
      </c>
      <c r="BL73" s="159">
        <f>VLOOKUP($A73,'[4]New ISB'!$B:$CC,63,0)</f>
        <v>2.2350882841608147E-2</v>
      </c>
      <c r="BM73" s="126">
        <f>VLOOKUP($A73,'[4]New ISB'!$B:$CC,64,0)</f>
        <v>0</v>
      </c>
      <c r="BN73" s="126">
        <f>VLOOKUP($A73,'[4]New ISB'!$B:$CC,65,0)</f>
        <v>0</v>
      </c>
      <c r="BO73" s="126">
        <f>VLOOKUP($A73,'[4]New ISB'!$B:$CC,66,0)</f>
        <v>2333298.12</v>
      </c>
      <c r="BP73" s="126">
        <f>VLOOKUP($A73,'[4]New ISB'!$B:$CC,67,0)</f>
        <v>4610</v>
      </c>
      <c r="BQ73" s="127" t="str">
        <f>VLOOKUP($A73,'[4]New ISB'!$B:$CC,68,0)</f>
        <v>Y</v>
      </c>
      <c r="BR73" s="126">
        <f>VLOOKUP($A73,'[4]New ISB'!$B:$CC,69,0)</f>
        <v>4643.3793432835819</v>
      </c>
      <c r="BS73" s="159">
        <f>VLOOKUP($A73,'[4]New ISB'!$B:$CC,70,0)</f>
        <v>1.4131227629791354E-2</v>
      </c>
      <c r="BT73" s="126">
        <f>VLOOKUP($A73,'[4]New ISB'!$B:$CC,71,0)</f>
        <v>0</v>
      </c>
      <c r="BU73" s="126">
        <f>VLOOKUP($A73,'[4]New ISB'!$B:$CC,72,0)</f>
        <v>2333298.12</v>
      </c>
      <c r="BV73" s="126">
        <f>VLOOKUP($A73,'[4]New ISB'!$B:$CC,73,0)</f>
        <v>0</v>
      </c>
      <c r="BW73" s="126">
        <f>VLOOKUP($A73,'[4]New ISB'!$B:$CC,74,0)</f>
        <v>2333298.12</v>
      </c>
      <c r="BY73" s="126">
        <f>VLOOKUP($A73,'[4]New ISB'!$B:$CC,75,0)</f>
        <v>16773.12</v>
      </c>
      <c r="BZ73" s="126">
        <f>VLOOKUP($A73,'[4]New ISB'!$B:$CC,76,0)</f>
        <v>2316525</v>
      </c>
      <c r="CA73" s="126">
        <f>VLOOKUP(A73,'[4]New ISB'!$B:$F,5,0)</f>
        <v>502.5</v>
      </c>
      <c r="CB73" s="129">
        <f>VLOOKUP($A73,'[4]Adjusted Factors'!$E:$W,18,0)</f>
        <v>0</v>
      </c>
      <c r="CC73" s="129">
        <f>VLOOKUP($A73,'[4]Adjusted Factors'!$E:$W,19,0)</f>
        <v>0</v>
      </c>
      <c r="CE73" s="126"/>
      <c r="CI73" s="124" t="s">
        <v>173</v>
      </c>
      <c r="CJ73" s="124">
        <v>2002</v>
      </c>
      <c r="CK73" s="144"/>
      <c r="CL73" s="145"/>
      <c r="CM73" s="124">
        <f ca="1">VLOOKUP($A73,'[5]Adjusted Factors'!$E:$BH,28,0)</f>
        <v>58.020618556700931</v>
      </c>
      <c r="CN73" s="124">
        <f ca="1">VLOOKUP($A73,'[5]Adjusted Factors'!$E:$BH,29,0)</f>
        <v>61.128865979381203</v>
      </c>
      <c r="CO73" s="124">
        <f ca="1">VLOOKUP($A73,'[5]Adjusted Factors'!$E:$BH,30,0)</f>
        <v>0</v>
      </c>
      <c r="CP73" s="124">
        <f ca="1">VLOOKUP($A73,'[5]Adjusted Factors'!$E:$BH,31,0)</f>
        <v>0</v>
      </c>
      <c r="CQ73" s="124">
        <f ca="1">VLOOKUP($A73,'[5]Adjusted Factors'!$E:$BH,32,0)</f>
        <v>477.53105590062103</v>
      </c>
      <c r="CR73" s="124">
        <f ca="1">VLOOKUP($A73,'[5]Adjusted Factors'!$E:$BH,33,0)</f>
        <v>2.080745341614906</v>
      </c>
      <c r="CS73" s="124">
        <f ca="1">VLOOKUP($A73,'[5]Adjusted Factors'!$E:$BH,34,0)</f>
        <v>6.2422360248447184</v>
      </c>
      <c r="CT73" s="124">
        <f ca="1">VLOOKUP($A73,'[5]Adjusted Factors'!$E:$BH,35,0)</f>
        <v>0</v>
      </c>
      <c r="CU73" s="124">
        <f ca="1">VLOOKUP($A73,'[5]Adjusted Factors'!$E:$BH,36,0)</f>
        <v>16.645962732919248</v>
      </c>
      <c r="CV73" s="124">
        <f ca="1">VLOOKUP($A73,'[5]Adjusted Factors'!$E:$BH,37,0)</f>
        <v>0</v>
      </c>
      <c r="CW73" s="124">
        <f ca="1">VLOOKUP($A73,'[5]Adjusted Factors'!$E:$BH,38,0)</f>
        <v>0</v>
      </c>
      <c r="CX73" s="124">
        <f ca="1">VLOOKUP($A73,'[5]Adjusted Factors'!$E:$BH,39,0)</f>
        <v>0</v>
      </c>
      <c r="CY73" s="124">
        <f ca="1">VLOOKUP($A73,'[5]Adjusted Factors'!$E:$BH,40,0)</f>
        <v>0</v>
      </c>
      <c r="CZ73" s="124">
        <f ca="1">VLOOKUP($A73,'[5]Adjusted Factors'!$E:$BH,41,0)</f>
        <v>0</v>
      </c>
      <c r="DA73" s="124">
        <f ca="1">VLOOKUP($A73,'[5]Adjusted Factors'!$E:$BH,42,0)</f>
        <v>0</v>
      </c>
      <c r="DB73" s="124">
        <f ca="1">VLOOKUP($A73,'[5]Adjusted Factors'!$E:$BH,43,0)</f>
        <v>0</v>
      </c>
      <c r="DC73" s="124">
        <f ca="1">VLOOKUP($A73,'[5]Adjusted Factors'!$E:$BH,44,0)</f>
        <v>0</v>
      </c>
      <c r="DD73" s="124">
        <f ca="1">VLOOKUP($A73,'[5]Adjusted Factors'!$E:$BH,45,0)</f>
        <v>0</v>
      </c>
      <c r="DE73" s="124">
        <f ca="1">VLOOKUP($A73,'[5]Adjusted Factors'!$E:$BH,46,0)</f>
        <v>85.400246305418648</v>
      </c>
      <c r="DF73" s="124">
        <f ca="1">VLOOKUP($A73,'[5]Adjusted Factors'!$E:$BH,47,0)</f>
        <v>0</v>
      </c>
      <c r="DG73" s="124">
        <f ca="1">VLOOKUP($A73,'[5]Adjusted Factors'!$E:$BH,48,0)</f>
        <v>101.17214743589737</v>
      </c>
      <c r="DH73" s="124">
        <f ca="1">VLOOKUP($A73,'[5]Adjusted Factors'!$E:$BH,49,0)</f>
        <v>0</v>
      </c>
      <c r="DI73" s="124">
        <f ca="1">VLOOKUP($A73,'[5]Adjusted Factors'!$E:$BH,50,0)</f>
        <v>0</v>
      </c>
      <c r="DJ73" s="124">
        <f ca="1">VLOOKUP($A73,'[5]Adjusted Factors'!$E:$BH,51,0)</f>
        <v>0</v>
      </c>
      <c r="DK73" s="124">
        <f ca="1">VLOOKUP($A73,'[5]Adjusted Factors'!$E:$BH,52,0)</f>
        <v>0</v>
      </c>
      <c r="DL73" s="124">
        <f ca="1">VLOOKUP($A73,'[5]Adjusted Factors'!$E:$BH,53,0)</f>
        <v>0</v>
      </c>
      <c r="DM73" s="124">
        <f ca="1">VLOOKUP($A73,'[5]Adjusted Factors'!$E:$BH,54,0)</f>
        <v>0</v>
      </c>
      <c r="DN73" s="124">
        <f ca="1">VLOOKUP($A73,'[5]Adjusted Factors'!$E:$BH,55,0)</f>
        <v>32.014948453608469</v>
      </c>
      <c r="DO73" s="124">
        <f ca="1">VLOOKUP($A73,'[5]Adjusted Factors'!$E:$BH,55,0)</f>
        <v>32.014948453608469</v>
      </c>
    </row>
    <row r="74" spans="1:119" x14ac:dyDescent="0.2">
      <c r="A74" s="124">
        <v>144357</v>
      </c>
      <c r="B74" s="124">
        <v>8262025</v>
      </c>
      <c r="C74" s="124" t="s">
        <v>149</v>
      </c>
      <c r="D74" s="126">
        <f>VLOOKUP(A74,'[4]New ISB'!$B$6:$G$195,4,0)</f>
        <v>305</v>
      </c>
      <c r="E74" s="126">
        <f>VLOOKUP(A74,'[4]New ISB'!$B$6:$G$195,5,0)</f>
        <v>305</v>
      </c>
      <c r="F74" s="126">
        <f>VLOOKUP(A74,'[4]New ISB'!$B$6:$G$195,6,0)</f>
        <v>0</v>
      </c>
      <c r="G74" s="126">
        <f>VLOOKUP(A74,'[4]New ISB'!$B:$H,7,0)</f>
        <v>1095258.4038</v>
      </c>
      <c r="H74" s="126">
        <f>VLOOKUP(A74,'[4]New ISB'!$B:$J,8,0)</f>
        <v>0</v>
      </c>
      <c r="I74" s="126">
        <f>VLOOKUP(A74,'[4]New ISB'!$B:$J,9,0)</f>
        <v>0</v>
      </c>
      <c r="J74" s="126">
        <f>VLOOKUP($A74,'[4]New ISB'!$B:$FF,10,0)</f>
        <v>71651.779999999955</v>
      </c>
      <c r="K74" s="126">
        <f>VLOOKUP($A74,'[4]New ISB'!$B:$FF,11,0)</f>
        <v>0</v>
      </c>
      <c r="L74" s="126">
        <f>VLOOKUP($A74,'[4]New ISB'!$B:$FF,12,0)</f>
        <v>121595.0400000001</v>
      </c>
      <c r="M74" s="126">
        <f>VLOOKUP($A74,'[4]New ISB'!$B:$FF,13,0)</f>
        <v>0</v>
      </c>
      <c r="N74" s="126">
        <f>VLOOKUP($A74,'[4]New ISB'!$B:$FF,14,0)</f>
        <v>20811.999999999989</v>
      </c>
      <c r="O74" s="126">
        <f>VLOOKUP($A74,'[4]New ISB'!$B:$FF,15,0)</f>
        <v>27293.639999999981</v>
      </c>
      <c r="P74" s="126">
        <f>VLOOKUP($A74,'[4]New ISB'!$B:$FF,16,0)</f>
        <v>20162.999999999971</v>
      </c>
      <c r="Q74" s="126">
        <f>VLOOKUP($A74,'[4]New ISB'!$B:$FF,17,0)</f>
        <v>998.88000000000022</v>
      </c>
      <c r="R74" s="126">
        <f>VLOOKUP($A74,'[4]New ISB'!$B:$FF,18,0)</f>
        <v>6894.2899999999954</v>
      </c>
      <c r="S74" s="126">
        <f>VLOOKUP($A74,'[4]New ISB'!$B:$FF,19,0)</f>
        <v>7002.3999999999915</v>
      </c>
      <c r="T74" s="126">
        <f>VLOOKUP($A74,'[4]New ISB'!$B:$FF,20,0)</f>
        <v>0</v>
      </c>
      <c r="U74" s="126">
        <f>VLOOKUP($A74,'[4]New ISB'!$B:$FF,21,0)</f>
        <v>0</v>
      </c>
      <c r="V74" s="126">
        <f>VLOOKUP($A74,'[4]New ISB'!$B:$FF,22,0)</f>
        <v>0</v>
      </c>
      <c r="W74" s="126">
        <f>VLOOKUP($A74,'[4]New ISB'!$B:$FF,23,0)</f>
        <v>0</v>
      </c>
      <c r="X74" s="126">
        <f>VLOOKUP($A74,'[4]New ISB'!$B:$FF,24,0)</f>
        <v>0</v>
      </c>
      <c r="Y74" s="126">
        <f>VLOOKUP($A74,'[4]New ISB'!$B:$FF,25,0)</f>
        <v>0</v>
      </c>
      <c r="Z74" s="126">
        <f>VLOOKUP($A74,'[4]New ISB'!$B:$FF,26,0)</f>
        <v>45074.383783783742</v>
      </c>
      <c r="AA74" s="126">
        <f>VLOOKUP($A74,'[4]New ISB'!$B:$FF,27,0)</f>
        <v>0</v>
      </c>
      <c r="AB74" s="126"/>
      <c r="AC74" s="126">
        <f>VLOOKUP($A74,'[4]New ISB'!$B:$FF,28,0)</f>
        <v>94646.460554225065</v>
      </c>
      <c r="AD74" s="126">
        <f>VLOOKUP($A74,'[4]New ISB'!$B:$FF,29,0)</f>
        <v>0</v>
      </c>
      <c r="AE74" s="126">
        <f>VLOOKUP($A74,'[4]New ISB'!$B:$FF,30,0)</f>
        <v>12554.965999999975</v>
      </c>
      <c r="AF74" s="126">
        <f>VLOOKUP($A74,'[4]New ISB'!$B:$FF,31,0)</f>
        <v>0</v>
      </c>
      <c r="AG74" s="126">
        <f>VLOOKUP($A74,'[4]New ISB'!$B:$FF,32,0)</f>
        <v>138401.09</v>
      </c>
      <c r="AH74" s="126">
        <f>VLOOKUP($A74,'[4]New ISB'!$B:$FF,33,0)</f>
        <v>0</v>
      </c>
      <c r="AI74" s="126">
        <f>VLOOKUP($A74,'[4]New ISB'!$B:$FF,34,0)</f>
        <v>0</v>
      </c>
      <c r="AJ74" s="126">
        <f>VLOOKUP($A74,'[4]New ISB'!$B:$FF,35,0)</f>
        <v>0</v>
      </c>
      <c r="AK74" s="126">
        <f>VLOOKUP($A74,'[4]New ISB'!$B:$FF,36,0)</f>
        <v>6709.2479999999996</v>
      </c>
      <c r="AL74" s="126">
        <f>VLOOKUP($A74,'[4]New ISB'!$B:$FF,37,0)</f>
        <v>0</v>
      </c>
      <c r="AM74" s="126">
        <f>VLOOKUP($A74,'[4]New ISB'!$B:$FF,38,0)</f>
        <v>0</v>
      </c>
      <c r="AN74" s="126">
        <f>VLOOKUP($A74,'[4]New ISB'!$B:$FF,39,0)</f>
        <v>0</v>
      </c>
      <c r="AO74" s="126">
        <f>VLOOKUP($A74,'[4]New ISB'!$B:$FF,40,0)</f>
        <v>0</v>
      </c>
      <c r="AP74" s="126">
        <f>VLOOKUP($A74,'[4]New ISB'!$B:$FF,41,0)</f>
        <v>0</v>
      </c>
      <c r="AQ74" s="126">
        <f>VLOOKUP($A74,'[4]New ISB'!$B:$FF,42,0)</f>
        <v>0</v>
      </c>
      <c r="AR74" s="126">
        <f>VLOOKUP($A74,'[4]New ISB'!$B:$FF,43,0)</f>
        <v>0</v>
      </c>
      <c r="AS74" s="126">
        <f>VLOOKUP($A74,'[4]New ISB'!$B:$FF,44,0)</f>
        <v>0</v>
      </c>
      <c r="AT74" s="126">
        <f t="shared" si="23"/>
        <v>1095258.4038</v>
      </c>
      <c r="AU74" s="126">
        <f t="shared" si="24"/>
        <v>428686.84033800877</v>
      </c>
      <c r="AV74" s="126">
        <f t="shared" si="25"/>
        <v>145110.33799999999</v>
      </c>
      <c r="AW74" s="126">
        <f>VLOOKUP($A74,'[4]New ISB'!$B:$FF,48,0)</f>
        <v>164367.43111248576</v>
      </c>
      <c r="AX74" s="126">
        <f t="shared" si="26"/>
        <v>1669055.5821380087</v>
      </c>
      <c r="AY74" s="126">
        <f>VLOOKUP($A74,'[4]New ISB'!$B:$CC,50,0)</f>
        <v>1662346.3341380088</v>
      </c>
      <c r="AZ74" s="126">
        <f>VLOOKUP($A74,'[4]New ISB'!$B:$CC,51,0)</f>
        <v>4610</v>
      </c>
      <c r="BA74" s="126">
        <f>VLOOKUP($A74,'[4]New ISB'!$B:$CC,52,0)</f>
        <v>1406050</v>
      </c>
      <c r="BB74" s="126">
        <f>VLOOKUP($A74,'[4]New ISB'!$B:$CC,53,0)</f>
        <v>0</v>
      </c>
      <c r="BC74" s="126">
        <f>VLOOKUP($A74,'[4]New ISB'!$B:$CC,54,0)</f>
        <v>0</v>
      </c>
      <c r="BD74" s="126">
        <f>VLOOKUP($A74,'[4]New ISB'!$B:$CC,55,0)</f>
        <v>1669055.5821380087</v>
      </c>
      <c r="BE74" s="126">
        <f>VLOOKUP($A74,'[4]New ISB'!$B:$CC,56,0)</f>
        <v>1669055.5821380087</v>
      </c>
      <c r="BF74" s="126">
        <f>VLOOKUP($A74,'[4]New ISB'!$B:$CC,57,0)</f>
        <v>0</v>
      </c>
      <c r="BG74" s="126">
        <f>VLOOKUP($A74,'[4]New ISB'!$B:$CC,58,0)</f>
        <v>1412759.2479999999</v>
      </c>
      <c r="BH74" s="126">
        <f>VLOOKUP($A74,'[4]New ISB'!$B:$CC,59,0)</f>
        <v>1267648.9099999999</v>
      </c>
      <c r="BI74" s="126">
        <f>VLOOKUP($A74,'[4]New ISB'!$B:$CC,60,0)</f>
        <v>1523945.2441380087</v>
      </c>
      <c r="BJ74" s="126">
        <f>VLOOKUP($A74,'[4]New ISB'!$B:$CC,61,0)</f>
        <v>4996.5417840590453</v>
      </c>
      <c r="BK74" s="126">
        <f>VLOOKUP($A74,'[4]New ISB'!$B:$CC,62,0)</f>
        <v>4848.6156366666664</v>
      </c>
      <c r="BL74" s="159">
        <f>VLOOKUP($A74,'[4]New ISB'!$B:$CC,63,0)</f>
        <v>3.0508944918982147E-2</v>
      </c>
      <c r="BM74" s="126">
        <f>VLOOKUP($A74,'[4]New ISB'!$B:$CC,64,0)</f>
        <v>0</v>
      </c>
      <c r="BN74" s="126">
        <f>VLOOKUP($A74,'[4]New ISB'!$B:$CC,65,0)</f>
        <v>0</v>
      </c>
      <c r="BO74" s="126">
        <f>VLOOKUP($A74,'[4]New ISB'!$B:$CC,66,0)</f>
        <v>1669055.5821380087</v>
      </c>
      <c r="BP74" s="126">
        <f>VLOOKUP($A74,'[4]New ISB'!$B:$CC,67,0)</f>
        <v>5450.315849632816</v>
      </c>
      <c r="BQ74" s="127" t="str">
        <f>VLOOKUP($A74,'[4]New ISB'!$B:$CC,68,0)</f>
        <v>Y</v>
      </c>
      <c r="BR74" s="126">
        <f>VLOOKUP($A74,'[4]New ISB'!$B:$CC,69,0)</f>
        <v>5472.3133840590444</v>
      </c>
      <c r="BS74" s="159">
        <f>VLOOKUP($A74,'[4]New ISB'!$B:$CC,70,0)</f>
        <v>2.5828857800034077E-2</v>
      </c>
      <c r="BT74" s="126">
        <f>VLOOKUP($A74,'[4]New ISB'!$B:$CC,71,0)</f>
        <v>0</v>
      </c>
      <c r="BU74" s="126">
        <f>VLOOKUP($A74,'[4]New ISB'!$B:$CC,72,0)</f>
        <v>1669055.5821380087</v>
      </c>
      <c r="BV74" s="126">
        <f>VLOOKUP($A74,'[4]New ISB'!$B:$CC,73,0)</f>
        <v>0</v>
      </c>
      <c r="BW74" s="126">
        <f>VLOOKUP($A74,'[4]New ISB'!$B:$CC,74,0)</f>
        <v>1669055.5821380087</v>
      </c>
      <c r="BY74" s="126">
        <f>VLOOKUP($A74,'[4]New ISB'!$B:$CC,75,0)</f>
        <v>6709.2479999999996</v>
      </c>
      <c r="BZ74" s="126">
        <f>VLOOKUP($A74,'[4]New ISB'!$B:$CC,76,0)</f>
        <v>1662346.3341380088</v>
      </c>
      <c r="CA74" s="126">
        <f>VLOOKUP(A74,'[4]New ISB'!$B:$F,5,0)</f>
        <v>305</v>
      </c>
      <c r="CB74" s="129">
        <f>VLOOKUP($A74,'[4]Adjusted Factors'!$E:$W,18,0)</f>
        <v>0</v>
      </c>
      <c r="CC74" s="129">
        <f>VLOOKUP($A74,'[4]Adjusted Factors'!$E:$W,19,0)</f>
        <v>0</v>
      </c>
      <c r="CE74" s="126"/>
      <c r="CI74" s="124" t="s">
        <v>321</v>
      </c>
      <c r="CJ74" s="124">
        <v>2133</v>
      </c>
      <c r="CK74" s="144"/>
      <c r="CL74" s="145"/>
      <c r="CM74" s="124">
        <f ca="1">VLOOKUP($A74,'[5]Adjusted Factors'!$E:$BH,28,0)</f>
        <v>141.99999999999991</v>
      </c>
      <c r="CN74" s="124">
        <f ca="1">VLOOKUP($A74,'[5]Adjusted Factors'!$E:$BH,29,0)</f>
        <v>144.00000000000011</v>
      </c>
      <c r="CO74" s="124">
        <f ca="1">VLOOKUP($A74,'[5]Adjusted Factors'!$E:$BH,30,0)</f>
        <v>0</v>
      </c>
      <c r="CP74" s="124">
        <f ca="1">VLOOKUP($A74,'[5]Adjusted Factors'!$E:$BH,31,0)</f>
        <v>0</v>
      </c>
      <c r="CQ74" s="124">
        <f ca="1">VLOOKUP($A74,'[5]Adjusted Factors'!$E:$BH,32,0)</f>
        <v>56.999999999999893</v>
      </c>
      <c r="CR74" s="124">
        <f ca="1">VLOOKUP($A74,'[5]Adjusted Factors'!$E:$BH,33,0)</f>
        <v>85.999999999999957</v>
      </c>
      <c r="CS74" s="124">
        <f ca="1">VLOOKUP($A74,'[5]Adjusted Factors'!$E:$BH,34,0)</f>
        <v>92.999999999999929</v>
      </c>
      <c r="CT74" s="124">
        <f ca="1">VLOOKUP($A74,'[5]Adjusted Factors'!$E:$BH,35,0)</f>
        <v>43.999999999999936</v>
      </c>
      <c r="CU74" s="124">
        <f ca="1">VLOOKUP($A74,'[5]Adjusted Factors'!$E:$BH,36,0)</f>
        <v>2.0000000000000004</v>
      </c>
      <c r="CV74" s="124">
        <f ca="1">VLOOKUP($A74,'[5]Adjusted Factors'!$E:$BH,37,0)</f>
        <v>12.999999999999991</v>
      </c>
      <c r="CW74" s="124">
        <f ca="1">VLOOKUP($A74,'[5]Adjusted Factors'!$E:$BH,38,0)</f>
        <v>9.9999999999999876</v>
      </c>
      <c r="CX74" s="124">
        <f ca="1">VLOOKUP($A74,'[5]Adjusted Factors'!$E:$BH,39,0)</f>
        <v>0</v>
      </c>
      <c r="CY74" s="124">
        <f ca="1">VLOOKUP($A74,'[5]Adjusted Factors'!$E:$BH,40,0)</f>
        <v>0</v>
      </c>
      <c r="CZ74" s="124">
        <f ca="1">VLOOKUP($A74,'[5]Adjusted Factors'!$E:$BH,41,0)</f>
        <v>0</v>
      </c>
      <c r="DA74" s="124">
        <f ca="1">VLOOKUP($A74,'[5]Adjusted Factors'!$E:$BH,42,0)</f>
        <v>0</v>
      </c>
      <c r="DB74" s="124">
        <f ca="1">VLOOKUP($A74,'[5]Adjusted Factors'!$E:$BH,43,0)</f>
        <v>0</v>
      </c>
      <c r="DC74" s="124">
        <f ca="1">VLOOKUP($A74,'[5]Adjusted Factors'!$E:$BH,44,0)</f>
        <v>0</v>
      </c>
      <c r="DD74" s="124">
        <f ca="1">VLOOKUP($A74,'[5]Adjusted Factors'!$E:$BH,45,0)</f>
        <v>0</v>
      </c>
      <c r="DE74" s="124">
        <f ca="1">VLOOKUP($A74,'[5]Adjusted Factors'!$E:$BH,46,0)</f>
        <v>74.189189189189122</v>
      </c>
      <c r="DF74" s="124">
        <f ca="1">VLOOKUP($A74,'[5]Adjusted Factors'!$E:$BH,47,0)</f>
        <v>0</v>
      </c>
      <c r="DG74" s="124">
        <f ca="1">VLOOKUP($A74,'[5]Adjusted Factors'!$E:$BH,48,0)</f>
        <v>78.555863112825108</v>
      </c>
      <c r="DH74" s="124">
        <f ca="1">VLOOKUP($A74,'[5]Adjusted Factors'!$E:$BH,49,0)</f>
        <v>0</v>
      </c>
      <c r="DI74" s="124">
        <f ca="1">VLOOKUP($A74,'[5]Adjusted Factors'!$E:$BH,50,0)</f>
        <v>0</v>
      </c>
      <c r="DJ74" s="124">
        <f ca="1">VLOOKUP($A74,'[5]Adjusted Factors'!$E:$BH,51,0)</f>
        <v>0</v>
      </c>
      <c r="DK74" s="124">
        <f ca="1">VLOOKUP($A74,'[5]Adjusted Factors'!$E:$BH,52,0)</f>
        <v>0</v>
      </c>
      <c r="DL74" s="124">
        <f ca="1">VLOOKUP($A74,'[5]Adjusted Factors'!$E:$BH,53,0)</f>
        <v>0</v>
      </c>
      <c r="DM74" s="124">
        <f ca="1">VLOOKUP($A74,'[5]Adjusted Factors'!$E:$BH,54,0)</f>
        <v>0</v>
      </c>
      <c r="DN74" s="124">
        <f ca="1">VLOOKUP($A74,'[5]Adjusted Factors'!$E:$BH,55,0)</f>
        <v>12.699999999999974</v>
      </c>
      <c r="DO74" s="124">
        <f ca="1">VLOOKUP($A74,'[5]Adjusted Factors'!$E:$BH,55,0)</f>
        <v>12.699999999999974</v>
      </c>
    </row>
    <row r="75" spans="1:119" x14ac:dyDescent="0.2">
      <c r="A75" s="124">
        <v>147154</v>
      </c>
      <c r="B75" s="124">
        <v>8262027</v>
      </c>
      <c r="C75" s="124" t="s">
        <v>159</v>
      </c>
      <c r="D75" s="126">
        <f>VLOOKUP(A75,'[4]New ISB'!$B$6:$G$195,4,0)</f>
        <v>195</v>
      </c>
      <c r="E75" s="126">
        <f>VLOOKUP(A75,'[4]New ISB'!$B$6:$G$195,5,0)</f>
        <v>195</v>
      </c>
      <c r="F75" s="126">
        <f>VLOOKUP(A75,'[4]New ISB'!$B$6:$G$195,6,0)</f>
        <v>0</v>
      </c>
      <c r="G75" s="126">
        <f>VLOOKUP(A75,'[4]New ISB'!$B:$H,7,0)</f>
        <v>700247.17619999999</v>
      </c>
      <c r="H75" s="126">
        <f>VLOOKUP(A75,'[4]New ISB'!$B:$J,8,0)</f>
        <v>0</v>
      </c>
      <c r="I75" s="126">
        <f>VLOOKUP(A75,'[4]New ISB'!$B:$J,9,0)</f>
        <v>0</v>
      </c>
      <c r="J75" s="126">
        <f>VLOOKUP($A75,'[4]New ISB'!$B:$FF,10,0)</f>
        <v>55000.31</v>
      </c>
      <c r="K75" s="126">
        <f>VLOOKUP($A75,'[4]New ISB'!$B:$FF,11,0)</f>
        <v>0</v>
      </c>
      <c r="L75" s="126">
        <f>VLOOKUP($A75,'[4]New ISB'!$B:$FF,12,0)</f>
        <v>93729.509999999966</v>
      </c>
      <c r="M75" s="126">
        <f>VLOOKUP($A75,'[4]New ISB'!$B:$FF,13,0)</f>
        <v>0</v>
      </c>
      <c r="N75" s="126">
        <f>VLOOKUP($A75,'[4]New ISB'!$B:$FF,14,0)</f>
        <v>2661.9999999999995</v>
      </c>
      <c r="O75" s="126">
        <f>VLOOKUP($A75,'[4]New ISB'!$B:$FF,15,0)</f>
        <v>1467.3999999999978</v>
      </c>
      <c r="P75" s="126">
        <f>VLOOKUP($A75,'[4]New ISB'!$B:$FF,16,0)</f>
        <v>3207.7500000000005</v>
      </c>
      <c r="Q75" s="126">
        <f>VLOOKUP($A75,'[4]New ISB'!$B:$FF,17,0)</f>
        <v>26470.320000000018</v>
      </c>
      <c r="R75" s="126">
        <f>VLOOKUP($A75,'[4]New ISB'!$B:$FF,18,0)</f>
        <v>57805.97</v>
      </c>
      <c r="S75" s="126">
        <f>VLOOKUP($A75,'[4]New ISB'!$B:$FF,19,0)</f>
        <v>700.24000000000035</v>
      </c>
      <c r="T75" s="126">
        <f>VLOOKUP($A75,'[4]New ISB'!$B:$FF,20,0)</f>
        <v>0</v>
      </c>
      <c r="U75" s="126">
        <f>VLOOKUP($A75,'[4]New ISB'!$B:$FF,21,0)</f>
        <v>0</v>
      </c>
      <c r="V75" s="126">
        <f>VLOOKUP($A75,'[4]New ISB'!$B:$FF,22,0)</f>
        <v>0</v>
      </c>
      <c r="W75" s="126">
        <f>VLOOKUP($A75,'[4]New ISB'!$B:$FF,23,0)</f>
        <v>0</v>
      </c>
      <c r="X75" s="126">
        <f>VLOOKUP($A75,'[4]New ISB'!$B:$FF,24,0)</f>
        <v>0</v>
      </c>
      <c r="Y75" s="126">
        <f>VLOOKUP($A75,'[4]New ISB'!$B:$FF,25,0)</f>
        <v>0</v>
      </c>
      <c r="Z75" s="126">
        <f>VLOOKUP($A75,'[4]New ISB'!$B:$FF,26,0)</f>
        <v>15701.400000000032</v>
      </c>
      <c r="AA75" s="126">
        <f>VLOOKUP($A75,'[4]New ISB'!$B:$FF,27,0)</f>
        <v>0</v>
      </c>
      <c r="AB75" s="126"/>
      <c r="AC75" s="126">
        <f>VLOOKUP($A75,'[4]New ISB'!$B:$FF,28,0)</f>
        <v>119883.35791139239</v>
      </c>
      <c r="AD75" s="126">
        <f>VLOOKUP($A75,'[4]New ISB'!$B:$FF,29,0)</f>
        <v>0</v>
      </c>
      <c r="AE75" s="126">
        <f>VLOOKUP($A75,'[4]New ISB'!$B:$FF,30,0)</f>
        <v>9408.9253989636491</v>
      </c>
      <c r="AF75" s="126">
        <f>VLOOKUP($A75,'[4]New ISB'!$B:$FF,31,0)</f>
        <v>0</v>
      </c>
      <c r="AG75" s="126">
        <f>VLOOKUP($A75,'[4]New ISB'!$B:$FF,32,0)</f>
        <v>138401.09</v>
      </c>
      <c r="AH75" s="126">
        <f>VLOOKUP($A75,'[4]New ISB'!$B:$FF,33,0)</f>
        <v>0</v>
      </c>
      <c r="AI75" s="126">
        <f>VLOOKUP($A75,'[4]New ISB'!$B:$FF,34,0)</f>
        <v>0</v>
      </c>
      <c r="AJ75" s="126">
        <f>VLOOKUP($A75,'[4]New ISB'!$B:$FF,35,0)</f>
        <v>0</v>
      </c>
      <c r="AK75" s="126">
        <f>VLOOKUP($A75,'[4]New ISB'!$B:$FF,36,0)</f>
        <v>4298.24</v>
      </c>
      <c r="AL75" s="126">
        <f>VLOOKUP($A75,'[4]New ISB'!$B:$FF,37,0)</f>
        <v>0</v>
      </c>
      <c r="AM75" s="126">
        <f>VLOOKUP($A75,'[4]New ISB'!$B:$FF,38,0)</f>
        <v>0</v>
      </c>
      <c r="AN75" s="126">
        <f>VLOOKUP($A75,'[4]New ISB'!$B:$FF,39,0)</f>
        <v>0</v>
      </c>
      <c r="AO75" s="126">
        <f>VLOOKUP($A75,'[4]New ISB'!$B:$FF,40,0)</f>
        <v>0</v>
      </c>
      <c r="AP75" s="126">
        <f>VLOOKUP($A75,'[4]New ISB'!$B:$FF,41,0)</f>
        <v>0</v>
      </c>
      <c r="AQ75" s="126">
        <f>VLOOKUP($A75,'[4]New ISB'!$B:$FF,42,0)</f>
        <v>0</v>
      </c>
      <c r="AR75" s="126">
        <f>VLOOKUP($A75,'[4]New ISB'!$B:$FF,43,0)</f>
        <v>0</v>
      </c>
      <c r="AS75" s="126">
        <f>VLOOKUP($A75,'[4]New ISB'!$B:$FF,44,0)</f>
        <v>0</v>
      </c>
      <c r="AT75" s="126">
        <f t="shared" si="23"/>
        <v>700247.17619999999</v>
      </c>
      <c r="AU75" s="126">
        <f t="shared" si="24"/>
        <v>386037.18331035599</v>
      </c>
      <c r="AV75" s="126">
        <f t="shared" si="25"/>
        <v>142699.32999999999</v>
      </c>
      <c r="AW75" s="126">
        <f>VLOOKUP($A75,'[4]New ISB'!$B:$FF,48,0)</f>
        <v>155642.18526635441</v>
      </c>
      <c r="AX75" s="126">
        <f t="shared" si="26"/>
        <v>1228983.6895103562</v>
      </c>
      <c r="AY75" s="126">
        <f>VLOOKUP($A75,'[4]New ISB'!$B:$CC,50,0)</f>
        <v>1224685.4495103562</v>
      </c>
      <c r="AZ75" s="126">
        <f>VLOOKUP($A75,'[4]New ISB'!$B:$CC,51,0)</f>
        <v>4610</v>
      </c>
      <c r="BA75" s="126">
        <f>VLOOKUP($A75,'[4]New ISB'!$B:$CC,52,0)</f>
        <v>898950</v>
      </c>
      <c r="BB75" s="126">
        <f>VLOOKUP($A75,'[4]New ISB'!$B:$CC,53,0)</f>
        <v>0</v>
      </c>
      <c r="BC75" s="126">
        <f>VLOOKUP($A75,'[4]New ISB'!$B:$CC,54,0)</f>
        <v>0</v>
      </c>
      <c r="BD75" s="126">
        <f>VLOOKUP($A75,'[4]New ISB'!$B:$CC,55,0)</f>
        <v>1228983.6895103562</v>
      </c>
      <c r="BE75" s="126">
        <f>VLOOKUP($A75,'[4]New ISB'!$B:$CC,56,0)</f>
        <v>1228983.6895103562</v>
      </c>
      <c r="BF75" s="126">
        <f>VLOOKUP($A75,'[4]New ISB'!$B:$CC,57,0)</f>
        <v>0</v>
      </c>
      <c r="BG75" s="126">
        <f>VLOOKUP($A75,'[4]New ISB'!$B:$CC,58,0)</f>
        <v>903248.24</v>
      </c>
      <c r="BH75" s="126">
        <f>VLOOKUP($A75,'[4]New ISB'!$B:$CC,59,0)</f>
        <v>760548.91</v>
      </c>
      <c r="BI75" s="126">
        <f>VLOOKUP($A75,'[4]New ISB'!$B:$CC,60,0)</f>
        <v>1086284.3595103561</v>
      </c>
      <c r="BJ75" s="126">
        <f>VLOOKUP($A75,'[4]New ISB'!$B:$CC,61,0)</f>
        <v>5570.6890231300313</v>
      </c>
      <c r="BK75" s="126">
        <f>VLOOKUP($A75,'[4]New ISB'!$B:$CC,62,0)</f>
        <v>5348.5310717277489</v>
      </c>
      <c r="BL75" s="159">
        <f>VLOOKUP($A75,'[4]New ISB'!$B:$CC,63,0)</f>
        <v>4.1536255174174051E-2</v>
      </c>
      <c r="BM75" s="126">
        <f>VLOOKUP($A75,'[4]New ISB'!$B:$CC,64,0)</f>
        <v>0</v>
      </c>
      <c r="BN75" s="126">
        <f>VLOOKUP($A75,'[4]New ISB'!$B:$CC,65,0)</f>
        <v>0</v>
      </c>
      <c r="BO75" s="126">
        <f>VLOOKUP($A75,'[4]New ISB'!$B:$CC,66,0)</f>
        <v>1228983.6895103562</v>
      </c>
      <c r="BP75" s="126">
        <f>VLOOKUP($A75,'[4]New ISB'!$B:$CC,67,0)</f>
        <v>6280.4382026172116</v>
      </c>
      <c r="BQ75" s="127" t="str">
        <f>VLOOKUP($A75,'[4]New ISB'!$B:$CC,68,0)</f>
        <v>Y</v>
      </c>
      <c r="BR75" s="126">
        <f>VLOOKUP($A75,'[4]New ISB'!$B:$CC,69,0)</f>
        <v>6302.480459027468</v>
      </c>
      <c r="BS75" s="159">
        <f>VLOOKUP($A75,'[4]New ISB'!$B:$CC,70,0)</f>
        <v>3.442928868832551E-2</v>
      </c>
      <c r="BT75" s="126">
        <f>VLOOKUP($A75,'[4]New ISB'!$B:$CC,71,0)</f>
        <v>0</v>
      </c>
      <c r="BU75" s="126">
        <f>VLOOKUP($A75,'[4]New ISB'!$B:$CC,72,0)</f>
        <v>1228983.6895103562</v>
      </c>
      <c r="BV75" s="126">
        <f>VLOOKUP($A75,'[4]New ISB'!$B:$CC,73,0)</f>
        <v>0</v>
      </c>
      <c r="BW75" s="126">
        <f>VLOOKUP($A75,'[4]New ISB'!$B:$CC,74,0)</f>
        <v>1228983.6895103562</v>
      </c>
      <c r="BY75" s="126">
        <f>VLOOKUP($A75,'[4]New ISB'!$B:$CC,75,0)</f>
        <v>4298.24</v>
      </c>
      <c r="BZ75" s="126">
        <f>VLOOKUP($A75,'[4]New ISB'!$B:$CC,76,0)</f>
        <v>1224685.4495103562</v>
      </c>
      <c r="CA75" s="126">
        <f>VLOOKUP(A75,'[4]New ISB'!$B:$F,5,0)</f>
        <v>195</v>
      </c>
      <c r="CB75" s="129">
        <f>VLOOKUP($A75,'[4]Adjusted Factors'!$E:$W,18,0)</f>
        <v>0</v>
      </c>
      <c r="CC75" s="129">
        <f>VLOOKUP($A75,'[4]Adjusted Factors'!$E:$W,19,0)</f>
        <v>0</v>
      </c>
      <c r="CE75" s="126"/>
      <c r="CI75" s="124" t="s">
        <v>174</v>
      </c>
      <c r="CJ75" s="124">
        <v>2322</v>
      </c>
      <c r="CK75" s="144"/>
      <c r="CL75" s="145"/>
      <c r="CM75" s="124">
        <f ca="1">VLOOKUP($A75,'[5]Adjusted Factors'!$E:$BH,28,0)</f>
        <v>109</v>
      </c>
      <c r="CN75" s="124">
        <f ca="1">VLOOKUP($A75,'[5]Adjusted Factors'!$E:$BH,29,0)</f>
        <v>110.99999999999996</v>
      </c>
      <c r="CO75" s="124">
        <f ca="1">VLOOKUP($A75,'[5]Adjusted Factors'!$E:$BH,30,0)</f>
        <v>0</v>
      </c>
      <c r="CP75" s="124">
        <f ca="1">VLOOKUP($A75,'[5]Adjusted Factors'!$E:$BH,31,0)</f>
        <v>0</v>
      </c>
      <c r="CQ75" s="124">
        <f ca="1">VLOOKUP($A75,'[5]Adjusted Factors'!$E:$BH,32,0)</f>
        <v>9.0000000000000089</v>
      </c>
      <c r="CR75" s="124">
        <f ca="1">VLOOKUP($A75,'[5]Adjusted Factors'!$E:$BH,33,0)</f>
        <v>10.999999999999998</v>
      </c>
      <c r="CS75" s="124">
        <f ca="1">VLOOKUP($A75,'[5]Adjusted Factors'!$E:$BH,34,0)</f>
        <v>4.999999999999992</v>
      </c>
      <c r="CT75" s="124">
        <f ca="1">VLOOKUP($A75,'[5]Adjusted Factors'!$E:$BH,35,0)</f>
        <v>7.0000000000000009</v>
      </c>
      <c r="CU75" s="124">
        <f ca="1">VLOOKUP($A75,'[5]Adjusted Factors'!$E:$BH,36,0)</f>
        <v>53.000000000000036</v>
      </c>
      <c r="CV75" s="124">
        <f ca="1">VLOOKUP($A75,'[5]Adjusted Factors'!$E:$BH,37,0)</f>
        <v>109</v>
      </c>
      <c r="CW75" s="124">
        <f ca="1">VLOOKUP($A75,'[5]Adjusted Factors'!$E:$BH,38,0)</f>
        <v>1.0000000000000004</v>
      </c>
      <c r="CX75" s="124">
        <f ca="1">VLOOKUP($A75,'[5]Adjusted Factors'!$E:$BH,39,0)</f>
        <v>0</v>
      </c>
      <c r="CY75" s="124">
        <f ca="1">VLOOKUP($A75,'[5]Adjusted Factors'!$E:$BH,40,0)</f>
        <v>0</v>
      </c>
      <c r="CZ75" s="124">
        <f ca="1">VLOOKUP($A75,'[5]Adjusted Factors'!$E:$BH,41,0)</f>
        <v>0</v>
      </c>
      <c r="DA75" s="124">
        <f ca="1">VLOOKUP($A75,'[5]Adjusted Factors'!$E:$BH,42,0)</f>
        <v>0</v>
      </c>
      <c r="DB75" s="124">
        <f ca="1">VLOOKUP($A75,'[5]Adjusted Factors'!$E:$BH,43,0)</f>
        <v>0</v>
      </c>
      <c r="DC75" s="124">
        <f ca="1">VLOOKUP($A75,'[5]Adjusted Factors'!$E:$BH,44,0)</f>
        <v>0</v>
      </c>
      <c r="DD75" s="124">
        <f ca="1">VLOOKUP($A75,'[5]Adjusted Factors'!$E:$BH,45,0)</f>
        <v>0</v>
      </c>
      <c r="DE75" s="124">
        <f ca="1">VLOOKUP($A75,'[5]Adjusted Factors'!$E:$BH,46,0)</f>
        <v>25.84337349397596</v>
      </c>
      <c r="DF75" s="124">
        <f ca="1">VLOOKUP($A75,'[5]Adjusted Factors'!$E:$BH,47,0)</f>
        <v>0</v>
      </c>
      <c r="DG75" s="124">
        <f ca="1">VLOOKUP($A75,'[5]Adjusted Factors'!$E:$BH,48,0)</f>
        <v>99.502301495972375</v>
      </c>
      <c r="DH75" s="124">
        <f ca="1">VLOOKUP($A75,'[5]Adjusted Factors'!$E:$BH,49,0)</f>
        <v>0</v>
      </c>
      <c r="DI75" s="124">
        <f ca="1">VLOOKUP($A75,'[5]Adjusted Factors'!$E:$BH,50,0)</f>
        <v>0</v>
      </c>
      <c r="DJ75" s="124">
        <f ca="1">VLOOKUP($A75,'[5]Adjusted Factors'!$E:$BH,51,0)</f>
        <v>0</v>
      </c>
      <c r="DK75" s="124">
        <f ca="1">VLOOKUP($A75,'[5]Adjusted Factors'!$E:$BH,52,0)</f>
        <v>0</v>
      </c>
      <c r="DL75" s="124">
        <f ca="1">VLOOKUP($A75,'[5]Adjusted Factors'!$E:$BH,53,0)</f>
        <v>0</v>
      </c>
      <c r="DM75" s="124">
        <f ca="1">VLOOKUP($A75,'[5]Adjusted Factors'!$E:$BH,54,0)</f>
        <v>0</v>
      </c>
      <c r="DN75" s="124">
        <f ca="1">VLOOKUP($A75,'[5]Adjusted Factors'!$E:$BH,55,0)</f>
        <v>9.5176165803107988</v>
      </c>
      <c r="DO75" s="124">
        <f ca="1">VLOOKUP($A75,'[5]Adjusted Factors'!$E:$BH,55,0)</f>
        <v>9.5176165803107988</v>
      </c>
    </row>
    <row r="76" spans="1:119" x14ac:dyDescent="0.2">
      <c r="A76" s="124">
        <v>147269</v>
      </c>
      <c r="B76" s="124">
        <v>8262028</v>
      </c>
      <c r="C76" s="124" t="s">
        <v>111</v>
      </c>
      <c r="D76" s="126">
        <f>VLOOKUP(A76,'[4]New ISB'!$B$6:$G$195,4,0)</f>
        <v>238</v>
      </c>
      <c r="E76" s="126">
        <f>VLOOKUP(A76,'[4]New ISB'!$B$6:$G$195,5,0)</f>
        <v>238</v>
      </c>
      <c r="F76" s="126">
        <f>VLOOKUP(A76,'[4]New ISB'!$B$6:$G$195,6,0)</f>
        <v>0</v>
      </c>
      <c r="G76" s="126">
        <f>VLOOKUP(A76,'[4]New ISB'!$B:$H,7,0)</f>
        <v>854660.65607999999</v>
      </c>
      <c r="H76" s="126">
        <f>VLOOKUP(A76,'[4]New ISB'!$B:$J,8,0)</f>
        <v>0</v>
      </c>
      <c r="I76" s="126">
        <f>VLOOKUP(A76,'[4]New ISB'!$B:$J,9,0)</f>
        <v>0</v>
      </c>
      <c r="J76" s="126">
        <f>VLOOKUP($A76,'[4]New ISB'!$B:$FF,10,0)</f>
        <v>33302.94000000001</v>
      </c>
      <c r="K76" s="126">
        <f>VLOOKUP($A76,'[4]New ISB'!$B:$FF,11,0)</f>
        <v>0</v>
      </c>
      <c r="L76" s="126">
        <f>VLOOKUP($A76,'[4]New ISB'!$B:$FF,12,0)</f>
        <v>55731.060000000019</v>
      </c>
      <c r="M76" s="126">
        <f>VLOOKUP($A76,'[4]New ISB'!$B:$FF,13,0)</f>
        <v>0</v>
      </c>
      <c r="N76" s="126">
        <f>VLOOKUP($A76,'[4]New ISB'!$B:$FF,14,0)</f>
        <v>1220.2542372881355</v>
      </c>
      <c r="O76" s="126">
        <f>VLOOKUP($A76,'[4]New ISB'!$B:$FF,15,0)</f>
        <v>1479.835593220339</v>
      </c>
      <c r="P76" s="126">
        <f>VLOOKUP($A76,'[4]New ISB'!$B:$FF,16,0)</f>
        <v>4159.2012711864427</v>
      </c>
      <c r="Q76" s="126">
        <f>VLOOKUP($A76,'[4]New ISB'!$B:$FF,17,0)</f>
        <v>3022.0352542372852</v>
      </c>
      <c r="R76" s="126">
        <f>VLOOKUP($A76,'[4]New ISB'!$B:$FF,18,0)</f>
        <v>3208.9459322033872</v>
      </c>
      <c r="S76" s="126">
        <f>VLOOKUP($A76,'[4]New ISB'!$B:$FF,19,0)</f>
        <v>1412.3484745762712</v>
      </c>
      <c r="T76" s="126">
        <f>VLOOKUP($A76,'[4]New ISB'!$B:$FF,20,0)</f>
        <v>0</v>
      </c>
      <c r="U76" s="126">
        <f>VLOOKUP($A76,'[4]New ISB'!$B:$FF,21,0)</f>
        <v>0</v>
      </c>
      <c r="V76" s="126">
        <f>VLOOKUP($A76,'[4]New ISB'!$B:$FF,22,0)</f>
        <v>0</v>
      </c>
      <c r="W76" s="126">
        <f>VLOOKUP($A76,'[4]New ISB'!$B:$FF,23,0)</f>
        <v>0</v>
      </c>
      <c r="X76" s="126">
        <f>VLOOKUP($A76,'[4]New ISB'!$B:$FF,24,0)</f>
        <v>0</v>
      </c>
      <c r="Y76" s="126">
        <f>VLOOKUP($A76,'[4]New ISB'!$B:$FF,25,0)</f>
        <v>0</v>
      </c>
      <c r="Z76" s="126">
        <f>VLOOKUP($A76,'[4]New ISB'!$B:$FF,26,0)</f>
        <v>35467.747924528368</v>
      </c>
      <c r="AA76" s="126">
        <f>VLOOKUP($A76,'[4]New ISB'!$B:$FF,27,0)</f>
        <v>0</v>
      </c>
      <c r="AB76" s="126"/>
      <c r="AC76" s="126">
        <f>VLOOKUP($A76,'[4]New ISB'!$B:$FF,28,0)</f>
        <v>92890.825654710352</v>
      </c>
      <c r="AD76" s="126">
        <f>VLOOKUP($A76,'[4]New ISB'!$B:$FF,29,0)</f>
        <v>0</v>
      </c>
      <c r="AE76" s="126">
        <f>VLOOKUP($A76,'[4]New ISB'!$B:$FF,30,0)</f>
        <v>17517.637599999991</v>
      </c>
      <c r="AF76" s="126">
        <f>VLOOKUP($A76,'[4]New ISB'!$B:$FF,31,0)</f>
        <v>0</v>
      </c>
      <c r="AG76" s="126">
        <f>VLOOKUP($A76,'[4]New ISB'!$B:$FF,32,0)</f>
        <v>138401.09</v>
      </c>
      <c r="AH76" s="126">
        <f>VLOOKUP($A76,'[4]New ISB'!$B:$FF,33,0)</f>
        <v>0</v>
      </c>
      <c r="AI76" s="126">
        <f>VLOOKUP($A76,'[4]New ISB'!$B:$FF,34,0)</f>
        <v>0</v>
      </c>
      <c r="AJ76" s="126">
        <f>VLOOKUP($A76,'[4]New ISB'!$B:$FF,35,0)</f>
        <v>0</v>
      </c>
      <c r="AK76" s="126">
        <f>VLOOKUP($A76,'[4]New ISB'!$B:$FF,36,0)</f>
        <v>12072.96</v>
      </c>
      <c r="AL76" s="126">
        <f>VLOOKUP($A76,'[4]New ISB'!$B:$FF,37,0)</f>
        <v>0</v>
      </c>
      <c r="AM76" s="126">
        <f>VLOOKUP($A76,'[4]New ISB'!$B:$FF,38,0)</f>
        <v>0</v>
      </c>
      <c r="AN76" s="126">
        <f>VLOOKUP($A76,'[4]New ISB'!$B:$FF,39,0)</f>
        <v>0</v>
      </c>
      <c r="AO76" s="126">
        <f>VLOOKUP($A76,'[4]New ISB'!$B:$FF,40,0)</f>
        <v>0</v>
      </c>
      <c r="AP76" s="126">
        <f>VLOOKUP($A76,'[4]New ISB'!$B:$FF,41,0)</f>
        <v>0</v>
      </c>
      <c r="AQ76" s="126">
        <f>VLOOKUP($A76,'[4]New ISB'!$B:$FF,42,0)</f>
        <v>0</v>
      </c>
      <c r="AR76" s="126">
        <f>VLOOKUP($A76,'[4]New ISB'!$B:$FF,43,0)</f>
        <v>0</v>
      </c>
      <c r="AS76" s="126">
        <f>VLOOKUP($A76,'[4]New ISB'!$B:$FF,44,0)</f>
        <v>0</v>
      </c>
      <c r="AT76" s="126">
        <f t="shared" si="23"/>
        <v>854660.65607999999</v>
      </c>
      <c r="AU76" s="126">
        <f t="shared" si="24"/>
        <v>249412.83194195057</v>
      </c>
      <c r="AV76" s="126">
        <f t="shared" si="25"/>
        <v>150474.04999999999</v>
      </c>
      <c r="AW76" s="126">
        <f>VLOOKUP($A76,'[4]New ISB'!$B:$FF,48,0)</f>
        <v>102178.09364413422</v>
      </c>
      <c r="AX76" s="126">
        <f t="shared" si="26"/>
        <v>1254547.5380219505</v>
      </c>
      <c r="AY76" s="126">
        <f>VLOOKUP($A76,'[4]New ISB'!$B:$CC,50,0)</f>
        <v>1242474.5780219506</v>
      </c>
      <c r="AZ76" s="126">
        <f>VLOOKUP($A76,'[4]New ISB'!$B:$CC,51,0)</f>
        <v>4610</v>
      </c>
      <c r="BA76" s="126">
        <f>VLOOKUP($A76,'[4]New ISB'!$B:$CC,52,0)</f>
        <v>1097180</v>
      </c>
      <c r="BB76" s="126">
        <f>VLOOKUP($A76,'[4]New ISB'!$B:$CC,53,0)</f>
        <v>0</v>
      </c>
      <c r="BC76" s="126">
        <f>VLOOKUP($A76,'[4]New ISB'!$B:$CC,54,0)</f>
        <v>0</v>
      </c>
      <c r="BD76" s="126">
        <f>VLOOKUP($A76,'[4]New ISB'!$B:$CC,55,0)</f>
        <v>1254547.5380219505</v>
      </c>
      <c r="BE76" s="126">
        <f>VLOOKUP($A76,'[4]New ISB'!$B:$CC,56,0)</f>
        <v>1254547.5380219507</v>
      </c>
      <c r="BF76" s="126">
        <f>VLOOKUP($A76,'[4]New ISB'!$B:$CC,57,0)</f>
        <v>0</v>
      </c>
      <c r="BG76" s="126">
        <f>VLOOKUP($A76,'[4]New ISB'!$B:$CC,58,0)</f>
        <v>1109252.96</v>
      </c>
      <c r="BH76" s="126">
        <f>VLOOKUP($A76,'[4]New ISB'!$B:$CC,59,0)</f>
        <v>958778.91</v>
      </c>
      <c r="BI76" s="126">
        <f>VLOOKUP($A76,'[4]New ISB'!$B:$CC,60,0)</f>
        <v>1104073.4880219505</v>
      </c>
      <c r="BJ76" s="126">
        <f>VLOOKUP($A76,'[4]New ISB'!$B:$CC,61,0)</f>
        <v>4638.9642353863464</v>
      </c>
      <c r="BK76" s="126">
        <f>VLOOKUP($A76,'[4]New ISB'!$B:$CC,62,0)</f>
        <v>4659.5172394160591</v>
      </c>
      <c r="BL76" s="159">
        <f>VLOOKUP($A76,'[4]New ISB'!$B:$CC,63,0)</f>
        <v>-4.4109728483992814E-3</v>
      </c>
      <c r="BM76" s="126">
        <f>VLOOKUP($A76,'[4]New ISB'!$B:$CC,64,0)</f>
        <v>4.4109728483992814E-3</v>
      </c>
      <c r="BN76" s="126">
        <f>VLOOKUP($A76,'[4]New ISB'!$B:$CC,65,0)</f>
        <v>4891.6149590716013</v>
      </c>
      <c r="BO76" s="126">
        <f>VLOOKUP($A76,'[4]New ISB'!$B:$CC,66,0)</f>
        <v>1259439.1529810221</v>
      </c>
      <c r="BP76" s="126">
        <f>VLOOKUP($A76,'[4]New ISB'!$B:$CC,67,0)</f>
        <v>5241.0344242900092</v>
      </c>
      <c r="BQ76" s="127" t="str">
        <f>VLOOKUP($A76,'[4]New ISB'!$B:$CC,68,0)</f>
        <v>Y</v>
      </c>
      <c r="BR76" s="126">
        <f>VLOOKUP($A76,'[4]New ISB'!$B:$CC,69,0)</f>
        <v>5291.7611469790845</v>
      </c>
      <c r="BS76" s="159">
        <f>VLOOKUP($A76,'[4]New ISB'!$B:$CC,70,0)</f>
        <v>1.4994044526788208E-2</v>
      </c>
      <c r="BT76" s="126">
        <f>VLOOKUP($A76,'[4]New ISB'!$B:$CC,71,0)</f>
        <v>0</v>
      </c>
      <c r="BU76" s="126">
        <f>VLOOKUP($A76,'[4]New ISB'!$B:$CC,72,0)</f>
        <v>1259439.1529810221</v>
      </c>
      <c r="BV76" s="126">
        <f>VLOOKUP($A76,'[4]New ISB'!$B:$CC,73,0)</f>
        <v>0</v>
      </c>
      <c r="BW76" s="126">
        <f>VLOOKUP($A76,'[4]New ISB'!$B:$CC,74,0)</f>
        <v>1259439.1529810221</v>
      </c>
      <c r="BY76" s="126">
        <f>VLOOKUP($A76,'[4]New ISB'!$B:$CC,75,0)</f>
        <v>12072.96</v>
      </c>
      <c r="BZ76" s="126">
        <f>VLOOKUP($A76,'[4]New ISB'!$B:$CC,76,0)</f>
        <v>1247366.1929810222</v>
      </c>
      <c r="CA76" s="126">
        <f>VLOOKUP(A76,'[4]New ISB'!$B:$F,5,0)</f>
        <v>238</v>
      </c>
      <c r="CB76" s="129">
        <f>VLOOKUP($A76,'[4]Adjusted Factors'!$E:$W,18,0)</f>
        <v>0</v>
      </c>
      <c r="CC76" s="129">
        <f>VLOOKUP($A76,'[4]Adjusted Factors'!$E:$W,19,0)</f>
        <v>0</v>
      </c>
      <c r="CE76" s="126"/>
      <c r="CI76" s="124" t="s">
        <v>175</v>
      </c>
      <c r="CJ76" s="124">
        <v>3392</v>
      </c>
      <c r="CK76" s="144"/>
      <c r="CL76" s="145"/>
      <c r="CM76" s="124">
        <f ca="1">VLOOKUP($A76,'[5]Adjusted Factors'!$E:$BH,28,0)</f>
        <v>66.000000000000028</v>
      </c>
      <c r="CN76" s="124">
        <f ca="1">VLOOKUP($A76,'[5]Adjusted Factors'!$E:$BH,29,0)</f>
        <v>66.000000000000028</v>
      </c>
      <c r="CO76" s="124">
        <f ca="1">VLOOKUP($A76,'[5]Adjusted Factors'!$E:$BH,30,0)</f>
        <v>0</v>
      </c>
      <c r="CP76" s="124">
        <f ca="1">VLOOKUP($A76,'[5]Adjusted Factors'!$E:$BH,31,0)</f>
        <v>0</v>
      </c>
      <c r="CQ76" s="124">
        <f ca="1">VLOOKUP($A76,'[5]Adjusted Factors'!$E:$BH,32,0)</f>
        <v>204.72033898305091</v>
      </c>
      <c r="CR76" s="124">
        <f ca="1">VLOOKUP($A76,'[5]Adjusted Factors'!$E:$BH,33,0)</f>
        <v>5.0423728813559316</v>
      </c>
      <c r="CS76" s="124">
        <f ca="1">VLOOKUP($A76,'[5]Adjusted Factors'!$E:$BH,34,0)</f>
        <v>5.0423728813559316</v>
      </c>
      <c r="CT76" s="124">
        <f ca="1">VLOOKUP($A76,'[5]Adjusted Factors'!$E:$BH,35,0)</f>
        <v>9.0762711864406818</v>
      </c>
      <c r="CU76" s="124">
        <f ca="1">VLOOKUP($A76,'[5]Adjusted Factors'!$E:$BH,36,0)</f>
        <v>6.0508474576271132</v>
      </c>
      <c r="CV76" s="124">
        <f ca="1">VLOOKUP($A76,'[5]Adjusted Factors'!$E:$BH,37,0)</f>
        <v>6.0508474576271132</v>
      </c>
      <c r="CW76" s="124">
        <f ca="1">VLOOKUP($A76,'[5]Adjusted Factors'!$E:$BH,38,0)</f>
        <v>2.0169491525423728</v>
      </c>
      <c r="CX76" s="124">
        <f ca="1">VLOOKUP($A76,'[5]Adjusted Factors'!$E:$BH,39,0)</f>
        <v>0</v>
      </c>
      <c r="CY76" s="124">
        <f ca="1">VLOOKUP($A76,'[5]Adjusted Factors'!$E:$BH,40,0)</f>
        <v>0</v>
      </c>
      <c r="CZ76" s="124">
        <f ca="1">VLOOKUP($A76,'[5]Adjusted Factors'!$E:$BH,41,0)</f>
        <v>0</v>
      </c>
      <c r="DA76" s="124">
        <f ca="1">VLOOKUP($A76,'[5]Adjusted Factors'!$E:$BH,42,0)</f>
        <v>0</v>
      </c>
      <c r="DB76" s="124">
        <f ca="1">VLOOKUP($A76,'[5]Adjusted Factors'!$E:$BH,43,0)</f>
        <v>0</v>
      </c>
      <c r="DC76" s="124">
        <f ca="1">VLOOKUP($A76,'[5]Adjusted Factors'!$E:$BH,44,0)</f>
        <v>0</v>
      </c>
      <c r="DD76" s="124">
        <f ca="1">VLOOKUP($A76,'[5]Adjusted Factors'!$E:$BH,45,0)</f>
        <v>0</v>
      </c>
      <c r="DE76" s="124">
        <f ca="1">VLOOKUP($A76,'[5]Adjusted Factors'!$E:$BH,46,0)</f>
        <v>58.377358490566152</v>
      </c>
      <c r="DF76" s="124">
        <f ca="1">VLOOKUP($A76,'[5]Adjusted Factors'!$E:$BH,47,0)</f>
        <v>0</v>
      </c>
      <c r="DG76" s="124">
        <f ca="1">VLOOKUP($A76,'[5]Adjusted Factors'!$E:$BH,48,0)</f>
        <v>77.098699114987468</v>
      </c>
      <c r="DH76" s="124">
        <f ca="1">VLOOKUP($A76,'[5]Adjusted Factors'!$E:$BH,49,0)</f>
        <v>0</v>
      </c>
      <c r="DI76" s="124">
        <f ca="1">VLOOKUP($A76,'[5]Adjusted Factors'!$E:$BH,50,0)</f>
        <v>0</v>
      </c>
      <c r="DJ76" s="124">
        <f ca="1">VLOOKUP($A76,'[5]Adjusted Factors'!$E:$BH,51,0)</f>
        <v>0</v>
      </c>
      <c r="DK76" s="124">
        <f ca="1">VLOOKUP($A76,'[5]Adjusted Factors'!$E:$BH,52,0)</f>
        <v>0</v>
      </c>
      <c r="DL76" s="124">
        <f ca="1">VLOOKUP($A76,'[5]Adjusted Factors'!$E:$BH,53,0)</f>
        <v>0</v>
      </c>
      <c r="DM76" s="124">
        <f ca="1">VLOOKUP($A76,'[5]Adjusted Factors'!$E:$BH,54,0)</f>
        <v>0</v>
      </c>
      <c r="DN76" s="124">
        <f ca="1">VLOOKUP($A76,'[5]Adjusted Factors'!$E:$BH,55,0)</f>
        <v>17.719999999999992</v>
      </c>
      <c r="DO76" s="124">
        <f ca="1">VLOOKUP($A76,'[5]Adjusted Factors'!$E:$BH,55,0)</f>
        <v>17.719999999999992</v>
      </c>
    </row>
    <row r="77" spans="1:119" x14ac:dyDescent="0.2">
      <c r="A77" s="124">
        <v>147891</v>
      </c>
      <c r="B77" s="124">
        <v>8262029</v>
      </c>
      <c r="C77" s="124" t="s">
        <v>185</v>
      </c>
      <c r="D77" s="126">
        <f>VLOOKUP(A77,'[4]New ISB'!$B$6:$G$195,4,0)</f>
        <v>331</v>
      </c>
      <c r="E77" s="126">
        <f>VLOOKUP(A77,'[4]New ISB'!$B$6:$G$195,5,0)</f>
        <v>331</v>
      </c>
      <c r="F77" s="126">
        <f>VLOOKUP(A77,'[4]New ISB'!$B$6:$G$195,6,0)</f>
        <v>0</v>
      </c>
      <c r="G77" s="126">
        <f>VLOOKUP(A77,'[4]New ISB'!$B:$H,7,0)</f>
        <v>1188624.6939600001</v>
      </c>
      <c r="H77" s="126">
        <f>VLOOKUP(A77,'[4]New ISB'!$B:$J,8,0)</f>
        <v>0</v>
      </c>
      <c r="I77" s="126">
        <f>VLOOKUP(A77,'[4]New ISB'!$B:$J,9,0)</f>
        <v>0</v>
      </c>
      <c r="J77" s="126">
        <f>VLOOKUP($A77,'[4]New ISB'!$B:$FF,10,0)</f>
        <v>61055.390000000014</v>
      </c>
      <c r="K77" s="126">
        <f>VLOOKUP($A77,'[4]New ISB'!$B:$FF,11,0)</f>
        <v>0</v>
      </c>
      <c r="L77" s="126">
        <f>VLOOKUP($A77,'[4]New ISB'!$B:$FF,12,0)</f>
        <v>103018.02000000006</v>
      </c>
      <c r="M77" s="126">
        <f>VLOOKUP($A77,'[4]New ISB'!$B:$FF,13,0)</f>
        <v>0</v>
      </c>
      <c r="N77" s="126">
        <f>VLOOKUP($A77,'[4]New ISB'!$B:$FF,14,0)</f>
        <v>1465.2804878048803</v>
      </c>
      <c r="O77" s="126">
        <f>VLOOKUP($A77,'[4]New ISB'!$B:$FF,15,0)</f>
        <v>3850.1354878048769</v>
      </c>
      <c r="P77" s="126">
        <f>VLOOKUP($A77,'[4]New ISB'!$B:$FF,16,0)</f>
        <v>0</v>
      </c>
      <c r="Q77" s="126">
        <f>VLOOKUP($A77,'[4]New ISB'!$B:$FF,17,0)</f>
        <v>37296.595609756099</v>
      </c>
      <c r="R77" s="126">
        <f>VLOOKUP($A77,'[4]New ISB'!$B:$FF,18,0)</f>
        <v>0</v>
      </c>
      <c r="S77" s="126">
        <f>VLOOKUP($A77,'[4]New ISB'!$B:$FF,19,0)</f>
        <v>0</v>
      </c>
      <c r="T77" s="126">
        <f>VLOOKUP($A77,'[4]New ISB'!$B:$FF,20,0)</f>
        <v>0</v>
      </c>
      <c r="U77" s="126">
        <f>VLOOKUP($A77,'[4]New ISB'!$B:$FF,21,0)</f>
        <v>0</v>
      </c>
      <c r="V77" s="126">
        <f>VLOOKUP($A77,'[4]New ISB'!$B:$FF,22,0)</f>
        <v>0</v>
      </c>
      <c r="W77" s="126">
        <f>VLOOKUP($A77,'[4]New ISB'!$B:$FF,23,0)</f>
        <v>0</v>
      </c>
      <c r="X77" s="126">
        <f>VLOOKUP($A77,'[4]New ISB'!$B:$FF,24,0)</f>
        <v>0</v>
      </c>
      <c r="Y77" s="126">
        <f>VLOOKUP($A77,'[4]New ISB'!$B:$FF,25,0)</f>
        <v>0</v>
      </c>
      <c r="Z77" s="126">
        <f>VLOOKUP($A77,'[4]New ISB'!$B:$FF,26,0)</f>
        <v>11564.991948881792</v>
      </c>
      <c r="AA77" s="126">
        <f>VLOOKUP($A77,'[4]New ISB'!$B:$FF,27,0)</f>
        <v>0</v>
      </c>
      <c r="AB77" s="126"/>
      <c r="AC77" s="126">
        <f>VLOOKUP($A77,'[4]New ISB'!$B:$FF,28,0)</f>
        <v>125976.19371710512</v>
      </c>
      <c r="AD77" s="126">
        <f>VLOOKUP($A77,'[4]New ISB'!$B:$FF,29,0)</f>
        <v>0</v>
      </c>
      <c r="AE77" s="126">
        <f>VLOOKUP($A77,'[4]New ISB'!$B:$FF,30,0)</f>
        <v>6069.8812000000053</v>
      </c>
      <c r="AF77" s="126">
        <f>VLOOKUP($A77,'[4]New ISB'!$B:$FF,31,0)</f>
        <v>0</v>
      </c>
      <c r="AG77" s="126">
        <f>VLOOKUP($A77,'[4]New ISB'!$B:$FF,32,0)</f>
        <v>138401.09</v>
      </c>
      <c r="AH77" s="126">
        <f>VLOOKUP($A77,'[4]New ISB'!$B:$FF,33,0)</f>
        <v>0</v>
      </c>
      <c r="AI77" s="126">
        <f>VLOOKUP($A77,'[4]New ISB'!$B:$FF,34,0)</f>
        <v>0</v>
      </c>
      <c r="AJ77" s="126">
        <f>VLOOKUP($A77,'[4]New ISB'!$B:$FF,35,0)</f>
        <v>82999.462</v>
      </c>
      <c r="AK77" s="126">
        <f>VLOOKUP($A77,'[4]New ISB'!$B:$FF,36,0)</f>
        <v>11786.24</v>
      </c>
      <c r="AL77" s="126">
        <f>VLOOKUP($A77,'[4]New ISB'!$B:$FF,37,0)</f>
        <v>0</v>
      </c>
      <c r="AM77" s="126">
        <f>VLOOKUP($A77,'[4]New ISB'!$B:$FF,38,0)</f>
        <v>0</v>
      </c>
      <c r="AN77" s="126">
        <f>VLOOKUP($A77,'[4]New ISB'!$B:$FF,39,0)</f>
        <v>0</v>
      </c>
      <c r="AO77" s="126">
        <f>VLOOKUP($A77,'[4]New ISB'!$B:$FF,40,0)</f>
        <v>0</v>
      </c>
      <c r="AP77" s="126">
        <f>VLOOKUP($A77,'[4]New ISB'!$B:$FF,41,0)</f>
        <v>0</v>
      </c>
      <c r="AQ77" s="126">
        <f>VLOOKUP($A77,'[4]New ISB'!$B:$FF,42,0)</f>
        <v>0</v>
      </c>
      <c r="AR77" s="126">
        <f>VLOOKUP($A77,'[4]New ISB'!$B:$FF,43,0)</f>
        <v>0</v>
      </c>
      <c r="AS77" s="126">
        <f>VLOOKUP($A77,'[4]New ISB'!$B:$FF,44,0)</f>
        <v>0</v>
      </c>
      <c r="AT77" s="126">
        <f t="shared" si="23"/>
        <v>1188624.6939600001</v>
      </c>
      <c r="AU77" s="126">
        <f t="shared" si="24"/>
        <v>350296.48845135287</v>
      </c>
      <c r="AV77" s="126">
        <f t="shared" si="25"/>
        <v>233186.79199999999</v>
      </c>
      <c r="AW77" s="126">
        <f>VLOOKUP($A77,'[4]New ISB'!$B:$FF,48,0)</f>
        <v>158743.88601885404</v>
      </c>
      <c r="AX77" s="126">
        <f t="shared" si="26"/>
        <v>1772107.9744113528</v>
      </c>
      <c r="AY77" s="126">
        <f>VLOOKUP($A77,'[4]New ISB'!$B:$CC,50,0)</f>
        <v>1677322.2724113527</v>
      </c>
      <c r="AZ77" s="126">
        <f>VLOOKUP($A77,'[4]New ISB'!$B:$CC,51,0)</f>
        <v>4610</v>
      </c>
      <c r="BA77" s="126">
        <f>VLOOKUP($A77,'[4]New ISB'!$B:$CC,52,0)</f>
        <v>1525910</v>
      </c>
      <c r="BB77" s="126">
        <f>VLOOKUP($A77,'[4]New ISB'!$B:$CC,53,0)</f>
        <v>0</v>
      </c>
      <c r="BC77" s="126">
        <f>VLOOKUP($A77,'[4]New ISB'!$B:$CC,54,0)</f>
        <v>0</v>
      </c>
      <c r="BD77" s="126">
        <f>VLOOKUP($A77,'[4]New ISB'!$B:$CC,55,0)</f>
        <v>1772107.9744113528</v>
      </c>
      <c r="BE77" s="126">
        <f>VLOOKUP($A77,'[4]New ISB'!$B:$CC,56,0)</f>
        <v>1772107.9744113528</v>
      </c>
      <c r="BF77" s="126">
        <f>VLOOKUP($A77,'[4]New ISB'!$B:$CC,57,0)</f>
        <v>0</v>
      </c>
      <c r="BG77" s="126">
        <f>VLOOKUP($A77,'[4]New ISB'!$B:$CC,58,0)</f>
        <v>1620695.702</v>
      </c>
      <c r="BH77" s="126">
        <f>VLOOKUP($A77,'[4]New ISB'!$B:$CC,59,0)</f>
        <v>1470508.372</v>
      </c>
      <c r="BI77" s="126">
        <f>VLOOKUP($A77,'[4]New ISB'!$B:$CC,60,0)</f>
        <v>1621920.6444113527</v>
      </c>
      <c r="BJ77" s="126">
        <f>VLOOKUP($A77,'[4]New ISB'!$B:$CC,61,0)</f>
        <v>4900.0623698228183</v>
      </c>
      <c r="BK77" s="126">
        <f>VLOOKUP($A77,'[4]New ISB'!$B:$CC,62,0)</f>
        <v>4935.5069447674414</v>
      </c>
      <c r="BL77" s="159">
        <f>VLOOKUP($A77,'[4]New ISB'!$B:$CC,63,0)</f>
        <v>-7.1815469700029482E-3</v>
      </c>
      <c r="BM77" s="126">
        <f>VLOOKUP($A77,'[4]New ISB'!$B:$CC,64,0)</f>
        <v>7.1815469700029482E-3</v>
      </c>
      <c r="BN77" s="126">
        <f>VLOOKUP($A77,'[4]New ISB'!$B:$CC,65,0)</f>
        <v>11732.154306670254</v>
      </c>
      <c r="BO77" s="126">
        <f>VLOOKUP($A77,'[4]New ISB'!$B:$CC,66,0)</f>
        <v>1783840.128718023</v>
      </c>
      <c r="BP77" s="126">
        <f>VLOOKUP($A77,'[4]New ISB'!$B:$CC,67,0)</f>
        <v>5102.883464404903</v>
      </c>
      <c r="BQ77" s="127" t="str">
        <f>VLOOKUP($A77,'[4]New ISB'!$B:$CC,68,0)</f>
        <v>Y</v>
      </c>
      <c r="BR77" s="126">
        <f>VLOOKUP($A77,'[4]New ISB'!$B:$CC,69,0)</f>
        <v>5389.2451018671391</v>
      </c>
      <c r="BS77" s="159">
        <f>VLOOKUP($A77,'[4]New ISB'!$B:$CC,70,0)</f>
        <v>3.3086265377799684E-3</v>
      </c>
      <c r="BT77" s="126">
        <f>VLOOKUP($A77,'[4]New ISB'!$B:$CC,71,0)</f>
        <v>0</v>
      </c>
      <c r="BU77" s="126">
        <f>VLOOKUP($A77,'[4]New ISB'!$B:$CC,72,0)</f>
        <v>1783840.128718023</v>
      </c>
      <c r="BV77" s="126">
        <f>VLOOKUP($A77,'[4]New ISB'!$B:$CC,73,0)</f>
        <v>0</v>
      </c>
      <c r="BW77" s="126">
        <f>VLOOKUP($A77,'[4]New ISB'!$B:$CC,74,0)</f>
        <v>1783840.128718023</v>
      </c>
      <c r="BY77" s="126">
        <f>VLOOKUP($A77,'[4]New ISB'!$B:$CC,75,0)</f>
        <v>11786.24</v>
      </c>
      <c r="BZ77" s="126">
        <f>VLOOKUP($A77,'[4]New ISB'!$B:$CC,76,0)</f>
        <v>1772053.888718023</v>
      </c>
      <c r="CA77" s="126">
        <f>VLOOKUP(A77,'[4]New ISB'!$B:$F,5,0)</f>
        <v>331</v>
      </c>
      <c r="CB77" s="129">
        <f>VLOOKUP($A77,'[4]Adjusted Factors'!$E:$W,18,0)</f>
        <v>0</v>
      </c>
      <c r="CC77" s="129">
        <f>VLOOKUP($A77,'[4]Adjusted Factors'!$E:$W,19,0)</f>
        <v>0</v>
      </c>
      <c r="CE77" s="126"/>
      <c r="CI77" s="124" t="s">
        <v>322</v>
      </c>
      <c r="CJ77" s="124">
        <v>5406</v>
      </c>
      <c r="CK77" s="144"/>
      <c r="CL77" s="145"/>
      <c r="CM77" s="124">
        <f ca="1">VLOOKUP($A77,'[5]Adjusted Factors'!$E:$BH,28,0)</f>
        <v>121.00000000000003</v>
      </c>
      <c r="CN77" s="124">
        <f ca="1">VLOOKUP($A77,'[5]Adjusted Factors'!$E:$BH,29,0)</f>
        <v>122.00000000000009</v>
      </c>
      <c r="CO77" s="124">
        <f ca="1">VLOOKUP($A77,'[5]Adjusted Factors'!$E:$BH,30,0)</f>
        <v>0</v>
      </c>
      <c r="CP77" s="124">
        <f ca="1">VLOOKUP($A77,'[5]Adjusted Factors'!$E:$BH,31,0)</f>
        <v>0</v>
      </c>
      <c r="CQ77" s="124">
        <f ca="1">VLOOKUP($A77,'[5]Adjusted Factors'!$E:$BH,32,0)</f>
        <v>237.14939024390233</v>
      </c>
      <c r="CR77" s="124">
        <f ca="1">VLOOKUP($A77,'[5]Adjusted Factors'!$E:$BH,33,0)</f>
        <v>6.0548780487804974</v>
      </c>
      <c r="CS77" s="124">
        <f ca="1">VLOOKUP($A77,'[5]Adjusted Factors'!$E:$BH,34,0)</f>
        <v>13.118902439024385</v>
      </c>
      <c r="CT77" s="124">
        <f ca="1">VLOOKUP($A77,'[5]Adjusted Factors'!$E:$BH,35,0)</f>
        <v>0</v>
      </c>
      <c r="CU77" s="124">
        <f ca="1">VLOOKUP($A77,'[5]Adjusted Factors'!$E:$BH,36,0)</f>
        <v>74.676829268292693</v>
      </c>
      <c r="CV77" s="124">
        <f ca="1">VLOOKUP($A77,'[5]Adjusted Factors'!$E:$BH,37,0)</f>
        <v>0</v>
      </c>
      <c r="CW77" s="124">
        <f ca="1">VLOOKUP($A77,'[5]Adjusted Factors'!$E:$BH,38,0)</f>
        <v>0</v>
      </c>
      <c r="CX77" s="124">
        <f ca="1">VLOOKUP($A77,'[5]Adjusted Factors'!$E:$BH,39,0)</f>
        <v>0</v>
      </c>
      <c r="CY77" s="124">
        <f ca="1">VLOOKUP($A77,'[5]Adjusted Factors'!$E:$BH,40,0)</f>
        <v>0</v>
      </c>
      <c r="CZ77" s="124">
        <f ca="1">VLOOKUP($A77,'[5]Adjusted Factors'!$E:$BH,41,0)</f>
        <v>0</v>
      </c>
      <c r="DA77" s="124">
        <f ca="1">VLOOKUP($A77,'[5]Adjusted Factors'!$E:$BH,42,0)</f>
        <v>0</v>
      </c>
      <c r="DB77" s="124">
        <f ca="1">VLOOKUP($A77,'[5]Adjusted Factors'!$E:$BH,43,0)</f>
        <v>0</v>
      </c>
      <c r="DC77" s="124">
        <f ca="1">VLOOKUP($A77,'[5]Adjusted Factors'!$E:$BH,44,0)</f>
        <v>0</v>
      </c>
      <c r="DD77" s="124">
        <f ca="1">VLOOKUP($A77,'[5]Adjusted Factors'!$E:$BH,45,0)</f>
        <v>0</v>
      </c>
      <c r="DE77" s="124">
        <f ca="1">VLOOKUP($A77,'[5]Adjusted Factors'!$E:$BH,46,0)</f>
        <v>19.035143769968059</v>
      </c>
      <c r="DF77" s="124">
        <f ca="1">VLOOKUP($A77,'[5]Adjusted Factors'!$E:$BH,47,0)</f>
        <v>0</v>
      </c>
      <c r="DG77" s="124">
        <f ca="1">VLOOKUP($A77,'[5]Adjusted Factors'!$E:$BH,48,0)</f>
        <v>104.55931020733641</v>
      </c>
      <c r="DH77" s="124">
        <f ca="1">VLOOKUP($A77,'[5]Adjusted Factors'!$E:$BH,49,0)</f>
        <v>0</v>
      </c>
      <c r="DI77" s="124">
        <f ca="1">VLOOKUP($A77,'[5]Adjusted Factors'!$E:$BH,50,0)</f>
        <v>0</v>
      </c>
      <c r="DJ77" s="124">
        <f ca="1">VLOOKUP($A77,'[5]Adjusted Factors'!$E:$BH,51,0)</f>
        <v>0</v>
      </c>
      <c r="DK77" s="124">
        <f ca="1">VLOOKUP($A77,'[5]Adjusted Factors'!$E:$BH,52,0)</f>
        <v>0</v>
      </c>
      <c r="DL77" s="124">
        <f ca="1">VLOOKUP($A77,'[5]Adjusted Factors'!$E:$BH,53,0)</f>
        <v>0</v>
      </c>
      <c r="DM77" s="124">
        <f ca="1">VLOOKUP($A77,'[5]Adjusted Factors'!$E:$BH,54,0)</f>
        <v>0</v>
      </c>
      <c r="DN77" s="124">
        <f ca="1">VLOOKUP($A77,'[5]Adjusted Factors'!$E:$BH,55,0)</f>
        <v>6.140000000000005</v>
      </c>
      <c r="DO77" s="124">
        <f ca="1">VLOOKUP($A77,'[5]Adjusted Factors'!$E:$BH,55,0)</f>
        <v>6.140000000000005</v>
      </c>
    </row>
    <row r="78" spans="1:119" x14ac:dyDescent="0.2">
      <c r="A78" s="124">
        <v>148193</v>
      </c>
      <c r="B78" s="124">
        <v>8262030</v>
      </c>
      <c r="C78" s="124" t="s">
        <v>203</v>
      </c>
      <c r="D78" s="126">
        <f>VLOOKUP(A78,'[4]New ISB'!$B$6:$G$195,4,0)</f>
        <v>225</v>
      </c>
      <c r="E78" s="126">
        <f>VLOOKUP(A78,'[4]New ISB'!$B$6:$G$195,5,0)</f>
        <v>225</v>
      </c>
      <c r="F78" s="126">
        <f>VLOOKUP(A78,'[4]New ISB'!$B$6:$G$195,6,0)</f>
        <v>0</v>
      </c>
      <c r="G78" s="126">
        <f>VLOOKUP(A78,'[4]New ISB'!$B:$H,7,0)</f>
        <v>807977.51100000006</v>
      </c>
      <c r="H78" s="126">
        <f>VLOOKUP(A78,'[4]New ISB'!$B:$J,8,0)</f>
        <v>0</v>
      </c>
      <c r="I78" s="126">
        <f>VLOOKUP(A78,'[4]New ISB'!$B:$J,9,0)</f>
        <v>0</v>
      </c>
      <c r="J78" s="126">
        <f>VLOOKUP($A78,'[4]New ISB'!$B:$FF,10,0)</f>
        <v>62064.570000000036</v>
      </c>
      <c r="K78" s="126">
        <f>VLOOKUP($A78,'[4]New ISB'!$B:$FF,11,0)</f>
        <v>0</v>
      </c>
      <c r="L78" s="126">
        <f>VLOOKUP($A78,'[4]New ISB'!$B:$FF,12,0)</f>
        <v>103862.43000000005</v>
      </c>
      <c r="M78" s="126">
        <f>VLOOKUP($A78,'[4]New ISB'!$B:$FF,13,0)</f>
        <v>0</v>
      </c>
      <c r="N78" s="126">
        <f>VLOOKUP($A78,'[4]New ISB'!$B:$FF,14,0)</f>
        <v>968.00000000000102</v>
      </c>
      <c r="O78" s="126">
        <f>VLOOKUP($A78,'[4]New ISB'!$B:$FF,15,0)</f>
        <v>3815.2400000000016</v>
      </c>
      <c r="P78" s="126">
        <f>VLOOKUP($A78,'[4]New ISB'!$B:$FF,16,0)</f>
        <v>35285.249999999971</v>
      </c>
      <c r="Q78" s="126">
        <f>VLOOKUP($A78,'[4]New ISB'!$B:$FF,17,0)</f>
        <v>1498.3199999999963</v>
      </c>
      <c r="R78" s="126">
        <f>VLOOKUP($A78,'[4]New ISB'!$B:$FF,18,0)</f>
        <v>36062.439999999981</v>
      </c>
      <c r="S78" s="126">
        <f>VLOOKUP($A78,'[4]New ISB'!$B:$FF,19,0)</f>
        <v>34311.760000000038</v>
      </c>
      <c r="T78" s="126">
        <f>VLOOKUP($A78,'[4]New ISB'!$B:$FF,20,0)</f>
        <v>0</v>
      </c>
      <c r="U78" s="126">
        <f>VLOOKUP($A78,'[4]New ISB'!$B:$FF,21,0)</f>
        <v>0</v>
      </c>
      <c r="V78" s="126">
        <f>VLOOKUP($A78,'[4]New ISB'!$B:$FF,22,0)</f>
        <v>0</v>
      </c>
      <c r="W78" s="126">
        <f>VLOOKUP($A78,'[4]New ISB'!$B:$FF,23,0)</f>
        <v>0</v>
      </c>
      <c r="X78" s="126">
        <f>VLOOKUP($A78,'[4]New ISB'!$B:$FF,24,0)</f>
        <v>0</v>
      </c>
      <c r="Y78" s="126">
        <f>VLOOKUP($A78,'[4]New ISB'!$B:$FF,25,0)</f>
        <v>0</v>
      </c>
      <c r="Z78" s="126">
        <f>VLOOKUP($A78,'[4]New ISB'!$B:$FF,26,0)</f>
        <v>20403.134328358268</v>
      </c>
      <c r="AA78" s="126">
        <f>VLOOKUP($A78,'[4]New ISB'!$B:$FF,27,0)</f>
        <v>0</v>
      </c>
      <c r="AB78" s="126"/>
      <c r="AC78" s="126">
        <f>VLOOKUP($A78,'[4]New ISB'!$B:$FF,28,0)</f>
        <v>122654.86460526318</v>
      </c>
      <c r="AD78" s="126">
        <f>VLOOKUP($A78,'[4]New ISB'!$B:$FF,29,0)</f>
        <v>0</v>
      </c>
      <c r="AE78" s="126">
        <f>VLOOKUP($A78,'[4]New ISB'!$B:$FF,30,0)</f>
        <v>31140.270000000004</v>
      </c>
      <c r="AF78" s="126">
        <f>VLOOKUP($A78,'[4]New ISB'!$B:$FF,31,0)</f>
        <v>0</v>
      </c>
      <c r="AG78" s="126">
        <f>VLOOKUP($A78,'[4]New ISB'!$B:$FF,32,0)</f>
        <v>138401.09</v>
      </c>
      <c r="AH78" s="126">
        <f>VLOOKUP($A78,'[4]New ISB'!$B:$FF,33,0)</f>
        <v>0</v>
      </c>
      <c r="AI78" s="126">
        <f>VLOOKUP($A78,'[4]New ISB'!$B:$FF,34,0)</f>
        <v>0</v>
      </c>
      <c r="AJ78" s="126">
        <f>VLOOKUP($A78,'[4]New ISB'!$B:$FF,35,0)</f>
        <v>0</v>
      </c>
      <c r="AK78" s="126">
        <f>VLOOKUP($A78,'[4]New ISB'!$B:$FF,36,0)</f>
        <v>11496.448</v>
      </c>
      <c r="AL78" s="126">
        <f>VLOOKUP($A78,'[4]New ISB'!$B:$FF,37,0)</f>
        <v>0</v>
      </c>
      <c r="AM78" s="126">
        <f>VLOOKUP($A78,'[4]New ISB'!$B:$FF,38,0)</f>
        <v>0</v>
      </c>
      <c r="AN78" s="126">
        <f>VLOOKUP($A78,'[4]New ISB'!$B:$FF,39,0)</f>
        <v>0</v>
      </c>
      <c r="AO78" s="126">
        <f>VLOOKUP($A78,'[4]New ISB'!$B:$FF,40,0)</f>
        <v>0</v>
      </c>
      <c r="AP78" s="126">
        <f>VLOOKUP($A78,'[4]New ISB'!$B:$FF,41,0)</f>
        <v>0</v>
      </c>
      <c r="AQ78" s="126">
        <f>VLOOKUP($A78,'[4]New ISB'!$B:$FF,42,0)</f>
        <v>0</v>
      </c>
      <c r="AR78" s="126">
        <f>VLOOKUP($A78,'[4]New ISB'!$B:$FF,43,0)</f>
        <v>0</v>
      </c>
      <c r="AS78" s="126">
        <f>VLOOKUP($A78,'[4]New ISB'!$B:$FF,44,0)</f>
        <v>0</v>
      </c>
      <c r="AT78" s="126">
        <f t="shared" si="23"/>
        <v>807977.51100000006</v>
      </c>
      <c r="AU78" s="126">
        <f t="shared" si="24"/>
        <v>452066.27893362154</v>
      </c>
      <c r="AV78" s="126">
        <f t="shared" si="25"/>
        <v>149897.538</v>
      </c>
      <c r="AW78" s="126">
        <f>VLOOKUP($A78,'[4]New ISB'!$B:$FF,48,0)</f>
        <v>173525.74130447372</v>
      </c>
      <c r="AX78" s="126">
        <f t="shared" si="26"/>
        <v>1409941.3279336216</v>
      </c>
      <c r="AY78" s="126">
        <f>VLOOKUP($A78,'[4]New ISB'!$B:$CC,50,0)</f>
        <v>1398444.8799336215</v>
      </c>
      <c r="AZ78" s="126">
        <f>VLOOKUP($A78,'[4]New ISB'!$B:$CC,51,0)</f>
        <v>4610</v>
      </c>
      <c r="BA78" s="126">
        <f>VLOOKUP($A78,'[4]New ISB'!$B:$CC,52,0)</f>
        <v>1037250</v>
      </c>
      <c r="BB78" s="126">
        <f>VLOOKUP($A78,'[4]New ISB'!$B:$CC,53,0)</f>
        <v>0</v>
      </c>
      <c r="BC78" s="126">
        <f>VLOOKUP($A78,'[4]New ISB'!$B:$CC,54,0)</f>
        <v>0</v>
      </c>
      <c r="BD78" s="126">
        <f>VLOOKUP($A78,'[4]New ISB'!$B:$CC,55,0)</f>
        <v>1409941.3279336216</v>
      </c>
      <c r="BE78" s="126">
        <f>VLOOKUP($A78,'[4]New ISB'!$B:$CC,56,0)</f>
        <v>1409941.3279336216</v>
      </c>
      <c r="BF78" s="126">
        <f>VLOOKUP($A78,'[4]New ISB'!$B:$CC,57,0)</f>
        <v>0</v>
      </c>
      <c r="BG78" s="126">
        <f>VLOOKUP($A78,'[4]New ISB'!$B:$CC,58,0)</f>
        <v>1048746.4480000001</v>
      </c>
      <c r="BH78" s="126">
        <f>VLOOKUP($A78,'[4]New ISB'!$B:$CC,59,0)</f>
        <v>898848.91000000015</v>
      </c>
      <c r="BI78" s="126">
        <f>VLOOKUP($A78,'[4]New ISB'!$B:$CC,60,0)</f>
        <v>1260043.7899336214</v>
      </c>
      <c r="BJ78" s="126">
        <f>VLOOKUP($A78,'[4]New ISB'!$B:$CC,61,0)</f>
        <v>5600.1946219272068</v>
      </c>
      <c r="BK78" s="126">
        <f>VLOOKUP($A78,'[4]New ISB'!$B:$CC,62,0)</f>
        <v>5468.8674746093748</v>
      </c>
      <c r="BL78" s="159">
        <f>VLOOKUP($A78,'[4]New ISB'!$B:$CC,63,0)</f>
        <v>2.4013591100452165E-2</v>
      </c>
      <c r="BM78" s="126">
        <f>VLOOKUP($A78,'[4]New ISB'!$B:$CC,64,0)</f>
        <v>0</v>
      </c>
      <c r="BN78" s="126">
        <f>VLOOKUP($A78,'[4]New ISB'!$B:$CC,65,0)</f>
        <v>0</v>
      </c>
      <c r="BO78" s="126">
        <f>VLOOKUP($A78,'[4]New ISB'!$B:$CC,66,0)</f>
        <v>1409941.3279336216</v>
      </c>
      <c r="BP78" s="126">
        <f>VLOOKUP($A78,'[4]New ISB'!$B:$CC,67,0)</f>
        <v>6215.3105774827618</v>
      </c>
      <c r="BQ78" s="127" t="str">
        <f>VLOOKUP($A78,'[4]New ISB'!$B:$CC,68,0)</f>
        <v>Y</v>
      </c>
      <c r="BR78" s="126">
        <f>VLOOKUP($A78,'[4]New ISB'!$B:$CC,69,0)</f>
        <v>6266.4059019272072</v>
      </c>
      <c r="BS78" s="159">
        <f>VLOOKUP($A78,'[4]New ISB'!$B:$CC,70,0)</f>
        <v>3.5650302608868589E-2</v>
      </c>
      <c r="BT78" s="126">
        <f>VLOOKUP($A78,'[4]New ISB'!$B:$CC,71,0)</f>
        <v>0</v>
      </c>
      <c r="BU78" s="126">
        <f>VLOOKUP($A78,'[4]New ISB'!$B:$CC,72,0)</f>
        <v>1409941.3279336216</v>
      </c>
      <c r="BV78" s="126">
        <f>VLOOKUP($A78,'[4]New ISB'!$B:$CC,73,0)</f>
        <v>0</v>
      </c>
      <c r="BW78" s="126">
        <f>VLOOKUP($A78,'[4]New ISB'!$B:$CC,74,0)</f>
        <v>1409941.3279336216</v>
      </c>
      <c r="BY78" s="126">
        <f>VLOOKUP($A78,'[4]New ISB'!$B:$CC,75,0)</f>
        <v>11496.448</v>
      </c>
      <c r="BZ78" s="126">
        <f>VLOOKUP($A78,'[4]New ISB'!$B:$CC,76,0)</f>
        <v>1398444.8799336215</v>
      </c>
      <c r="CA78" s="126">
        <f>VLOOKUP(A78,'[4]New ISB'!$B:$F,5,0)</f>
        <v>225</v>
      </c>
      <c r="CB78" s="129">
        <f>VLOOKUP($A78,'[4]Adjusted Factors'!$E:$W,18,0)</f>
        <v>0</v>
      </c>
      <c r="CC78" s="129">
        <f>VLOOKUP($A78,'[4]Adjusted Factors'!$E:$W,19,0)</f>
        <v>0</v>
      </c>
      <c r="CE78" s="126"/>
      <c r="CI78" s="124" t="s">
        <v>176</v>
      </c>
      <c r="CJ78" s="124">
        <v>5208</v>
      </c>
      <c r="CK78" s="144"/>
      <c r="CL78" s="145"/>
      <c r="CM78" s="124">
        <f ca="1">VLOOKUP($A78,'[5]Adjusted Factors'!$E:$BH,28,0)</f>
        <v>123.00000000000007</v>
      </c>
      <c r="CN78" s="124">
        <f ca="1">VLOOKUP($A78,'[5]Adjusted Factors'!$E:$BH,29,0)</f>
        <v>123.00000000000007</v>
      </c>
      <c r="CO78" s="124">
        <f ca="1">VLOOKUP($A78,'[5]Adjusted Factors'!$E:$BH,30,0)</f>
        <v>0</v>
      </c>
      <c r="CP78" s="124">
        <f ca="1">VLOOKUP($A78,'[5]Adjusted Factors'!$E:$BH,31,0)</f>
        <v>0</v>
      </c>
      <c r="CQ78" s="124">
        <f ca="1">VLOOKUP($A78,'[5]Adjusted Factors'!$E:$BH,32,0)</f>
        <v>11.000000000000002</v>
      </c>
      <c r="CR78" s="124">
        <f ca="1">VLOOKUP($A78,'[5]Adjusted Factors'!$E:$BH,33,0)</f>
        <v>4.0000000000000044</v>
      </c>
      <c r="CS78" s="124">
        <f ca="1">VLOOKUP($A78,'[5]Adjusted Factors'!$E:$BH,34,0)</f>
        <v>13.000000000000005</v>
      </c>
      <c r="CT78" s="124">
        <f ca="1">VLOOKUP($A78,'[5]Adjusted Factors'!$E:$BH,35,0)</f>
        <v>76.999999999999943</v>
      </c>
      <c r="CU78" s="124">
        <f ca="1">VLOOKUP($A78,'[5]Adjusted Factors'!$E:$BH,36,0)</f>
        <v>2.9999999999999925</v>
      </c>
      <c r="CV78" s="124">
        <f ca="1">VLOOKUP($A78,'[5]Adjusted Factors'!$E:$BH,37,0)</f>
        <v>67.999999999999957</v>
      </c>
      <c r="CW78" s="124">
        <f ca="1">VLOOKUP($A78,'[5]Adjusted Factors'!$E:$BH,38,0)</f>
        <v>49.00000000000005</v>
      </c>
      <c r="CX78" s="124">
        <f ca="1">VLOOKUP($A78,'[5]Adjusted Factors'!$E:$BH,39,0)</f>
        <v>0</v>
      </c>
      <c r="CY78" s="124">
        <f ca="1">VLOOKUP($A78,'[5]Adjusted Factors'!$E:$BH,40,0)</f>
        <v>0</v>
      </c>
      <c r="CZ78" s="124">
        <f ca="1">VLOOKUP($A78,'[5]Adjusted Factors'!$E:$BH,41,0)</f>
        <v>0</v>
      </c>
      <c r="DA78" s="124">
        <f ca="1">VLOOKUP($A78,'[5]Adjusted Factors'!$E:$BH,42,0)</f>
        <v>0</v>
      </c>
      <c r="DB78" s="124">
        <f ca="1">VLOOKUP($A78,'[5]Adjusted Factors'!$E:$BH,43,0)</f>
        <v>0</v>
      </c>
      <c r="DC78" s="124">
        <f ca="1">VLOOKUP($A78,'[5]Adjusted Factors'!$E:$BH,44,0)</f>
        <v>0</v>
      </c>
      <c r="DD78" s="124">
        <f ca="1">VLOOKUP($A78,'[5]Adjusted Factors'!$E:$BH,45,0)</f>
        <v>0</v>
      </c>
      <c r="DE78" s="124">
        <f ca="1">VLOOKUP($A78,'[5]Adjusted Factors'!$E:$BH,46,0)</f>
        <v>33.582089552238905</v>
      </c>
      <c r="DF78" s="124">
        <f ca="1">VLOOKUP($A78,'[5]Adjusted Factors'!$E:$BH,47,0)</f>
        <v>0</v>
      </c>
      <c r="DG78" s="124">
        <f ca="1">VLOOKUP($A78,'[5]Adjusted Factors'!$E:$BH,48,0)</f>
        <v>101.8026315789474</v>
      </c>
      <c r="DH78" s="124">
        <f ca="1">VLOOKUP($A78,'[5]Adjusted Factors'!$E:$BH,49,0)</f>
        <v>0</v>
      </c>
      <c r="DI78" s="124">
        <f ca="1">VLOOKUP($A78,'[5]Adjusted Factors'!$E:$BH,50,0)</f>
        <v>0</v>
      </c>
      <c r="DJ78" s="124">
        <f ca="1">VLOOKUP($A78,'[5]Adjusted Factors'!$E:$BH,51,0)</f>
        <v>0</v>
      </c>
      <c r="DK78" s="124">
        <f ca="1">VLOOKUP($A78,'[5]Adjusted Factors'!$E:$BH,52,0)</f>
        <v>0</v>
      </c>
      <c r="DL78" s="124">
        <f ca="1">VLOOKUP($A78,'[5]Adjusted Factors'!$E:$BH,53,0)</f>
        <v>0</v>
      </c>
      <c r="DM78" s="124">
        <f ca="1">VLOOKUP($A78,'[5]Adjusted Factors'!$E:$BH,54,0)</f>
        <v>0</v>
      </c>
      <c r="DN78" s="124">
        <f ca="1">VLOOKUP($A78,'[5]Adjusted Factors'!$E:$BH,55,0)</f>
        <v>31.500000000000004</v>
      </c>
      <c r="DO78" s="124">
        <f ca="1">VLOOKUP($A78,'[5]Adjusted Factors'!$E:$BH,55,0)</f>
        <v>31.500000000000004</v>
      </c>
    </row>
    <row r="79" spans="1:119" x14ac:dyDescent="0.2">
      <c r="A79" s="124">
        <v>148229</v>
      </c>
      <c r="B79" s="124">
        <v>8262031</v>
      </c>
      <c r="C79" s="124" t="s">
        <v>144</v>
      </c>
      <c r="D79" s="126">
        <f>VLOOKUP(A79,'[4]New ISB'!$B$6:$G$195,4,0)</f>
        <v>211</v>
      </c>
      <c r="E79" s="126">
        <f>VLOOKUP(A79,'[4]New ISB'!$B$6:$G$195,5,0)</f>
        <v>211</v>
      </c>
      <c r="F79" s="126">
        <f>VLOOKUP(A79,'[4]New ISB'!$B$6:$G$195,6,0)</f>
        <v>0</v>
      </c>
      <c r="G79" s="126">
        <f>VLOOKUP(A79,'[4]New ISB'!$B:$H,7,0)</f>
        <v>757703.35476000002</v>
      </c>
      <c r="H79" s="126">
        <f>VLOOKUP(A79,'[4]New ISB'!$B:$J,8,0)</f>
        <v>0</v>
      </c>
      <c r="I79" s="126">
        <f>VLOOKUP(A79,'[4]New ISB'!$B:$J,9,0)</f>
        <v>0</v>
      </c>
      <c r="J79" s="126">
        <f>VLOOKUP($A79,'[4]New ISB'!$B:$FF,10,0)</f>
        <v>26238.680000000022</v>
      </c>
      <c r="K79" s="126">
        <f>VLOOKUP($A79,'[4]New ISB'!$B:$FF,11,0)</f>
        <v>0</v>
      </c>
      <c r="L79" s="126">
        <f>VLOOKUP($A79,'[4]New ISB'!$B:$FF,12,0)</f>
        <v>44753.730000000047</v>
      </c>
      <c r="M79" s="126">
        <f>VLOOKUP($A79,'[4]New ISB'!$B:$FF,13,0)</f>
        <v>0</v>
      </c>
      <c r="N79" s="126">
        <f>VLOOKUP($A79,'[4]New ISB'!$B:$FF,14,0)</f>
        <v>4886.3157894736842</v>
      </c>
      <c r="O79" s="126">
        <f>VLOOKUP($A79,'[4]New ISB'!$B:$FF,15,0)</f>
        <v>10073.806315789501</v>
      </c>
      <c r="P79" s="126">
        <f>VLOOKUP($A79,'[4]New ISB'!$B:$FF,16,0)</f>
        <v>6476.8923444976117</v>
      </c>
      <c r="Q79" s="126">
        <f>VLOOKUP($A79,'[4]New ISB'!$B:$FF,17,0)</f>
        <v>1008.4386602870811</v>
      </c>
      <c r="R79" s="126">
        <f>VLOOKUP($A79,'[4]New ISB'!$B:$FF,18,0)</f>
        <v>535.40492822966507</v>
      </c>
      <c r="S79" s="126">
        <f>VLOOKUP($A79,'[4]New ISB'!$B:$FF,19,0)</f>
        <v>7776.3494736842067</v>
      </c>
      <c r="T79" s="126">
        <f>VLOOKUP($A79,'[4]New ISB'!$B:$FF,20,0)</f>
        <v>0</v>
      </c>
      <c r="U79" s="126">
        <f>VLOOKUP($A79,'[4]New ISB'!$B:$FF,21,0)</f>
        <v>0</v>
      </c>
      <c r="V79" s="126">
        <f>VLOOKUP($A79,'[4]New ISB'!$B:$FF,22,0)</f>
        <v>0</v>
      </c>
      <c r="W79" s="126">
        <f>VLOOKUP($A79,'[4]New ISB'!$B:$FF,23,0)</f>
        <v>0</v>
      </c>
      <c r="X79" s="126">
        <f>VLOOKUP($A79,'[4]New ISB'!$B:$FF,24,0)</f>
        <v>0</v>
      </c>
      <c r="Y79" s="126">
        <f>VLOOKUP($A79,'[4]New ISB'!$B:$FF,25,0)</f>
        <v>0</v>
      </c>
      <c r="Z79" s="126">
        <f>VLOOKUP($A79,'[4]New ISB'!$B:$FF,26,0)</f>
        <v>4226.2140659340703</v>
      </c>
      <c r="AA79" s="126">
        <f>VLOOKUP($A79,'[4]New ISB'!$B:$FF,27,0)</f>
        <v>0</v>
      </c>
      <c r="AB79" s="126"/>
      <c r="AC79" s="126">
        <f>VLOOKUP($A79,'[4]New ISB'!$B:$FF,28,0)</f>
        <v>51925.17542937406</v>
      </c>
      <c r="AD79" s="126">
        <f>VLOOKUP($A79,'[4]New ISB'!$B:$FF,29,0)</f>
        <v>0</v>
      </c>
      <c r="AE79" s="126">
        <f>VLOOKUP($A79,'[4]New ISB'!$B:$FF,30,0)</f>
        <v>7256.1771999999992</v>
      </c>
      <c r="AF79" s="126">
        <f>VLOOKUP($A79,'[4]New ISB'!$B:$FF,31,0)</f>
        <v>0</v>
      </c>
      <c r="AG79" s="126">
        <f>VLOOKUP($A79,'[4]New ISB'!$B:$FF,32,0)</f>
        <v>138401.09</v>
      </c>
      <c r="AH79" s="126">
        <f>VLOOKUP($A79,'[4]New ISB'!$B:$FF,33,0)</f>
        <v>0</v>
      </c>
      <c r="AI79" s="126">
        <f>VLOOKUP($A79,'[4]New ISB'!$B:$FF,34,0)</f>
        <v>0</v>
      </c>
      <c r="AJ79" s="126">
        <f>VLOOKUP($A79,'[4]New ISB'!$B:$FF,35,0)</f>
        <v>0</v>
      </c>
      <c r="AK79" s="126">
        <f>VLOOKUP($A79,'[4]New ISB'!$B:$FF,36,0)</f>
        <v>5065.7280000000001</v>
      </c>
      <c r="AL79" s="126">
        <f>VLOOKUP($A79,'[4]New ISB'!$B:$FF,37,0)</f>
        <v>0</v>
      </c>
      <c r="AM79" s="126">
        <f>VLOOKUP($A79,'[4]New ISB'!$B:$FF,38,0)</f>
        <v>0</v>
      </c>
      <c r="AN79" s="126">
        <f>VLOOKUP($A79,'[4]New ISB'!$B:$FF,39,0)</f>
        <v>0</v>
      </c>
      <c r="AO79" s="126">
        <f>VLOOKUP($A79,'[4]New ISB'!$B:$FF,40,0)</f>
        <v>0</v>
      </c>
      <c r="AP79" s="126">
        <f>VLOOKUP($A79,'[4]New ISB'!$B:$FF,41,0)</f>
        <v>0</v>
      </c>
      <c r="AQ79" s="126">
        <f>VLOOKUP($A79,'[4]New ISB'!$B:$FF,42,0)</f>
        <v>0</v>
      </c>
      <c r="AR79" s="126">
        <f>VLOOKUP($A79,'[4]New ISB'!$B:$FF,43,0)</f>
        <v>0</v>
      </c>
      <c r="AS79" s="126">
        <f>VLOOKUP($A79,'[4]New ISB'!$B:$FF,44,0)</f>
        <v>0</v>
      </c>
      <c r="AT79" s="126">
        <f t="shared" si="23"/>
        <v>757703.35476000002</v>
      </c>
      <c r="AU79" s="126">
        <f t="shared" si="24"/>
        <v>165157.18420726992</v>
      </c>
      <c r="AV79" s="126">
        <f t="shared" si="25"/>
        <v>143466.818</v>
      </c>
      <c r="AW79" s="126">
        <f>VLOOKUP($A79,'[4]New ISB'!$B:$FF,48,0)</f>
        <v>82752.192022588613</v>
      </c>
      <c r="AX79" s="126">
        <f t="shared" si="26"/>
        <v>1066327.3569672699</v>
      </c>
      <c r="AY79" s="126">
        <f>VLOOKUP($A79,'[4]New ISB'!$B:$CC,50,0)</f>
        <v>1061261.62896727</v>
      </c>
      <c r="AZ79" s="126">
        <f>VLOOKUP($A79,'[4]New ISB'!$B:$CC,51,0)</f>
        <v>4610</v>
      </c>
      <c r="BA79" s="126">
        <f>VLOOKUP($A79,'[4]New ISB'!$B:$CC,52,0)</f>
        <v>972710</v>
      </c>
      <c r="BB79" s="126">
        <f>VLOOKUP($A79,'[4]New ISB'!$B:$CC,53,0)</f>
        <v>0</v>
      </c>
      <c r="BC79" s="126">
        <f>VLOOKUP($A79,'[4]New ISB'!$B:$CC,54,0)</f>
        <v>0</v>
      </c>
      <c r="BD79" s="126">
        <f>VLOOKUP($A79,'[4]New ISB'!$B:$CC,55,0)</f>
        <v>1066327.3569672699</v>
      </c>
      <c r="BE79" s="126">
        <f>VLOOKUP($A79,'[4]New ISB'!$B:$CC,56,0)</f>
        <v>1066327.3569672701</v>
      </c>
      <c r="BF79" s="126">
        <f>VLOOKUP($A79,'[4]New ISB'!$B:$CC,57,0)</f>
        <v>0</v>
      </c>
      <c r="BG79" s="126">
        <f>VLOOKUP($A79,'[4]New ISB'!$B:$CC,58,0)</f>
        <v>977775.728</v>
      </c>
      <c r="BH79" s="126">
        <f>VLOOKUP($A79,'[4]New ISB'!$B:$CC,59,0)</f>
        <v>834308.91</v>
      </c>
      <c r="BI79" s="126">
        <f>VLOOKUP($A79,'[4]New ISB'!$B:$CC,60,0)</f>
        <v>922860.53896726994</v>
      </c>
      <c r="BJ79" s="126">
        <f>VLOOKUP($A79,'[4]New ISB'!$B:$CC,61,0)</f>
        <v>4373.7466301766344</v>
      </c>
      <c r="BK79" s="126">
        <f>VLOOKUP($A79,'[4]New ISB'!$B:$CC,62,0)</f>
        <v>4324.2013737089201</v>
      </c>
      <c r="BL79" s="159">
        <f>VLOOKUP($A79,'[4]New ISB'!$B:$CC,63,0)</f>
        <v>1.1457666326306811E-2</v>
      </c>
      <c r="BM79" s="126">
        <f>VLOOKUP($A79,'[4]New ISB'!$B:$CC,64,0)</f>
        <v>0</v>
      </c>
      <c r="BN79" s="126">
        <f>VLOOKUP($A79,'[4]New ISB'!$B:$CC,65,0)</f>
        <v>0</v>
      </c>
      <c r="BO79" s="126">
        <f>VLOOKUP($A79,'[4]New ISB'!$B:$CC,66,0)</f>
        <v>1066327.3569672699</v>
      </c>
      <c r="BP79" s="126">
        <f>VLOOKUP($A79,'[4]New ISB'!$B:$CC,67,0)</f>
        <v>5029.6759666695261</v>
      </c>
      <c r="BQ79" s="127" t="str">
        <f>VLOOKUP($A79,'[4]New ISB'!$B:$CC,68,0)</f>
        <v>Y</v>
      </c>
      <c r="BR79" s="126">
        <f>VLOOKUP($A79,'[4]New ISB'!$B:$CC,69,0)</f>
        <v>5053.6841562429854</v>
      </c>
      <c r="BS79" s="159">
        <f>VLOOKUP($A79,'[4]New ISB'!$B:$CC,70,0)</f>
        <v>1.1042154017484984E-2</v>
      </c>
      <c r="BT79" s="126">
        <f>VLOOKUP($A79,'[4]New ISB'!$B:$CC,71,0)</f>
        <v>0</v>
      </c>
      <c r="BU79" s="126">
        <f>VLOOKUP($A79,'[4]New ISB'!$B:$CC,72,0)</f>
        <v>1066327.3569672699</v>
      </c>
      <c r="BV79" s="126">
        <f>VLOOKUP($A79,'[4]New ISB'!$B:$CC,73,0)</f>
        <v>0</v>
      </c>
      <c r="BW79" s="126">
        <f>VLOOKUP($A79,'[4]New ISB'!$B:$CC,74,0)</f>
        <v>1066327.3569672699</v>
      </c>
      <c r="BY79" s="126">
        <f>VLOOKUP($A79,'[4]New ISB'!$B:$CC,75,0)</f>
        <v>5065.7280000000001</v>
      </c>
      <c r="BZ79" s="126">
        <f>VLOOKUP($A79,'[4]New ISB'!$B:$CC,76,0)</f>
        <v>1061261.62896727</v>
      </c>
      <c r="CA79" s="126">
        <f>VLOOKUP(A79,'[4]New ISB'!$B:$F,5,0)</f>
        <v>211</v>
      </c>
      <c r="CB79" s="129">
        <f>VLOOKUP($A79,'[4]Adjusted Factors'!$E:$W,18,0)</f>
        <v>0</v>
      </c>
      <c r="CC79" s="129">
        <f>VLOOKUP($A79,'[4]Adjusted Factors'!$E:$W,19,0)</f>
        <v>0</v>
      </c>
      <c r="CE79" s="126"/>
      <c r="CI79" s="124" t="s">
        <v>177</v>
      </c>
      <c r="CJ79" s="124">
        <v>2112</v>
      </c>
      <c r="CK79" s="144"/>
      <c r="CL79" s="145"/>
      <c r="CM79" s="124">
        <f ca="1">VLOOKUP($A79,'[5]Adjusted Factors'!$E:$BH,28,0)</f>
        <v>52.00000000000005</v>
      </c>
      <c r="CN79" s="124">
        <f ca="1">VLOOKUP($A79,'[5]Adjusted Factors'!$E:$BH,29,0)</f>
        <v>53.000000000000057</v>
      </c>
      <c r="CO79" s="124">
        <f ca="1">VLOOKUP($A79,'[5]Adjusted Factors'!$E:$BH,30,0)</f>
        <v>0</v>
      </c>
      <c r="CP79" s="124">
        <f ca="1">VLOOKUP($A79,'[5]Adjusted Factors'!$E:$BH,31,0)</f>
        <v>0</v>
      </c>
      <c r="CQ79" s="124">
        <f ca="1">VLOOKUP($A79,'[5]Adjusted Factors'!$E:$BH,32,0)</f>
        <v>128.21531100478458</v>
      </c>
      <c r="CR79" s="124">
        <f ca="1">VLOOKUP($A79,'[5]Adjusted Factors'!$E:$BH,33,0)</f>
        <v>20.191387559808611</v>
      </c>
      <c r="CS79" s="124">
        <f ca="1">VLOOKUP($A79,'[5]Adjusted Factors'!$E:$BH,34,0)</f>
        <v>34.325358851674736</v>
      </c>
      <c r="CT79" s="124">
        <f ca="1">VLOOKUP($A79,'[5]Adjusted Factors'!$E:$BH,35,0)</f>
        <v>14.133971291866038</v>
      </c>
      <c r="CU79" s="124">
        <f ca="1">VLOOKUP($A79,'[5]Adjusted Factors'!$E:$BH,36,0)</f>
        <v>2.0191387559808609</v>
      </c>
      <c r="CV79" s="124">
        <f ca="1">VLOOKUP($A79,'[5]Adjusted Factors'!$E:$BH,37,0)</f>
        <v>1.0095693779904304</v>
      </c>
      <c r="CW79" s="124">
        <f ca="1">VLOOKUP($A79,'[5]Adjusted Factors'!$E:$BH,38,0)</f>
        <v>11.105263157894731</v>
      </c>
      <c r="CX79" s="124">
        <f ca="1">VLOOKUP($A79,'[5]Adjusted Factors'!$E:$BH,39,0)</f>
        <v>0</v>
      </c>
      <c r="CY79" s="124">
        <f ca="1">VLOOKUP($A79,'[5]Adjusted Factors'!$E:$BH,40,0)</f>
        <v>0</v>
      </c>
      <c r="CZ79" s="124">
        <f ca="1">VLOOKUP($A79,'[5]Adjusted Factors'!$E:$BH,41,0)</f>
        <v>0</v>
      </c>
      <c r="DA79" s="124">
        <f ca="1">VLOOKUP($A79,'[5]Adjusted Factors'!$E:$BH,42,0)</f>
        <v>0</v>
      </c>
      <c r="DB79" s="124">
        <f ca="1">VLOOKUP($A79,'[5]Adjusted Factors'!$E:$BH,43,0)</f>
        <v>0</v>
      </c>
      <c r="DC79" s="124">
        <f ca="1">VLOOKUP($A79,'[5]Adjusted Factors'!$E:$BH,44,0)</f>
        <v>0</v>
      </c>
      <c r="DD79" s="124">
        <f ca="1">VLOOKUP($A79,'[5]Adjusted Factors'!$E:$BH,45,0)</f>
        <v>0</v>
      </c>
      <c r="DE79" s="124">
        <f ca="1">VLOOKUP($A79,'[5]Adjusted Factors'!$E:$BH,46,0)</f>
        <v>6.9560439560439633</v>
      </c>
      <c r="DF79" s="124">
        <f ca="1">VLOOKUP($A79,'[5]Adjusted Factors'!$E:$BH,47,0)</f>
        <v>0</v>
      </c>
      <c r="DG79" s="124">
        <f ca="1">VLOOKUP($A79,'[5]Adjusted Factors'!$E:$BH,48,0)</f>
        <v>43.097512038523327</v>
      </c>
      <c r="DH79" s="124">
        <f ca="1">VLOOKUP($A79,'[5]Adjusted Factors'!$E:$BH,49,0)</f>
        <v>0</v>
      </c>
      <c r="DI79" s="124">
        <f ca="1">VLOOKUP($A79,'[5]Adjusted Factors'!$E:$BH,50,0)</f>
        <v>0</v>
      </c>
      <c r="DJ79" s="124">
        <f ca="1">VLOOKUP($A79,'[5]Adjusted Factors'!$E:$BH,51,0)</f>
        <v>0</v>
      </c>
      <c r="DK79" s="124">
        <f ca="1">VLOOKUP($A79,'[5]Adjusted Factors'!$E:$BH,52,0)</f>
        <v>0</v>
      </c>
      <c r="DL79" s="124">
        <f ca="1">VLOOKUP($A79,'[5]Adjusted Factors'!$E:$BH,53,0)</f>
        <v>0</v>
      </c>
      <c r="DM79" s="124">
        <f ca="1">VLOOKUP($A79,'[5]Adjusted Factors'!$E:$BH,54,0)</f>
        <v>0</v>
      </c>
      <c r="DN79" s="124">
        <f ca="1">VLOOKUP($A79,'[5]Adjusted Factors'!$E:$BH,55,0)</f>
        <v>7.339999999999999</v>
      </c>
      <c r="DO79" s="124">
        <f ca="1">VLOOKUP($A79,'[5]Adjusted Factors'!$E:$BH,55,0)</f>
        <v>7.339999999999999</v>
      </c>
    </row>
    <row r="80" spans="1:119" x14ac:dyDescent="0.2">
      <c r="A80" s="124">
        <v>144424</v>
      </c>
      <c r="B80" s="124">
        <v>8262076</v>
      </c>
      <c r="C80" s="161" t="s">
        <v>160</v>
      </c>
      <c r="D80" s="126">
        <f>VLOOKUP(A80,'[4]New ISB'!$B$6:$G$195,4,0)</f>
        <v>576</v>
      </c>
      <c r="E80" s="126">
        <f>VLOOKUP(A80,'[4]New ISB'!$B$6:$G$195,5,0)</f>
        <v>576</v>
      </c>
      <c r="F80" s="126">
        <f>VLOOKUP(A80,'[4]New ISB'!$B$6:$G$195,6,0)</f>
        <v>0</v>
      </c>
      <c r="G80" s="126">
        <f>VLOOKUP(A80,'[4]New ISB'!$B:$H,7,0)</f>
        <v>2068422.4281600001</v>
      </c>
      <c r="H80" s="126">
        <f>VLOOKUP(A80,'[4]New ISB'!$B:$J,8,0)</f>
        <v>0</v>
      </c>
      <c r="I80" s="126">
        <f>VLOOKUP(A80,'[4]New ISB'!$B:$J,9,0)</f>
        <v>0</v>
      </c>
      <c r="J80" s="126">
        <f>VLOOKUP($A80,'[4]New ISB'!$B:$FF,10,0)</f>
        <v>80229.8100000001</v>
      </c>
      <c r="K80" s="126">
        <f>VLOOKUP($A80,'[4]New ISB'!$B:$FF,11,0)</f>
        <v>0</v>
      </c>
      <c r="L80" s="126">
        <f>VLOOKUP($A80,'[4]New ISB'!$B:$FF,12,0)</f>
        <v>134261.19000000018</v>
      </c>
      <c r="M80" s="126">
        <f>VLOOKUP($A80,'[4]New ISB'!$B:$FF,13,0)</f>
        <v>0</v>
      </c>
      <c r="N80" s="126">
        <f>VLOOKUP($A80,'[4]New ISB'!$B:$FF,14,0)</f>
        <v>44120.598260869599</v>
      </c>
      <c r="O80" s="126">
        <f>VLOOKUP($A80,'[4]New ISB'!$B:$FF,15,0)</f>
        <v>37042.790400000056</v>
      </c>
      <c r="P80" s="126">
        <f>VLOOKUP($A80,'[4]New ISB'!$B:$FF,16,0)</f>
        <v>18361.878260869551</v>
      </c>
      <c r="Q80" s="126">
        <f>VLOOKUP($A80,'[4]New ISB'!$B:$FF,17,0)</f>
        <v>4502.7773217391368</v>
      </c>
      <c r="R80" s="126">
        <f>VLOOKUP($A80,'[4]New ISB'!$B:$FF,18,0)</f>
        <v>0</v>
      </c>
      <c r="S80" s="126">
        <f>VLOOKUP($A80,'[4]New ISB'!$B:$FF,19,0)</f>
        <v>0</v>
      </c>
      <c r="T80" s="126">
        <f>VLOOKUP($A80,'[4]New ISB'!$B:$FF,20,0)</f>
        <v>0</v>
      </c>
      <c r="U80" s="126">
        <f>VLOOKUP($A80,'[4]New ISB'!$B:$FF,21,0)</f>
        <v>0</v>
      </c>
      <c r="V80" s="126">
        <f>VLOOKUP($A80,'[4]New ISB'!$B:$FF,22,0)</f>
        <v>0</v>
      </c>
      <c r="W80" s="126">
        <f>VLOOKUP($A80,'[4]New ISB'!$B:$FF,23,0)</f>
        <v>0</v>
      </c>
      <c r="X80" s="126">
        <f>VLOOKUP($A80,'[4]New ISB'!$B:$FF,24,0)</f>
        <v>0</v>
      </c>
      <c r="Y80" s="126">
        <f>VLOOKUP($A80,'[4]New ISB'!$B:$FF,25,0)</f>
        <v>0</v>
      </c>
      <c r="Z80" s="126">
        <f>VLOOKUP($A80,'[4]New ISB'!$B:$FF,26,0)</f>
        <v>55593.596089613107</v>
      </c>
      <c r="AA80" s="126">
        <f>VLOOKUP($A80,'[4]New ISB'!$B:$FF,27,0)</f>
        <v>0</v>
      </c>
      <c r="AB80" s="126"/>
      <c r="AC80" s="126">
        <f>VLOOKUP($A80,'[4]New ISB'!$B:$FF,28,0)</f>
        <v>260384.94714315495</v>
      </c>
      <c r="AD80" s="126">
        <f>VLOOKUP($A80,'[4]New ISB'!$B:$FF,29,0)</f>
        <v>0</v>
      </c>
      <c r="AE80" s="126">
        <f>VLOOKUP($A80,'[4]New ISB'!$B:$FF,30,0)</f>
        <v>11309.355199999998</v>
      </c>
      <c r="AF80" s="126">
        <f>VLOOKUP($A80,'[4]New ISB'!$B:$FF,31,0)</f>
        <v>0</v>
      </c>
      <c r="AG80" s="126">
        <f>VLOOKUP($A80,'[4]New ISB'!$B:$FF,32,0)</f>
        <v>138401.09</v>
      </c>
      <c r="AH80" s="126">
        <f>VLOOKUP($A80,'[4]New ISB'!$B:$FF,33,0)</f>
        <v>0</v>
      </c>
      <c r="AI80" s="126">
        <f>VLOOKUP($A80,'[4]New ISB'!$B:$FF,34,0)</f>
        <v>0</v>
      </c>
      <c r="AJ80" s="126">
        <f>VLOOKUP($A80,'[4]New ISB'!$B:$FF,35,0)</f>
        <v>82999.462</v>
      </c>
      <c r="AK80" s="126">
        <f>VLOOKUP($A80,'[4]New ISB'!$B:$FF,36,0)</f>
        <v>13146.111999999999</v>
      </c>
      <c r="AL80" s="126">
        <f>VLOOKUP($A80,'[4]New ISB'!$B:$FF,37,0)</f>
        <v>0</v>
      </c>
      <c r="AM80" s="126">
        <f>VLOOKUP($A80,'[4]New ISB'!$B:$FF,38,0)</f>
        <v>0</v>
      </c>
      <c r="AN80" s="126">
        <f>VLOOKUP($A80,'[4]New ISB'!$B:$FF,39,0)</f>
        <v>0</v>
      </c>
      <c r="AO80" s="126">
        <f>VLOOKUP($A80,'[4]New ISB'!$B:$FF,40,0)</f>
        <v>0</v>
      </c>
      <c r="AP80" s="126">
        <f>VLOOKUP($A80,'[4]New ISB'!$B:$FF,41,0)</f>
        <v>0</v>
      </c>
      <c r="AQ80" s="126">
        <f>VLOOKUP($A80,'[4]New ISB'!$B:$FF,42,0)</f>
        <v>0</v>
      </c>
      <c r="AR80" s="126">
        <f>VLOOKUP($A80,'[4]New ISB'!$B:$FF,43,0)</f>
        <v>0</v>
      </c>
      <c r="AS80" s="126">
        <f>VLOOKUP($A80,'[4]New ISB'!$B:$FF,44,0)</f>
        <v>0</v>
      </c>
      <c r="AT80" s="126">
        <f t="shared" si="23"/>
        <v>2068422.4281600001</v>
      </c>
      <c r="AU80" s="126">
        <f t="shared" si="24"/>
        <v>645806.94267624663</v>
      </c>
      <c r="AV80" s="126">
        <f t="shared" si="25"/>
        <v>234546.66399999999</v>
      </c>
      <c r="AW80" s="126">
        <f>VLOOKUP($A80,'[4]New ISB'!$B:$FF,48,0)</f>
        <v>294828.64219324815</v>
      </c>
      <c r="AX80" s="126">
        <f t="shared" si="26"/>
        <v>2948776.0348362466</v>
      </c>
      <c r="AY80" s="126">
        <f>VLOOKUP($A80,'[4]New ISB'!$B:$CC,50,0)</f>
        <v>2852630.4608362466</v>
      </c>
      <c r="AZ80" s="126">
        <f>VLOOKUP($A80,'[4]New ISB'!$B:$CC,51,0)</f>
        <v>4610</v>
      </c>
      <c r="BA80" s="126">
        <f>VLOOKUP($A80,'[4]New ISB'!$B:$CC,52,0)</f>
        <v>2655360</v>
      </c>
      <c r="BB80" s="126">
        <f>VLOOKUP($A80,'[4]New ISB'!$B:$CC,53,0)</f>
        <v>0</v>
      </c>
      <c r="BC80" s="126">
        <f>VLOOKUP($A80,'[4]New ISB'!$B:$CC,54,0)</f>
        <v>0</v>
      </c>
      <c r="BD80" s="126">
        <f>VLOOKUP($A80,'[4]New ISB'!$B:$CC,55,0)</f>
        <v>2948776.0348362466</v>
      </c>
      <c r="BE80" s="126">
        <f>VLOOKUP($A80,'[4]New ISB'!$B:$CC,56,0)</f>
        <v>2948776.0348362471</v>
      </c>
      <c r="BF80" s="126">
        <f>VLOOKUP($A80,'[4]New ISB'!$B:$CC,57,0)</f>
        <v>0</v>
      </c>
      <c r="BG80" s="126">
        <f>VLOOKUP($A80,'[4]New ISB'!$B:$CC,58,0)</f>
        <v>2751505.574</v>
      </c>
      <c r="BH80" s="126">
        <f>VLOOKUP($A80,'[4]New ISB'!$B:$CC,59,0)</f>
        <v>2599958.372</v>
      </c>
      <c r="BI80" s="126">
        <f>VLOOKUP($A80,'[4]New ISB'!$B:$CC,60,0)</f>
        <v>2797228.8328362466</v>
      </c>
      <c r="BJ80" s="126">
        <f>VLOOKUP($A80,'[4]New ISB'!$B:$CC,61,0)</f>
        <v>4856.3000570073727</v>
      </c>
      <c r="BK80" s="126">
        <f>VLOOKUP($A80,'[4]New ISB'!$B:$CC,62,0)</f>
        <v>4591.7634919720776</v>
      </c>
      <c r="BL80" s="159">
        <f>VLOOKUP($A80,'[4]New ISB'!$B:$CC,63,0)</f>
        <v>5.7611104208174606E-2</v>
      </c>
      <c r="BM80" s="126">
        <f>VLOOKUP($A80,'[4]New ISB'!$B:$CC,64,0)</f>
        <v>0</v>
      </c>
      <c r="BN80" s="126">
        <f>VLOOKUP($A80,'[4]New ISB'!$B:$CC,65,0)</f>
        <v>0</v>
      </c>
      <c r="BO80" s="126">
        <f>VLOOKUP($A80,'[4]New ISB'!$B:$CC,66,0)</f>
        <v>2948776.0348362466</v>
      </c>
      <c r="BP80" s="126">
        <f>VLOOKUP($A80,'[4]New ISB'!$B:$CC,67,0)</f>
        <v>4952.4834389518173</v>
      </c>
      <c r="BQ80" s="127" t="str">
        <f>VLOOKUP($A80,'[4]New ISB'!$B:$CC,68,0)</f>
        <v>Y</v>
      </c>
      <c r="BR80" s="126">
        <f>VLOOKUP($A80,'[4]New ISB'!$B:$CC,69,0)</f>
        <v>5119.4028382573724</v>
      </c>
      <c r="BS80" s="159">
        <f>VLOOKUP($A80,'[4]New ISB'!$B:$CC,70,0)</f>
        <v>5.4088207750286443E-2</v>
      </c>
      <c r="BT80" s="126">
        <f>VLOOKUP($A80,'[4]New ISB'!$B:$CC,71,0)</f>
        <v>0</v>
      </c>
      <c r="BU80" s="126">
        <f>VLOOKUP($A80,'[4]New ISB'!$B:$CC,72,0)</f>
        <v>2948776.0348362466</v>
      </c>
      <c r="BV80" s="126">
        <f>VLOOKUP($A80,'[4]New ISB'!$B:$CC,73,0)</f>
        <v>0</v>
      </c>
      <c r="BW80" s="126">
        <f>VLOOKUP($A80,'[4]New ISB'!$B:$CC,74,0)</f>
        <v>2948776.0348362466</v>
      </c>
      <c r="BY80" s="126">
        <f>VLOOKUP($A80,'[4]New ISB'!$B:$CC,75,0)</f>
        <v>13146.111999999999</v>
      </c>
      <c r="BZ80" s="126">
        <f>VLOOKUP($A80,'[4]New ISB'!$B:$CC,76,0)</f>
        <v>2935629.9228362464</v>
      </c>
      <c r="CA80" s="126">
        <f>VLOOKUP(A80,'[4]New ISB'!$B:$F,5,0)</f>
        <v>576</v>
      </c>
      <c r="CB80" s="129">
        <f>VLOOKUP($A80,'[4]Adjusted Factors'!$E:$W,18,0)</f>
        <v>0</v>
      </c>
      <c r="CC80" s="129">
        <f>VLOOKUP($A80,'[4]Adjusted Factors'!$E:$W,19,0)</f>
        <v>0</v>
      </c>
      <c r="CE80" s="126"/>
      <c r="CI80" s="124" t="s">
        <v>178</v>
      </c>
      <c r="CJ80" s="124">
        <v>4097</v>
      </c>
      <c r="CK80" s="144"/>
      <c r="CL80" s="145"/>
      <c r="CM80" s="124">
        <f ca="1">VLOOKUP($A80,'[5]Adjusted Factors'!$E:$BH,28,0)</f>
        <v>159.0000000000002</v>
      </c>
      <c r="CN80" s="124">
        <f ca="1">VLOOKUP($A80,'[5]Adjusted Factors'!$E:$BH,29,0)</f>
        <v>159.0000000000002</v>
      </c>
      <c r="CO80" s="124">
        <f ca="1">VLOOKUP($A80,'[5]Adjusted Factors'!$E:$BH,30,0)</f>
        <v>0</v>
      </c>
      <c r="CP80" s="124">
        <f ca="1">VLOOKUP($A80,'[5]Adjusted Factors'!$E:$BH,31,0)</f>
        <v>0</v>
      </c>
      <c r="CQ80" s="124">
        <f ca="1">VLOOKUP($A80,'[5]Adjusted Factors'!$E:$BH,32,0)</f>
        <v>218.37913043478278</v>
      </c>
      <c r="CR80" s="124">
        <f ca="1">VLOOKUP($A80,'[5]Adjusted Factors'!$E:$BH,33,0)</f>
        <v>182.31652173913056</v>
      </c>
      <c r="CS80" s="124">
        <f ca="1">VLOOKUP($A80,'[5]Adjusted Factors'!$E:$BH,34,0)</f>
        <v>126.21913043478278</v>
      </c>
      <c r="CT80" s="124">
        <f ca="1">VLOOKUP($A80,'[5]Adjusted Factors'!$E:$BH,35,0)</f>
        <v>40.069565217391272</v>
      </c>
      <c r="CU80" s="124">
        <f ca="1">VLOOKUP($A80,'[5]Adjusted Factors'!$E:$BH,36,0)</f>
        <v>9.0156521739130557</v>
      </c>
      <c r="CV80" s="124">
        <f ca="1">VLOOKUP($A80,'[5]Adjusted Factors'!$E:$BH,37,0)</f>
        <v>0</v>
      </c>
      <c r="CW80" s="124">
        <f ca="1">VLOOKUP($A80,'[5]Adjusted Factors'!$E:$BH,38,0)</f>
        <v>0</v>
      </c>
      <c r="CX80" s="124">
        <f ca="1">VLOOKUP($A80,'[5]Adjusted Factors'!$E:$BH,39,0)</f>
        <v>0</v>
      </c>
      <c r="CY80" s="124">
        <f ca="1">VLOOKUP($A80,'[5]Adjusted Factors'!$E:$BH,40,0)</f>
        <v>0</v>
      </c>
      <c r="CZ80" s="124">
        <f ca="1">VLOOKUP($A80,'[5]Adjusted Factors'!$E:$BH,41,0)</f>
        <v>0</v>
      </c>
      <c r="DA80" s="124">
        <f ca="1">VLOOKUP($A80,'[5]Adjusted Factors'!$E:$BH,42,0)</f>
        <v>0</v>
      </c>
      <c r="DB80" s="124">
        <f ca="1">VLOOKUP($A80,'[5]Adjusted Factors'!$E:$BH,43,0)</f>
        <v>0</v>
      </c>
      <c r="DC80" s="124">
        <f ca="1">VLOOKUP($A80,'[5]Adjusted Factors'!$E:$BH,44,0)</f>
        <v>0</v>
      </c>
      <c r="DD80" s="124">
        <f ca="1">VLOOKUP($A80,'[5]Adjusted Factors'!$E:$BH,45,0)</f>
        <v>0</v>
      </c>
      <c r="DE80" s="124">
        <f ca="1">VLOOKUP($A80,'[5]Adjusted Factors'!$E:$BH,46,0)</f>
        <v>91.503054989816832</v>
      </c>
      <c r="DF80" s="124">
        <f ca="1">VLOOKUP($A80,'[5]Adjusted Factors'!$E:$BH,47,0)</f>
        <v>0</v>
      </c>
      <c r="DG80" s="124">
        <f ca="1">VLOOKUP($A80,'[5]Adjusted Factors'!$E:$BH,48,0)</f>
        <v>216.11758268233274</v>
      </c>
      <c r="DH80" s="124">
        <f ca="1">VLOOKUP($A80,'[5]Adjusted Factors'!$E:$BH,49,0)</f>
        <v>0</v>
      </c>
      <c r="DI80" s="124">
        <f ca="1">VLOOKUP($A80,'[5]Adjusted Factors'!$E:$BH,50,0)</f>
        <v>0</v>
      </c>
      <c r="DJ80" s="124">
        <f ca="1">VLOOKUP($A80,'[5]Adjusted Factors'!$E:$BH,51,0)</f>
        <v>0</v>
      </c>
      <c r="DK80" s="124">
        <f ca="1">VLOOKUP($A80,'[5]Adjusted Factors'!$E:$BH,52,0)</f>
        <v>0</v>
      </c>
      <c r="DL80" s="124">
        <f ca="1">VLOOKUP($A80,'[5]Adjusted Factors'!$E:$BH,53,0)</f>
        <v>0</v>
      </c>
      <c r="DM80" s="124">
        <f ca="1">VLOOKUP($A80,'[5]Adjusted Factors'!$E:$BH,54,0)</f>
        <v>0</v>
      </c>
      <c r="DN80" s="124">
        <f ca="1">VLOOKUP($A80,'[5]Adjusted Factors'!$E:$BH,55,0)</f>
        <v>11.439999999999998</v>
      </c>
      <c r="DO80" s="124">
        <f ca="1">VLOOKUP($A80,'[5]Adjusted Factors'!$E:$BH,55,0)</f>
        <v>11.439999999999998</v>
      </c>
    </row>
    <row r="81" spans="1:119" x14ac:dyDescent="0.2">
      <c r="A81" s="124">
        <v>136792</v>
      </c>
      <c r="B81" s="124">
        <v>8262082</v>
      </c>
      <c r="C81" s="124" t="s">
        <v>167</v>
      </c>
      <c r="D81" s="126">
        <f>VLOOKUP(A81,'[4]New ISB'!$B$6:$G$195,4,0)</f>
        <v>248</v>
      </c>
      <c r="E81" s="126">
        <f>VLOOKUP(A81,'[4]New ISB'!$B$6:$G$195,5,0)</f>
        <v>248</v>
      </c>
      <c r="F81" s="126">
        <f>VLOOKUP(A81,'[4]New ISB'!$B$6:$G$195,6,0)</f>
        <v>0</v>
      </c>
      <c r="G81" s="126">
        <f>VLOOKUP(A81,'[4]New ISB'!$B:$H,7,0)</f>
        <v>890570.76768000005</v>
      </c>
      <c r="H81" s="126">
        <f>VLOOKUP(A81,'[4]New ISB'!$B:$J,8,0)</f>
        <v>0</v>
      </c>
      <c r="I81" s="126">
        <f>VLOOKUP(A81,'[4]New ISB'!$B:$J,9,0)</f>
        <v>0</v>
      </c>
      <c r="J81" s="126">
        <f>VLOOKUP($A81,'[4]New ISB'!$B:$FF,10,0)</f>
        <v>14633.110000000032</v>
      </c>
      <c r="K81" s="126">
        <f>VLOOKUP($A81,'[4]New ISB'!$B:$FF,11,0)</f>
        <v>0</v>
      </c>
      <c r="L81" s="126">
        <f>VLOOKUP($A81,'[4]New ISB'!$B:$FF,12,0)</f>
        <v>24487.890000000054</v>
      </c>
      <c r="M81" s="126">
        <f>VLOOKUP($A81,'[4]New ISB'!$B:$FF,13,0)</f>
        <v>0</v>
      </c>
      <c r="N81" s="126">
        <f>VLOOKUP($A81,'[4]New ISB'!$B:$FF,14,0)</f>
        <v>242.00000000000006</v>
      </c>
      <c r="O81" s="126">
        <f>VLOOKUP($A81,'[4]New ISB'!$B:$FF,15,0)</f>
        <v>0</v>
      </c>
      <c r="P81" s="126">
        <f>VLOOKUP($A81,'[4]New ISB'!$B:$FF,16,0)</f>
        <v>0</v>
      </c>
      <c r="Q81" s="126">
        <f>VLOOKUP($A81,'[4]New ISB'!$B:$FF,17,0)</f>
        <v>0</v>
      </c>
      <c r="R81" s="126">
        <f>VLOOKUP($A81,'[4]New ISB'!$B:$FF,18,0)</f>
        <v>0</v>
      </c>
      <c r="S81" s="126">
        <f>VLOOKUP($A81,'[4]New ISB'!$B:$FF,19,0)</f>
        <v>0</v>
      </c>
      <c r="T81" s="126">
        <f>VLOOKUP($A81,'[4]New ISB'!$B:$FF,20,0)</f>
        <v>0</v>
      </c>
      <c r="U81" s="126">
        <f>VLOOKUP($A81,'[4]New ISB'!$B:$FF,21,0)</f>
        <v>0</v>
      </c>
      <c r="V81" s="126">
        <f>VLOOKUP($A81,'[4]New ISB'!$B:$FF,22,0)</f>
        <v>0</v>
      </c>
      <c r="W81" s="126">
        <f>VLOOKUP($A81,'[4]New ISB'!$B:$FF,23,0)</f>
        <v>0</v>
      </c>
      <c r="X81" s="126">
        <f>VLOOKUP($A81,'[4]New ISB'!$B:$FF,24,0)</f>
        <v>0</v>
      </c>
      <c r="Y81" s="126">
        <f>VLOOKUP($A81,'[4]New ISB'!$B:$FF,25,0)</f>
        <v>0</v>
      </c>
      <c r="Z81" s="126">
        <f>VLOOKUP($A81,'[4]New ISB'!$B:$FF,26,0)</f>
        <v>4989.2344370860992</v>
      </c>
      <c r="AA81" s="126">
        <f>VLOOKUP($A81,'[4]New ISB'!$B:$FF,27,0)</f>
        <v>0</v>
      </c>
      <c r="AB81" s="126"/>
      <c r="AC81" s="126">
        <f>VLOOKUP($A81,'[4]New ISB'!$B:$FF,28,0)</f>
        <v>75181.392000000094</v>
      </c>
      <c r="AD81" s="126">
        <f>VLOOKUP($A81,'[4]New ISB'!$B:$FF,29,0)</f>
        <v>0</v>
      </c>
      <c r="AE81" s="126">
        <f>VLOOKUP($A81,'[4]New ISB'!$B:$FF,30,0)</f>
        <v>0</v>
      </c>
      <c r="AF81" s="126">
        <f>VLOOKUP($A81,'[4]New ISB'!$B:$FF,31,0)</f>
        <v>0</v>
      </c>
      <c r="AG81" s="126">
        <f>VLOOKUP($A81,'[4]New ISB'!$B:$FF,32,0)</f>
        <v>138401.09</v>
      </c>
      <c r="AH81" s="126">
        <f>VLOOKUP($A81,'[4]New ISB'!$B:$FF,33,0)</f>
        <v>0</v>
      </c>
      <c r="AI81" s="126">
        <f>VLOOKUP($A81,'[4]New ISB'!$B:$FF,34,0)</f>
        <v>0</v>
      </c>
      <c r="AJ81" s="126">
        <f>VLOOKUP($A81,'[4]New ISB'!$B:$FF,35,0)</f>
        <v>0</v>
      </c>
      <c r="AK81" s="126">
        <f>VLOOKUP($A81,'[4]New ISB'!$B:$FF,36,0)</f>
        <v>5701.12</v>
      </c>
      <c r="AL81" s="126">
        <f>VLOOKUP($A81,'[4]New ISB'!$B:$FF,37,0)</f>
        <v>0</v>
      </c>
      <c r="AM81" s="126">
        <f>VLOOKUP($A81,'[4]New ISB'!$B:$FF,38,0)</f>
        <v>0</v>
      </c>
      <c r="AN81" s="126">
        <f>VLOOKUP($A81,'[4]New ISB'!$B:$FF,39,0)</f>
        <v>0</v>
      </c>
      <c r="AO81" s="126">
        <f>VLOOKUP($A81,'[4]New ISB'!$B:$FF,40,0)</f>
        <v>0</v>
      </c>
      <c r="AP81" s="126">
        <f>VLOOKUP($A81,'[4]New ISB'!$B:$FF,41,0)</f>
        <v>0</v>
      </c>
      <c r="AQ81" s="126">
        <f>VLOOKUP($A81,'[4]New ISB'!$B:$FF,42,0)</f>
        <v>0</v>
      </c>
      <c r="AR81" s="126">
        <f>VLOOKUP($A81,'[4]New ISB'!$B:$FF,43,0)</f>
        <v>0</v>
      </c>
      <c r="AS81" s="126">
        <f>VLOOKUP($A81,'[4]New ISB'!$B:$FF,44,0)</f>
        <v>0</v>
      </c>
      <c r="AT81" s="126">
        <f t="shared" si="23"/>
        <v>890570.76768000005</v>
      </c>
      <c r="AU81" s="126">
        <f t="shared" si="24"/>
        <v>119533.62643708628</v>
      </c>
      <c r="AV81" s="126">
        <f t="shared" si="25"/>
        <v>144102.21</v>
      </c>
      <c r="AW81" s="126">
        <f>VLOOKUP($A81,'[4]New ISB'!$B:$FF,48,0)</f>
        <v>78891.184947200061</v>
      </c>
      <c r="AX81" s="126">
        <f t="shared" si="26"/>
        <v>1154206.6041170864</v>
      </c>
      <c r="AY81" s="126">
        <f>VLOOKUP($A81,'[4]New ISB'!$B:$CC,50,0)</f>
        <v>1148505.4841170863</v>
      </c>
      <c r="AZ81" s="126">
        <f>VLOOKUP($A81,'[4]New ISB'!$B:$CC,51,0)</f>
        <v>4610</v>
      </c>
      <c r="BA81" s="126">
        <f>VLOOKUP($A81,'[4]New ISB'!$B:$CC,52,0)</f>
        <v>1143280</v>
      </c>
      <c r="BB81" s="126">
        <f>VLOOKUP($A81,'[4]New ISB'!$B:$CC,53,0)</f>
        <v>0</v>
      </c>
      <c r="BC81" s="126">
        <f>VLOOKUP($A81,'[4]New ISB'!$B:$CC,54,0)</f>
        <v>0</v>
      </c>
      <c r="BD81" s="126">
        <f>VLOOKUP($A81,'[4]New ISB'!$B:$CC,55,0)</f>
        <v>1154206.6041170864</v>
      </c>
      <c r="BE81" s="126">
        <f>VLOOKUP($A81,'[4]New ISB'!$B:$CC,56,0)</f>
        <v>1154206.6041170864</v>
      </c>
      <c r="BF81" s="126">
        <f>VLOOKUP($A81,'[4]New ISB'!$B:$CC,57,0)</f>
        <v>0</v>
      </c>
      <c r="BG81" s="126">
        <f>VLOOKUP($A81,'[4]New ISB'!$B:$CC,58,0)</f>
        <v>1148981.1200000001</v>
      </c>
      <c r="BH81" s="126">
        <f>VLOOKUP($A81,'[4]New ISB'!$B:$CC,59,0)</f>
        <v>1004878.9100000001</v>
      </c>
      <c r="BI81" s="126">
        <f>VLOOKUP($A81,'[4]New ISB'!$B:$CC,60,0)</f>
        <v>1010104.3941170864</v>
      </c>
      <c r="BJ81" s="126">
        <f>VLOOKUP($A81,'[4]New ISB'!$B:$CC,61,0)</f>
        <v>4073.0015891818002</v>
      </c>
      <c r="BK81" s="126">
        <f>VLOOKUP($A81,'[4]New ISB'!$B:$CC,62,0)</f>
        <v>4145.9318847826089</v>
      </c>
      <c r="BL81" s="159">
        <f>VLOOKUP($A81,'[4]New ISB'!$B:$CC,63,0)</f>
        <v>-1.7590808924887284E-2</v>
      </c>
      <c r="BM81" s="126">
        <f>VLOOKUP($A81,'[4]New ISB'!$B:$CC,64,0)</f>
        <v>1.7590808924887284E-2</v>
      </c>
      <c r="BN81" s="126">
        <f>VLOOKUP($A81,'[4]New ISB'!$B:$CC,65,0)</f>
        <v>18086.713309000552</v>
      </c>
      <c r="BO81" s="126">
        <f>VLOOKUP($A81,'[4]New ISB'!$B:$CC,66,0)</f>
        <v>1172293.3174260869</v>
      </c>
      <c r="BP81" s="126">
        <f>VLOOKUP($A81,'[4]New ISB'!$B:$CC,67,0)</f>
        <v>4704.0007960729308</v>
      </c>
      <c r="BQ81" s="127" t="str">
        <f>VLOOKUP($A81,'[4]New ISB'!$B:$CC,68,0)</f>
        <v>Y</v>
      </c>
      <c r="BR81" s="126">
        <f>VLOOKUP($A81,'[4]New ISB'!$B:$CC,69,0)</f>
        <v>4726.989183169705</v>
      </c>
      <c r="BS81" s="159">
        <f>VLOOKUP($A81,'[4]New ISB'!$B:$CC,70,0)</f>
        <v>-1.0435421003250123E-2</v>
      </c>
      <c r="BT81" s="126">
        <f>VLOOKUP($A81,'[4]New ISB'!$B:$CC,71,0)</f>
        <v>0</v>
      </c>
      <c r="BU81" s="126">
        <f>VLOOKUP($A81,'[4]New ISB'!$B:$CC,72,0)</f>
        <v>1172293.3174260869</v>
      </c>
      <c r="BV81" s="126">
        <f>VLOOKUP($A81,'[4]New ISB'!$B:$CC,73,0)</f>
        <v>0</v>
      </c>
      <c r="BW81" s="126">
        <f>VLOOKUP($A81,'[4]New ISB'!$B:$CC,74,0)</f>
        <v>1172293.3174260869</v>
      </c>
      <c r="BY81" s="126">
        <f>VLOOKUP($A81,'[4]New ISB'!$B:$CC,75,0)</f>
        <v>5701.12</v>
      </c>
      <c r="BZ81" s="126">
        <f>VLOOKUP($A81,'[4]New ISB'!$B:$CC,76,0)</f>
        <v>1166592.1974260868</v>
      </c>
      <c r="CA81" s="126">
        <f>VLOOKUP(A81,'[4]New ISB'!$B:$F,5,0)</f>
        <v>248</v>
      </c>
      <c r="CB81" s="129">
        <f>VLOOKUP($A81,'[4]Adjusted Factors'!$E:$W,18,0)</f>
        <v>0</v>
      </c>
      <c r="CC81" s="129">
        <f>VLOOKUP($A81,'[4]Adjusted Factors'!$E:$W,19,0)</f>
        <v>0</v>
      </c>
      <c r="CE81" s="126"/>
      <c r="CI81" s="124" t="s">
        <v>179</v>
      </c>
      <c r="CJ81" s="124">
        <v>2319</v>
      </c>
      <c r="CK81" s="144"/>
      <c r="CL81" s="145"/>
      <c r="CM81" s="124">
        <f ca="1">VLOOKUP($A81,'[5]Adjusted Factors'!$E:$BH,28,0)</f>
        <v>29.000000000000064</v>
      </c>
      <c r="CN81" s="124">
        <f ca="1">VLOOKUP($A81,'[5]Adjusted Factors'!$E:$BH,29,0)</f>
        <v>29.000000000000064</v>
      </c>
      <c r="CO81" s="124">
        <f ca="1">VLOOKUP($A81,'[5]Adjusted Factors'!$E:$BH,30,0)</f>
        <v>0</v>
      </c>
      <c r="CP81" s="124">
        <f ca="1">VLOOKUP($A81,'[5]Adjusted Factors'!$E:$BH,31,0)</f>
        <v>0</v>
      </c>
      <c r="CQ81" s="124">
        <f ca="1">VLOOKUP($A81,'[5]Adjusted Factors'!$E:$BH,32,0)</f>
        <v>247.00000000000003</v>
      </c>
      <c r="CR81" s="124">
        <f ca="1">VLOOKUP($A81,'[5]Adjusted Factors'!$E:$BH,33,0)</f>
        <v>1.0000000000000002</v>
      </c>
      <c r="CS81" s="124">
        <f ca="1">VLOOKUP($A81,'[5]Adjusted Factors'!$E:$BH,34,0)</f>
        <v>0</v>
      </c>
      <c r="CT81" s="124">
        <f ca="1">VLOOKUP($A81,'[5]Adjusted Factors'!$E:$BH,35,0)</f>
        <v>0</v>
      </c>
      <c r="CU81" s="124">
        <f ca="1">VLOOKUP($A81,'[5]Adjusted Factors'!$E:$BH,36,0)</f>
        <v>0</v>
      </c>
      <c r="CV81" s="124">
        <f ca="1">VLOOKUP($A81,'[5]Adjusted Factors'!$E:$BH,37,0)</f>
        <v>0</v>
      </c>
      <c r="CW81" s="124">
        <f ca="1">VLOOKUP($A81,'[5]Adjusted Factors'!$E:$BH,38,0)</f>
        <v>0</v>
      </c>
      <c r="CX81" s="124">
        <f ca="1">VLOOKUP($A81,'[5]Adjusted Factors'!$E:$BH,39,0)</f>
        <v>0</v>
      </c>
      <c r="CY81" s="124">
        <f ca="1">VLOOKUP($A81,'[5]Adjusted Factors'!$E:$BH,40,0)</f>
        <v>0</v>
      </c>
      <c r="CZ81" s="124">
        <f ca="1">VLOOKUP($A81,'[5]Adjusted Factors'!$E:$BH,41,0)</f>
        <v>0</v>
      </c>
      <c r="DA81" s="124">
        <f ca="1">VLOOKUP($A81,'[5]Adjusted Factors'!$E:$BH,42,0)</f>
        <v>0</v>
      </c>
      <c r="DB81" s="124">
        <f ca="1">VLOOKUP($A81,'[5]Adjusted Factors'!$E:$BH,43,0)</f>
        <v>0</v>
      </c>
      <c r="DC81" s="124">
        <f ca="1">VLOOKUP($A81,'[5]Adjusted Factors'!$E:$BH,44,0)</f>
        <v>0</v>
      </c>
      <c r="DD81" s="124">
        <f ca="1">VLOOKUP($A81,'[5]Adjusted Factors'!$E:$BH,45,0)</f>
        <v>0</v>
      </c>
      <c r="DE81" s="124">
        <f ca="1">VLOOKUP($A81,'[5]Adjusted Factors'!$E:$BH,46,0)</f>
        <v>8.2119205298013362</v>
      </c>
      <c r="DF81" s="124">
        <f ca="1">VLOOKUP($A81,'[5]Adjusted Factors'!$E:$BH,47,0)</f>
        <v>0</v>
      </c>
      <c r="DG81" s="124">
        <f ca="1">VLOOKUP($A81,'[5]Adjusted Factors'!$E:$BH,48,0)</f>
        <v>62.400000000000077</v>
      </c>
      <c r="DH81" s="124">
        <f ca="1">VLOOKUP($A81,'[5]Adjusted Factors'!$E:$BH,49,0)</f>
        <v>0</v>
      </c>
      <c r="DI81" s="124">
        <f ca="1">VLOOKUP($A81,'[5]Adjusted Factors'!$E:$BH,50,0)</f>
        <v>0</v>
      </c>
      <c r="DJ81" s="124">
        <f ca="1">VLOOKUP($A81,'[5]Adjusted Factors'!$E:$BH,51,0)</f>
        <v>0</v>
      </c>
      <c r="DK81" s="124">
        <f ca="1">VLOOKUP($A81,'[5]Adjusted Factors'!$E:$BH,52,0)</f>
        <v>0</v>
      </c>
      <c r="DL81" s="124">
        <f ca="1">VLOOKUP($A81,'[5]Adjusted Factors'!$E:$BH,53,0)</f>
        <v>0</v>
      </c>
      <c r="DM81" s="124">
        <f ca="1">VLOOKUP($A81,'[5]Adjusted Factors'!$E:$BH,54,0)</f>
        <v>0</v>
      </c>
      <c r="DN81" s="124">
        <f ca="1">VLOOKUP($A81,'[5]Adjusted Factors'!$E:$BH,55,0)</f>
        <v>0</v>
      </c>
      <c r="DO81" s="124">
        <f ca="1">VLOOKUP($A81,'[5]Adjusted Factors'!$E:$BH,55,0)</f>
        <v>0</v>
      </c>
    </row>
    <row r="82" spans="1:119" x14ac:dyDescent="0.2">
      <c r="A82" s="124">
        <v>136275</v>
      </c>
      <c r="B82" s="124">
        <v>8262133</v>
      </c>
      <c r="C82" s="124" t="s">
        <v>197</v>
      </c>
      <c r="D82" s="126">
        <f>VLOOKUP(A82,'[4]New ISB'!$B$6:$G$195,4,0)</f>
        <v>631</v>
      </c>
      <c r="E82" s="126">
        <f>VLOOKUP(A82,'[4]New ISB'!$B$6:$G$195,5,0)</f>
        <v>631</v>
      </c>
      <c r="F82" s="126">
        <f>VLOOKUP(A82,'[4]New ISB'!$B$6:$G$195,6,0)</f>
        <v>0</v>
      </c>
      <c r="G82" s="126">
        <f>VLOOKUP(A82,'[4]New ISB'!$B:$H,7,0)</f>
        <v>2265928.0419600001</v>
      </c>
      <c r="H82" s="126">
        <f>VLOOKUP(A82,'[4]New ISB'!$B:$J,8,0)</f>
        <v>0</v>
      </c>
      <c r="I82" s="126">
        <f>VLOOKUP(A82,'[4]New ISB'!$B:$J,9,0)</f>
        <v>0</v>
      </c>
      <c r="J82" s="126">
        <f>VLOOKUP($A82,'[4]New ISB'!$B:$FF,10,0)</f>
        <v>106468.48999999993</v>
      </c>
      <c r="K82" s="126">
        <f>VLOOKUP($A82,'[4]New ISB'!$B:$FF,11,0)</f>
        <v>0</v>
      </c>
      <c r="L82" s="126">
        <f>VLOOKUP($A82,'[4]New ISB'!$B:$FF,12,0)</f>
        <v>178170.50999999989</v>
      </c>
      <c r="M82" s="126">
        <f>VLOOKUP($A82,'[4]New ISB'!$B:$FF,13,0)</f>
        <v>0</v>
      </c>
      <c r="N82" s="126">
        <f>VLOOKUP($A82,'[4]New ISB'!$B:$FF,14,0)</f>
        <v>36600.003174603225</v>
      </c>
      <c r="O82" s="126">
        <f>VLOOKUP($A82,'[4]New ISB'!$B:$FF,15,0)</f>
        <v>49970.793015873052</v>
      </c>
      <c r="P82" s="126">
        <f>VLOOKUP($A82,'[4]New ISB'!$B:$FF,16,0)</f>
        <v>41766.941666666535</v>
      </c>
      <c r="Q82" s="126">
        <f>VLOOKUP($A82,'[4]New ISB'!$B:$FF,17,0)</f>
        <v>3001.39657142857</v>
      </c>
      <c r="R82" s="126">
        <f>VLOOKUP($A82,'[4]New ISB'!$B:$FF,18,0)</f>
        <v>19122.184571428559</v>
      </c>
      <c r="S82" s="126">
        <f>VLOOKUP($A82,'[4]New ISB'!$B:$FF,19,0)</f>
        <v>19637.841777777758</v>
      </c>
      <c r="T82" s="126">
        <f>VLOOKUP($A82,'[4]New ISB'!$B:$FF,20,0)</f>
        <v>0</v>
      </c>
      <c r="U82" s="126">
        <f>VLOOKUP($A82,'[4]New ISB'!$B:$FF,21,0)</f>
        <v>0</v>
      </c>
      <c r="V82" s="126">
        <f>VLOOKUP($A82,'[4]New ISB'!$B:$FF,22,0)</f>
        <v>0</v>
      </c>
      <c r="W82" s="126">
        <f>VLOOKUP($A82,'[4]New ISB'!$B:$FF,23,0)</f>
        <v>0</v>
      </c>
      <c r="X82" s="126">
        <f>VLOOKUP($A82,'[4]New ISB'!$B:$FF,24,0)</f>
        <v>0</v>
      </c>
      <c r="Y82" s="126">
        <f>VLOOKUP($A82,'[4]New ISB'!$B:$FF,25,0)</f>
        <v>0</v>
      </c>
      <c r="Z82" s="126">
        <f>VLOOKUP($A82,'[4]New ISB'!$B:$FF,26,0)</f>
        <v>137474.76865064705</v>
      </c>
      <c r="AA82" s="126">
        <f>VLOOKUP($A82,'[4]New ISB'!$B:$FF,27,0)</f>
        <v>0</v>
      </c>
      <c r="AB82" s="126"/>
      <c r="AC82" s="126">
        <f>VLOOKUP($A82,'[4]New ISB'!$B:$FF,28,0)</f>
        <v>174332.10936980133</v>
      </c>
      <c r="AD82" s="126">
        <f>VLOOKUP($A82,'[4]New ISB'!$B:$FF,29,0)</f>
        <v>0</v>
      </c>
      <c r="AE82" s="126">
        <f>VLOOKUP($A82,'[4]New ISB'!$B:$FF,30,0)</f>
        <v>8047.0412000000078</v>
      </c>
      <c r="AF82" s="126">
        <f>VLOOKUP($A82,'[4]New ISB'!$B:$FF,31,0)</f>
        <v>0</v>
      </c>
      <c r="AG82" s="126">
        <f>VLOOKUP($A82,'[4]New ISB'!$B:$FF,32,0)</f>
        <v>138401.09</v>
      </c>
      <c r="AH82" s="126">
        <f>VLOOKUP($A82,'[4]New ISB'!$B:$FF,33,0)</f>
        <v>0</v>
      </c>
      <c r="AI82" s="126">
        <f>VLOOKUP($A82,'[4]New ISB'!$B:$FF,34,0)</f>
        <v>0</v>
      </c>
      <c r="AJ82" s="126">
        <f>VLOOKUP($A82,'[4]New ISB'!$B:$FF,35,0)</f>
        <v>0</v>
      </c>
      <c r="AK82" s="126">
        <f>VLOOKUP($A82,'[4]New ISB'!$B:$FF,36,0)</f>
        <v>15605.76</v>
      </c>
      <c r="AL82" s="126">
        <f>VLOOKUP($A82,'[4]New ISB'!$B:$FF,37,0)</f>
        <v>0</v>
      </c>
      <c r="AM82" s="126">
        <f>VLOOKUP($A82,'[4]New ISB'!$B:$FF,38,0)</f>
        <v>0</v>
      </c>
      <c r="AN82" s="126">
        <f>VLOOKUP($A82,'[4]New ISB'!$B:$FF,39,0)</f>
        <v>0</v>
      </c>
      <c r="AO82" s="126">
        <f>VLOOKUP($A82,'[4]New ISB'!$B:$FF,40,0)</f>
        <v>0</v>
      </c>
      <c r="AP82" s="126">
        <f>VLOOKUP($A82,'[4]New ISB'!$B:$FF,41,0)</f>
        <v>0</v>
      </c>
      <c r="AQ82" s="126">
        <f>VLOOKUP($A82,'[4]New ISB'!$B:$FF,42,0)</f>
        <v>0</v>
      </c>
      <c r="AR82" s="126">
        <f>VLOOKUP($A82,'[4]New ISB'!$B:$FF,43,0)</f>
        <v>0</v>
      </c>
      <c r="AS82" s="126">
        <f>VLOOKUP($A82,'[4]New ISB'!$B:$FF,44,0)</f>
        <v>0</v>
      </c>
      <c r="AT82" s="126">
        <f t="shared" si="23"/>
        <v>2265928.0419600001</v>
      </c>
      <c r="AU82" s="126">
        <f t="shared" si="24"/>
        <v>774592.07999822591</v>
      </c>
      <c r="AV82" s="126">
        <f t="shared" si="25"/>
        <v>154006.85</v>
      </c>
      <c r="AW82" s="126">
        <f>VLOOKUP($A82,'[4]New ISB'!$B:$FF,48,0)</f>
        <v>306045.63543220656</v>
      </c>
      <c r="AX82" s="126">
        <f t="shared" si="26"/>
        <v>3194526.9719582261</v>
      </c>
      <c r="AY82" s="126">
        <f>VLOOKUP($A82,'[4]New ISB'!$B:$CC,50,0)</f>
        <v>3178921.2119582263</v>
      </c>
      <c r="AZ82" s="126">
        <f>VLOOKUP($A82,'[4]New ISB'!$B:$CC,51,0)</f>
        <v>4610</v>
      </c>
      <c r="BA82" s="126">
        <f>VLOOKUP($A82,'[4]New ISB'!$B:$CC,52,0)</f>
        <v>2908910</v>
      </c>
      <c r="BB82" s="126">
        <f>VLOOKUP($A82,'[4]New ISB'!$B:$CC,53,0)</f>
        <v>0</v>
      </c>
      <c r="BC82" s="126">
        <f>VLOOKUP($A82,'[4]New ISB'!$B:$CC,54,0)</f>
        <v>0</v>
      </c>
      <c r="BD82" s="126">
        <f>VLOOKUP($A82,'[4]New ISB'!$B:$CC,55,0)</f>
        <v>3194526.9719582261</v>
      </c>
      <c r="BE82" s="126">
        <f>VLOOKUP($A82,'[4]New ISB'!$B:$CC,56,0)</f>
        <v>3194526.9719582261</v>
      </c>
      <c r="BF82" s="126">
        <f>VLOOKUP($A82,'[4]New ISB'!$B:$CC,57,0)</f>
        <v>0</v>
      </c>
      <c r="BG82" s="126">
        <f>VLOOKUP($A82,'[4]New ISB'!$B:$CC,58,0)</f>
        <v>2924515.76</v>
      </c>
      <c r="BH82" s="126">
        <f>VLOOKUP($A82,'[4]New ISB'!$B:$CC,59,0)</f>
        <v>2770508.91</v>
      </c>
      <c r="BI82" s="126">
        <f>VLOOKUP($A82,'[4]New ISB'!$B:$CC,60,0)</f>
        <v>3040520.1219582264</v>
      </c>
      <c r="BJ82" s="126">
        <f>VLOOKUP($A82,'[4]New ISB'!$B:$CC,61,0)</f>
        <v>4818.5738858292016</v>
      </c>
      <c r="BK82" s="126">
        <f>VLOOKUP($A82,'[4]New ISB'!$B:$CC,62,0)</f>
        <v>4743.8972825949368</v>
      </c>
      <c r="BL82" s="159">
        <f>VLOOKUP($A82,'[4]New ISB'!$B:$CC,63,0)</f>
        <v>1.5741614707436562E-2</v>
      </c>
      <c r="BM82" s="126">
        <f>VLOOKUP($A82,'[4]New ISB'!$B:$CC,64,0)</f>
        <v>0</v>
      </c>
      <c r="BN82" s="126">
        <f>VLOOKUP($A82,'[4]New ISB'!$B:$CC,65,0)</f>
        <v>0</v>
      </c>
      <c r="BO82" s="126">
        <f>VLOOKUP($A82,'[4]New ISB'!$B:$CC,66,0)</f>
        <v>3194526.9719582261</v>
      </c>
      <c r="BP82" s="126">
        <f>VLOOKUP($A82,'[4]New ISB'!$B:$CC,67,0)</f>
        <v>5037.9100031033695</v>
      </c>
      <c r="BQ82" s="127" t="str">
        <f>VLOOKUP($A82,'[4]New ISB'!$B:$CC,68,0)</f>
        <v>Y</v>
      </c>
      <c r="BR82" s="126">
        <f>VLOOKUP($A82,'[4]New ISB'!$B:$CC,69,0)</f>
        <v>5062.64179391161</v>
      </c>
      <c r="BS82" s="159">
        <f>VLOOKUP($A82,'[4]New ISB'!$B:$CC,70,0)</f>
        <v>1.5888192749969665E-2</v>
      </c>
      <c r="BT82" s="126">
        <f>VLOOKUP($A82,'[4]New ISB'!$B:$CC,71,0)</f>
        <v>0</v>
      </c>
      <c r="BU82" s="126">
        <f>VLOOKUP($A82,'[4]New ISB'!$B:$CC,72,0)</f>
        <v>3194526.9719582261</v>
      </c>
      <c r="BV82" s="126">
        <f>VLOOKUP($A82,'[4]New ISB'!$B:$CC,73,0)</f>
        <v>0</v>
      </c>
      <c r="BW82" s="126">
        <f>VLOOKUP($A82,'[4]New ISB'!$B:$CC,74,0)</f>
        <v>3194526.9719582261</v>
      </c>
      <c r="BY82" s="126">
        <f>VLOOKUP($A82,'[4]New ISB'!$B:$CC,75,0)</f>
        <v>15605.76</v>
      </c>
      <c r="BZ82" s="126">
        <f>VLOOKUP($A82,'[4]New ISB'!$B:$CC,76,0)</f>
        <v>3178921.2119582263</v>
      </c>
      <c r="CA82" s="126">
        <f>VLOOKUP(A82,'[4]New ISB'!$B:$F,5,0)</f>
        <v>631</v>
      </c>
      <c r="CB82" s="129">
        <f>VLOOKUP($A82,'[4]Adjusted Factors'!$E:$W,18,0)</f>
        <v>0</v>
      </c>
      <c r="CC82" s="129">
        <f>VLOOKUP($A82,'[4]Adjusted Factors'!$E:$W,19,0)</f>
        <v>0</v>
      </c>
      <c r="CE82" s="126"/>
      <c r="CI82" s="124" t="s">
        <v>180</v>
      </c>
      <c r="CJ82" s="124">
        <v>3005</v>
      </c>
      <c r="CK82" s="144"/>
      <c r="CL82" s="145"/>
      <c r="CM82" s="124">
        <f ca="1">VLOOKUP($A82,'[5]Adjusted Factors'!$E:$BH,28,0)</f>
        <v>210.99999999999989</v>
      </c>
      <c r="CN82" s="124">
        <f ca="1">VLOOKUP($A82,'[5]Adjusted Factors'!$E:$BH,29,0)</f>
        <v>210.99999999999989</v>
      </c>
      <c r="CO82" s="124">
        <f ca="1">VLOOKUP($A82,'[5]Adjusted Factors'!$E:$BH,30,0)</f>
        <v>0</v>
      </c>
      <c r="CP82" s="124">
        <f ca="1">VLOOKUP($A82,'[5]Adjusted Factors'!$E:$BH,31,0)</f>
        <v>0</v>
      </c>
      <c r="CQ82" s="124">
        <f ca="1">VLOOKUP($A82,'[5]Adjusted Factors'!$E:$BH,32,0)</f>
        <v>148.23492063492068</v>
      </c>
      <c r="CR82" s="124">
        <f ca="1">VLOOKUP($A82,'[5]Adjusted Factors'!$E:$BH,33,0)</f>
        <v>151.23968253968275</v>
      </c>
      <c r="CS82" s="124">
        <f ca="1">VLOOKUP($A82,'[5]Adjusted Factors'!$E:$BH,34,0)</f>
        <v>170.26984126984138</v>
      </c>
      <c r="CT82" s="124">
        <f ca="1">VLOOKUP($A82,'[5]Adjusted Factors'!$E:$BH,35,0)</f>
        <v>91.144444444444161</v>
      </c>
      <c r="CU82" s="124">
        <f ca="1">VLOOKUP($A82,'[5]Adjusted Factors'!$E:$BH,36,0)</f>
        <v>6.0095238095238068</v>
      </c>
      <c r="CV82" s="124">
        <f ca="1">VLOOKUP($A82,'[5]Adjusted Factors'!$E:$BH,37,0)</f>
        <v>36.057142857142829</v>
      </c>
      <c r="CW82" s="124">
        <f ca="1">VLOOKUP($A82,'[5]Adjusted Factors'!$E:$BH,38,0)</f>
        <v>28.044444444444416</v>
      </c>
      <c r="CX82" s="124">
        <f ca="1">VLOOKUP($A82,'[5]Adjusted Factors'!$E:$BH,39,0)</f>
        <v>0</v>
      </c>
      <c r="CY82" s="124">
        <f ca="1">VLOOKUP($A82,'[5]Adjusted Factors'!$E:$BH,40,0)</f>
        <v>0</v>
      </c>
      <c r="CZ82" s="124">
        <f ca="1">VLOOKUP($A82,'[5]Adjusted Factors'!$E:$BH,41,0)</f>
        <v>0</v>
      </c>
      <c r="DA82" s="124">
        <f ca="1">VLOOKUP($A82,'[5]Adjusted Factors'!$E:$BH,42,0)</f>
        <v>0</v>
      </c>
      <c r="DB82" s="124">
        <f ca="1">VLOOKUP($A82,'[5]Adjusted Factors'!$E:$BH,43,0)</f>
        <v>0</v>
      </c>
      <c r="DC82" s="124">
        <f ca="1">VLOOKUP($A82,'[5]Adjusted Factors'!$E:$BH,44,0)</f>
        <v>0</v>
      </c>
      <c r="DD82" s="124">
        <f ca="1">VLOOKUP($A82,'[5]Adjusted Factors'!$E:$BH,45,0)</f>
        <v>0</v>
      </c>
      <c r="DE82" s="124">
        <f ca="1">VLOOKUP($A82,'[5]Adjusted Factors'!$E:$BH,46,0)</f>
        <v>226.27356746765267</v>
      </c>
      <c r="DF82" s="124">
        <f ca="1">VLOOKUP($A82,'[5]Adjusted Factors'!$E:$BH,47,0)</f>
        <v>0</v>
      </c>
      <c r="DG82" s="124">
        <f ca="1">VLOOKUP($A82,'[5]Adjusted Factors'!$E:$BH,48,0)</f>
        <v>144.69436299710443</v>
      </c>
      <c r="DH82" s="124">
        <f ca="1">VLOOKUP($A82,'[5]Adjusted Factors'!$E:$BH,49,0)</f>
        <v>0</v>
      </c>
      <c r="DI82" s="124">
        <f ca="1">VLOOKUP($A82,'[5]Adjusted Factors'!$E:$BH,50,0)</f>
        <v>0</v>
      </c>
      <c r="DJ82" s="124">
        <f ca="1">VLOOKUP($A82,'[5]Adjusted Factors'!$E:$BH,51,0)</f>
        <v>0</v>
      </c>
      <c r="DK82" s="124">
        <f ca="1">VLOOKUP($A82,'[5]Adjusted Factors'!$E:$BH,52,0)</f>
        <v>0</v>
      </c>
      <c r="DL82" s="124">
        <f ca="1">VLOOKUP($A82,'[5]Adjusted Factors'!$E:$BH,53,0)</f>
        <v>0</v>
      </c>
      <c r="DM82" s="124">
        <f ca="1">VLOOKUP($A82,'[5]Adjusted Factors'!$E:$BH,54,0)</f>
        <v>0</v>
      </c>
      <c r="DN82" s="124">
        <f ca="1">VLOOKUP($A82,'[5]Adjusted Factors'!$E:$BH,55,0)</f>
        <v>8.1400000000000077</v>
      </c>
      <c r="DO82" s="124">
        <f ca="1">VLOOKUP($A82,'[5]Adjusted Factors'!$E:$BH,55,0)</f>
        <v>8.1400000000000077</v>
      </c>
    </row>
    <row r="83" spans="1:119" x14ac:dyDescent="0.2">
      <c r="A83" s="124">
        <v>143263</v>
      </c>
      <c r="B83" s="124">
        <v>8262281</v>
      </c>
      <c r="C83" s="124" t="s">
        <v>168</v>
      </c>
      <c r="D83" s="126">
        <f>VLOOKUP(A83,'[4]New ISB'!$B$6:$G$195,4,0)</f>
        <v>364</v>
      </c>
      <c r="E83" s="126">
        <f>VLOOKUP(A83,'[4]New ISB'!$B$6:$G$195,5,0)</f>
        <v>364</v>
      </c>
      <c r="F83" s="126">
        <f>VLOOKUP(A83,'[4]New ISB'!$B$6:$G$195,6,0)</f>
        <v>0</v>
      </c>
      <c r="G83" s="126">
        <f>VLOOKUP(A83,'[4]New ISB'!$B:$H,7,0)</f>
        <v>1307128.0622400001</v>
      </c>
      <c r="H83" s="126">
        <f>VLOOKUP(A83,'[4]New ISB'!$B:$J,8,0)</f>
        <v>0</v>
      </c>
      <c r="I83" s="126">
        <f>VLOOKUP(A83,'[4]New ISB'!$B:$J,9,0)</f>
        <v>0</v>
      </c>
      <c r="J83" s="126">
        <f>VLOOKUP($A83,'[4]New ISB'!$B:$FF,10,0)</f>
        <v>28761.630000000074</v>
      </c>
      <c r="K83" s="126">
        <f>VLOOKUP($A83,'[4]New ISB'!$B:$FF,11,0)</f>
        <v>0</v>
      </c>
      <c r="L83" s="126">
        <f>VLOOKUP($A83,'[4]New ISB'!$B:$FF,12,0)</f>
        <v>50664.600000000049</v>
      </c>
      <c r="M83" s="126">
        <f>VLOOKUP($A83,'[4]New ISB'!$B:$FF,13,0)</f>
        <v>0</v>
      </c>
      <c r="N83" s="126">
        <f>VLOOKUP($A83,'[4]New ISB'!$B:$FF,14,0)</f>
        <v>486.67403314917141</v>
      </c>
      <c r="O83" s="126">
        <f>VLOOKUP($A83,'[4]New ISB'!$B:$FF,15,0)</f>
        <v>0</v>
      </c>
      <c r="P83" s="126">
        <f>VLOOKUP($A83,'[4]New ISB'!$B:$FF,16,0)</f>
        <v>0</v>
      </c>
      <c r="Q83" s="126">
        <f>VLOOKUP($A83,'[4]New ISB'!$B:$FF,17,0)</f>
        <v>0</v>
      </c>
      <c r="R83" s="126">
        <f>VLOOKUP($A83,'[4]New ISB'!$B:$FF,18,0)</f>
        <v>0</v>
      </c>
      <c r="S83" s="126">
        <f>VLOOKUP($A83,'[4]New ISB'!$B:$FF,19,0)</f>
        <v>0</v>
      </c>
      <c r="T83" s="126">
        <f>VLOOKUP($A83,'[4]New ISB'!$B:$FF,20,0)</f>
        <v>0</v>
      </c>
      <c r="U83" s="126">
        <f>VLOOKUP($A83,'[4]New ISB'!$B:$FF,21,0)</f>
        <v>0</v>
      </c>
      <c r="V83" s="126">
        <f>VLOOKUP($A83,'[4]New ISB'!$B:$FF,22,0)</f>
        <v>0</v>
      </c>
      <c r="W83" s="126">
        <f>VLOOKUP($A83,'[4]New ISB'!$B:$FF,23,0)</f>
        <v>0</v>
      </c>
      <c r="X83" s="126">
        <f>VLOOKUP($A83,'[4]New ISB'!$B:$FF,24,0)</f>
        <v>0</v>
      </c>
      <c r="Y83" s="126">
        <f>VLOOKUP($A83,'[4]New ISB'!$B:$FF,25,0)</f>
        <v>0</v>
      </c>
      <c r="Z83" s="126">
        <f>VLOOKUP($A83,'[4]New ISB'!$B:$FF,26,0)</f>
        <v>4941.9405586592175</v>
      </c>
      <c r="AA83" s="126">
        <f>VLOOKUP($A83,'[4]New ISB'!$B:$FF,27,0)</f>
        <v>0</v>
      </c>
      <c r="AB83" s="126"/>
      <c r="AC83" s="126">
        <f>VLOOKUP($A83,'[4]New ISB'!$B:$FF,28,0)</f>
        <v>100764.62532986519</v>
      </c>
      <c r="AD83" s="126">
        <f>VLOOKUP($A83,'[4]New ISB'!$B:$FF,29,0)</f>
        <v>0</v>
      </c>
      <c r="AE83" s="126">
        <f>VLOOKUP($A83,'[4]New ISB'!$B:$FF,30,0)</f>
        <v>0</v>
      </c>
      <c r="AF83" s="126">
        <f>VLOOKUP($A83,'[4]New ISB'!$B:$FF,31,0)</f>
        <v>0</v>
      </c>
      <c r="AG83" s="126">
        <f>VLOOKUP($A83,'[4]New ISB'!$B:$FF,32,0)</f>
        <v>138401.09</v>
      </c>
      <c r="AH83" s="126">
        <f>VLOOKUP($A83,'[4]New ISB'!$B:$FF,33,0)</f>
        <v>0</v>
      </c>
      <c r="AI83" s="126">
        <f>VLOOKUP($A83,'[4]New ISB'!$B:$FF,34,0)</f>
        <v>0</v>
      </c>
      <c r="AJ83" s="126">
        <f>VLOOKUP($A83,'[4]New ISB'!$B:$FF,35,0)</f>
        <v>0</v>
      </c>
      <c r="AK83" s="126">
        <f>VLOOKUP($A83,'[4]New ISB'!$B:$FF,36,0)</f>
        <v>11059.2</v>
      </c>
      <c r="AL83" s="126">
        <f>VLOOKUP($A83,'[4]New ISB'!$B:$FF,37,0)</f>
        <v>0</v>
      </c>
      <c r="AM83" s="126">
        <f>VLOOKUP($A83,'[4]New ISB'!$B:$FF,38,0)</f>
        <v>0</v>
      </c>
      <c r="AN83" s="126">
        <f>VLOOKUP($A83,'[4]New ISB'!$B:$FF,39,0)</f>
        <v>0</v>
      </c>
      <c r="AO83" s="126">
        <f>VLOOKUP($A83,'[4]New ISB'!$B:$FF,40,0)</f>
        <v>0</v>
      </c>
      <c r="AP83" s="126">
        <f>VLOOKUP($A83,'[4]New ISB'!$B:$FF,41,0)</f>
        <v>0</v>
      </c>
      <c r="AQ83" s="126">
        <f>VLOOKUP($A83,'[4]New ISB'!$B:$FF,42,0)</f>
        <v>0</v>
      </c>
      <c r="AR83" s="126">
        <f>VLOOKUP($A83,'[4]New ISB'!$B:$FF,43,0)</f>
        <v>0</v>
      </c>
      <c r="AS83" s="126">
        <f>VLOOKUP($A83,'[4]New ISB'!$B:$FF,44,0)</f>
        <v>0</v>
      </c>
      <c r="AT83" s="126">
        <f t="shared" si="23"/>
        <v>1307128.0622400001</v>
      </c>
      <c r="AU83" s="126">
        <f t="shared" si="24"/>
        <v>185619.46992167371</v>
      </c>
      <c r="AV83" s="126">
        <f t="shared" si="25"/>
        <v>149460.29</v>
      </c>
      <c r="AW83" s="126">
        <f>VLOOKUP($A83,'[4]New ISB'!$B:$FF,48,0)</f>
        <v>115748.7457095538</v>
      </c>
      <c r="AX83" s="126">
        <f t="shared" si="26"/>
        <v>1642207.8221616738</v>
      </c>
      <c r="AY83" s="126">
        <f>VLOOKUP($A83,'[4]New ISB'!$B:$CC,50,0)</f>
        <v>1631148.6221616738</v>
      </c>
      <c r="AZ83" s="126">
        <f>VLOOKUP($A83,'[4]New ISB'!$B:$CC,51,0)</f>
        <v>4610</v>
      </c>
      <c r="BA83" s="126">
        <f>VLOOKUP($A83,'[4]New ISB'!$B:$CC,52,0)</f>
        <v>1678040</v>
      </c>
      <c r="BB83" s="126">
        <f>VLOOKUP($A83,'[4]New ISB'!$B:$CC,53,0)</f>
        <v>46891.377838326152</v>
      </c>
      <c r="BC83" s="126">
        <f>VLOOKUP($A83,'[4]New ISB'!$B:$CC,54,0)</f>
        <v>0</v>
      </c>
      <c r="BD83" s="126">
        <f>VLOOKUP($A83,'[4]New ISB'!$B:$CC,55,0)</f>
        <v>1689099.2</v>
      </c>
      <c r="BE83" s="126">
        <f>VLOOKUP($A83,'[4]New ISB'!$B:$CC,56,0)</f>
        <v>1689099.2</v>
      </c>
      <c r="BF83" s="126">
        <f>VLOOKUP($A83,'[4]New ISB'!$B:$CC,57,0)</f>
        <v>0</v>
      </c>
      <c r="BG83" s="126">
        <f>VLOOKUP($A83,'[4]New ISB'!$B:$CC,58,0)</f>
        <v>1689099.2</v>
      </c>
      <c r="BH83" s="126">
        <f>VLOOKUP($A83,'[4]New ISB'!$B:$CC,59,0)</f>
        <v>1539638.91</v>
      </c>
      <c r="BI83" s="126">
        <f>VLOOKUP($A83,'[4]New ISB'!$B:$CC,60,0)</f>
        <v>1539638.91</v>
      </c>
      <c r="BJ83" s="126">
        <f>VLOOKUP($A83,'[4]New ISB'!$B:$CC,61,0)</f>
        <v>4229.7772252747254</v>
      </c>
      <c r="BK83" s="126">
        <f>VLOOKUP($A83,'[4]New ISB'!$B:$CC,62,0)</f>
        <v>4187.6042510638299</v>
      </c>
      <c r="BL83" s="159">
        <f>VLOOKUP($A83,'[4]New ISB'!$B:$CC,63,0)</f>
        <v>1.0070907297455767E-2</v>
      </c>
      <c r="BM83" s="126">
        <f>VLOOKUP($A83,'[4]New ISB'!$B:$CC,64,0)</f>
        <v>0</v>
      </c>
      <c r="BN83" s="126">
        <f>VLOOKUP($A83,'[4]New ISB'!$B:$CC,65,0)</f>
        <v>0</v>
      </c>
      <c r="BO83" s="126">
        <f>VLOOKUP($A83,'[4]New ISB'!$B:$CC,66,0)</f>
        <v>1689099.2</v>
      </c>
      <c r="BP83" s="126">
        <f>VLOOKUP($A83,'[4]New ISB'!$B:$CC,67,0)</f>
        <v>4610</v>
      </c>
      <c r="BQ83" s="127" t="str">
        <f>VLOOKUP($A83,'[4]New ISB'!$B:$CC,68,0)</f>
        <v>Y</v>
      </c>
      <c r="BR83" s="126">
        <f>VLOOKUP($A83,'[4]New ISB'!$B:$CC,69,0)</f>
        <v>4640.3824175824175</v>
      </c>
      <c r="BS83" s="159">
        <f>VLOOKUP($A83,'[4]New ISB'!$B:$CC,70,0)</f>
        <v>1.2536993811046893E-2</v>
      </c>
      <c r="BT83" s="126">
        <f>VLOOKUP($A83,'[4]New ISB'!$B:$CC,71,0)</f>
        <v>0</v>
      </c>
      <c r="BU83" s="126">
        <f>VLOOKUP($A83,'[4]New ISB'!$B:$CC,72,0)</f>
        <v>1689099.2</v>
      </c>
      <c r="BV83" s="126">
        <f>VLOOKUP($A83,'[4]New ISB'!$B:$CC,73,0)</f>
        <v>0</v>
      </c>
      <c r="BW83" s="126">
        <f>VLOOKUP($A83,'[4]New ISB'!$B:$CC,74,0)</f>
        <v>1689099.2</v>
      </c>
      <c r="BY83" s="126">
        <f>VLOOKUP($A83,'[4]New ISB'!$B:$CC,75,0)</f>
        <v>11059.2</v>
      </c>
      <c r="BZ83" s="126">
        <f>VLOOKUP($A83,'[4]New ISB'!$B:$CC,76,0)</f>
        <v>1678040</v>
      </c>
      <c r="CA83" s="126">
        <f>VLOOKUP(A83,'[4]New ISB'!$B:$F,5,0)</f>
        <v>364</v>
      </c>
      <c r="CB83" s="129">
        <f>VLOOKUP($A83,'[4]Adjusted Factors'!$E:$W,18,0)</f>
        <v>0</v>
      </c>
      <c r="CC83" s="129">
        <f>VLOOKUP($A83,'[4]Adjusted Factors'!$E:$W,19,0)</f>
        <v>0</v>
      </c>
      <c r="CE83" s="126"/>
      <c r="CI83" s="124" t="s">
        <v>181</v>
      </c>
      <c r="CJ83" s="124">
        <v>4002</v>
      </c>
      <c r="CK83" s="144"/>
      <c r="CL83" s="145"/>
      <c r="CM83" s="124">
        <f ca="1">VLOOKUP($A83,'[5]Adjusted Factors'!$E:$BH,28,0)</f>
        <v>57.000000000000149</v>
      </c>
      <c r="CN83" s="124">
        <f ca="1">VLOOKUP($A83,'[5]Adjusted Factors'!$E:$BH,29,0)</f>
        <v>60.000000000000057</v>
      </c>
      <c r="CO83" s="124">
        <f ca="1">VLOOKUP($A83,'[5]Adjusted Factors'!$E:$BH,30,0)</f>
        <v>0</v>
      </c>
      <c r="CP83" s="124">
        <f ca="1">VLOOKUP($A83,'[5]Adjusted Factors'!$E:$BH,31,0)</f>
        <v>0</v>
      </c>
      <c r="CQ83" s="124">
        <f ca="1">VLOOKUP($A83,'[5]Adjusted Factors'!$E:$BH,32,0)</f>
        <v>361.98895027624309</v>
      </c>
      <c r="CR83" s="124">
        <f ca="1">VLOOKUP($A83,'[5]Adjusted Factors'!$E:$BH,33,0)</f>
        <v>2.0110497237569067</v>
      </c>
      <c r="CS83" s="124">
        <f ca="1">VLOOKUP($A83,'[5]Adjusted Factors'!$E:$BH,34,0)</f>
        <v>0</v>
      </c>
      <c r="CT83" s="124">
        <f ca="1">VLOOKUP($A83,'[5]Adjusted Factors'!$E:$BH,35,0)</f>
        <v>0</v>
      </c>
      <c r="CU83" s="124">
        <f ca="1">VLOOKUP($A83,'[5]Adjusted Factors'!$E:$BH,36,0)</f>
        <v>0</v>
      </c>
      <c r="CV83" s="124">
        <f ca="1">VLOOKUP($A83,'[5]Adjusted Factors'!$E:$BH,37,0)</f>
        <v>0</v>
      </c>
      <c r="CW83" s="124">
        <f ca="1">VLOOKUP($A83,'[5]Adjusted Factors'!$E:$BH,38,0)</f>
        <v>0</v>
      </c>
      <c r="CX83" s="124">
        <f ca="1">VLOOKUP($A83,'[5]Adjusted Factors'!$E:$BH,39,0)</f>
        <v>0</v>
      </c>
      <c r="CY83" s="124">
        <f ca="1">VLOOKUP($A83,'[5]Adjusted Factors'!$E:$BH,40,0)</f>
        <v>0</v>
      </c>
      <c r="CZ83" s="124">
        <f ca="1">VLOOKUP($A83,'[5]Adjusted Factors'!$E:$BH,41,0)</f>
        <v>0</v>
      </c>
      <c r="DA83" s="124">
        <f ca="1">VLOOKUP($A83,'[5]Adjusted Factors'!$E:$BH,42,0)</f>
        <v>0</v>
      </c>
      <c r="DB83" s="124">
        <f ca="1">VLOOKUP($A83,'[5]Adjusted Factors'!$E:$BH,43,0)</f>
        <v>0</v>
      </c>
      <c r="DC83" s="124">
        <f ca="1">VLOOKUP($A83,'[5]Adjusted Factors'!$E:$BH,44,0)</f>
        <v>0</v>
      </c>
      <c r="DD83" s="124">
        <f ca="1">VLOOKUP($A83,'[5]Adjusted Factors'!$E:$BH,45,0)</f>
        <v>0</v>
      </c>
      <c r="DE83" s="124">
        <f ca="1">VLOOKUP($A83,'[5]Adjusted Factors'!$E:$BH,46,0)</f>
        <v>8.1340782122905022</v>
      </c>
      <c r="DF83" s="124">
        <f ca="1">VLOOKUP($A83,'[5]Adjusted Factors'!$E:$BH,47,0)</f>
        <v>0</v>
      </c>
      <c r="DG83" s="124">
        <f ca="1">VLOOKUP($A83,'[5]Adjusted Factors'!$E:$BH,48,0)</f>
        <v>83.633894682125444</v>
      </c>
      <c r="DH83" s="124">
        <f ca="1">VLOOKUP($A83,'[5]Adjusted Factors'!$E:$BH,49,0)</f>
        <v>0</v>
      </c>
      <c r="DI83" s="124">
        <f ca="1">VLOOKUP($A83,'[5]Adjusted Factors'!$E:$BH,50,0)</f>
        <v>0</v>
      </c>
      <c r="DJ83" s="124">
        <f ca="1">VLOOKUP($A83,'[5]Adjusted Factors'!$E:$BH,51,0)</f>
        <v>0</v>
      </c>
      <c r="DK83" s="124">
        <f ca="1">VLOOKUP($A83,'[5]Adjusted Factors'!$E:$BH,52,0)</f>
        <v>0</v>
      </c>
      <c r="DL83" s="124">
        <f ca="1">VLOOKUP($A83,'[5]Adjusted Factors'!$E:$BH,53,0)</f>
        <v>0</v>
      </c>
      <c r="DM83" s="124">
        <f ca="1">VLOOKUP($A83,'[5]Adjusted Factors'!$E:$BH,54,0)</f>
        <v>0</v>
      </c>
      <c r="DN83" s="124">
        <f ca="1">VLOOKUP($A83,'[5]Adjusted Factors'!$E:$BH,55,0)</f>
        <v>0</v>
      </c>
      <c r="DO83" s="124">
        <f ca="1">VLOOKUP($A83,'[5]Adjusted Factors'!$E:$BH,55,0)</f>
        <v>0</v>
      </c>
    </row>
    <row r="84" spans="1:119" x14ac:dyDescent="0.2">
      <c r="A84" s="124">
        <v>138715</v>
      </c>
      <c r="B84" s="124">
        <v>8262319</v>
      </c>
      <c r="C84" s="124" t="s">
        <v>179</v>
      </c>
      <c r="D84" s="126">
        <f>VLOOKUP(A84,'[4]New ISB'!$B$6:$G$195,4,0)</f>
        <v>118</v>
      </c>
      <c r="E84" s="126">
        <f>VLOOKUP(A84,'[4]New ISB'!$B$6:$G$195,5,0)</f>
        <v>118</v>
      </c>
      <c r="F84" s="126">
        <f>VLOOKUP(A84,'[4]New ISB'!$B$6:$G$195,6,0)</f>
        <v>0</v>
      </c>
      <c r="G84" s="126">
        <f>VLOOKUP(A84,'[4]New ISB'!$B:$H,7,0)</f>
        <v>423739.31688</v>
      </c>
      <c r="H84" s="126">
        <f>VLOOKUP(A84,'[4]New ISB'!$B:$J,8,0)</f>
        <v>0</v>
      </c>
      <c r="I84" s="126">
        <f>VLOOKUP(A84,'[4]New ISB'!$B:$J,9,0)</f>
        <v>0</v>
      </c>
      <c r="J84" s="126">
        <f>VLOOKUP($A84,'[4]New ISB'!$B:$FF,10,0)</f>
        <v>14128.51999999998</v>
      </c>
      <c r="K84" s="126">
        <f>VLOOKUP($A84,'[4]New ISB'!$B:$FF,11,0)</f>
        <v>0</v>
      </c>
      <c r="L84" s="126">
        <f>VLOOKUP($A84,'[4]New ISB'!$B:$FF,12,0)</f>
        <v>23643.479999999967</v>
      </c>
      <c r="M84" s="126">
        <f>VLOOKUP($A84,'[4]New ISB'!$B:$FF,13,0)</f>
        <v>0</v>
      </c>
      <c r="N84" s="126">
        <f>VLOOKUP($A84,'[4]New ISB'!$B:$FF,14,0)</f>
        <v>9437.9999999999945</v>
      </c>
      <c r="O84" s="126">
        <f>VLOOKUP($A84,'[4]New ISB'!$B:$FF,15,0)</f>
        <v>9097.8800000000138</v>
      </c>
      <c r="P84" s="126">
        <f>VLOOKUP($A84,'[4]New ISB'!$B:$FF,16,0)</f>
        <v>1374.7499999999989</v>
      </c>
      <c r="Q84" s="126">
        <f>VLOOKUP($A84,'[4]New ISB'!$B:$FF,17,0)</f>
        <v>0</v>
      </c>
      <c r="R84" s="126">
        <f>VLOOKUP($A84,'[4]New ISB'!$B:$FF,18,0)</f>
        <v>530.33000000000004</v>
      </c>
      <c r="S84" s="126">
        <f>VLOOKUP($A84,'[4]New ISB'!$B:$FF,19,0)</f>
        <v>0</v>
      </c>
      <c r="T84" s="126">
        <f>VLOOKUP($A84,'[4]New ISB'!$B:$FF,20,0)</f>
        <v>0</v>
      </c>
      <c r="U84" s="126">
        <f>VLOOKUP($A84,'[4]New ISB'!$B:$FF,21,0)</f>
        <v>0</v>
      </c>
      <c r="V84" s="126">
        <f>VLOOKUP($A84,'[4]New ISB'!$B:$FF,22,0)</f>
        <v>0</v>
      </c>
      <c r="W84" s="126">
        <f>VLOOKUP($A84,'[4]New ISB'!$B:$FF,23,0)</f>
        <v>0</v>
      </c>
      <c r="X84" s="126">
        <f>VLOOKUP($A84,'[4]New ISB'!$B:$FF,24,0)</f>
        <v>0</v>
      </c>
      <c r="Y84" s="126">
        <f>VLOOKUP($A84,'[4]New ISB'!$B:$FF,25,0)</f>
        <v>0</v>
      </c>
      <c r="Z84" s="126">
        <f>VLOOKUP($A84,'[4]New ISB'!$B:$FF,26,0)</f>
        <v>28017.594482758588</v>
      </c>
      <c r="AA84" s="126">
        <f>VLOOKUP($A84,'[4]New ISB'!$B:$FF,27,0)</f>
        <v>0</v>
      </c>
      <c r="AB84" s="126"/>
      <c r="AC84" s="126">
        <f>VLOOKUP($A84,'[4]New ISB'!$B:$FF,28,0)</f>
        <v>57544.975714285698</v>
      </c>
      <c r="AD84" s="126">
        <f>VLOOKUP($A84,'[4]New ISB'!$B:$FF,29,0)</f>
        <v>0</v>
      </c>
      <c r="AE84" s="126">
        <f>VLOOKUP($A84,'[4]New ISB'!$B:$FF,30,0)</f>
        <v>2886.6536000000001</v>
      </c>
      <c r="AF84" s="126">
        <f>VLOOKUP($A84,'[4]New ISB'!$B:$FF,31,0)</f>
        <v>0</v>
      </c>
      <c r="AG84" s="126">
        <f>VLOOKUP($A84,'[4]New ISB'!$B:$FF,32,0)</f>
        <v>138401.09</v>
      </c>
      <c r="AH84" s="126">
        <f>VLOOKUP($A84,'[4]New ISB'!$B:$FF,33,0)</f>
        <v>0</v>
      </c>
      <c r="AI84" s="126">
        <f>VLOOKUP($A84,'[4]New ISB'!$B:$FF,34,0)</f>
        <v>0</v>
      </c>
      <c r="AJ84" s="126">
        <f>VLOOKUP($A84,'[4]New ISB'!$B:$FF,35,0)</f>
        <v>0</v>
      </c>
      <c r="AK84" s="126">
        <f>VLOOKUP($A84,'[4]New ISB'!$B:$FF,36,0)</f>
        <v>4377.0879999999997</v>
      </c>
      <c r="AL84" s="126">
        <f>VLOOKUP($A84,'[4]New ISB'!$B:$FF,37,0)</f>
        <v>0</v>
      </c>
      <c r="AM84" s="126">
        <f>VLOOKUP($A84,'[4]New ISB'!$B:$FF,38,0)</f>
        <v>0</v>
      </c>
      <c r="AN84" s="126">
        <f>VLOOKUP($A84,'[4]New ISB'!$B:$FF,39,0)</f>
        <v>0</v>
      </c>
      <c r="AO84" s="126">
        <f>VLOOKUP($A84,'[4]New ISB'!$B:$FF,40,0)</f>
        <v>0</v>
      </c>
      <c r="AP84" s="126">
        <f>VLOOKUP($A84,'[4]New ISB'!$B:$FF,41,0)</f>
        <v>0</v>
      </c>
      <c r="AQ84" s="126">
        <f>VLOOKUP($A84,'[4]New ISB'!$B:$FF,42,0)</f>
        <v>0</v>
      </c>
      <c r="AR84" s="126">
        <f>VLOOKUP($A84,'[4]New ISB'!$B:$FF,43,0)</f>
        <v>0</v>
      </c>
      <c r="AS84" s="126">
        <f>VLOOKUP($A84,'[4]New ISB'!$B:$FF,44,0)</f>
        <v>0</v>
      </c>
      <c r="AT84" s="126">
        <f t="shared" si="23"/>
        <v>423739.31688</v>
      </c>
      <c r="AU84" s="126">
        <f t="shared" si="24"/>
        <v>146662.18379704424</v>
      </c>
      <c r="AV84" s="126">
        <f t="shared" si="25"/>
        <v>142778.17799999999</v>
      </c>
      <c r="AW84" s="126">
        <f>VLOOKUP($A84,'[4]New ISB'!$B:$FF,48,0)</f>
        <v>60748.543260914274</v>
      </c>
      <c r="AX84" s="126">
        <f t="shared" si="26"/>
        <v>713179.67867704423</v>
      </c>
      <c r="AY84" s="126">
        <f>VLOOKUP($A84,'[4]New ISB'!$B:$CC,50,0)</f>
        <v>708802.59067704424</v>
      </c>
      <c r="AZ84" s="126">
        <f>VLOOKUP($A84,'[4]New ISB'!$B:$CC,51,0)</f>
        <v>4610</v>
      </c>
      <c r="BA84" s="126">
        <f>VLOOKUP($A84,'[4]New ISB'!$B:$CC,52,0)</f>
        <v>543980</v>
      </c>
      <c r="BB84" s="126">
        <f>VLOOKUP($A84,'[4]New ISB'!$B:$CC,53,0)</f>
        <v>0</v>
      </c>
      <c r="BC84" s="126">
        <f>VLOOKUP($A84,'[4]New ISB'!$B:$CC,54,0)</f>
        <v>0</v>
      </c>
      <c r="BD84" s="126">
        <f>VLOOKUP($A84,'[4]New ISB'!$B:$CC,55,0)</f>
        <v>713179.67867704423</v>
      </c>
      <c r="BE84" s="126">
        <f>VLOOKUP($A84,'[4]New ISB'!$B:$CC,56,0)</f>
        <v>713179.67867704423</v>
      </c>
      <c r="BF84" s="126">
        <f>VLOOKUP($A84,'[4]New ISB'!$B:$CC,57,0)</f>
        <v>0</v>
      </c>
      <c r="BG84" s="126">
        <f>VLOOKUP($A84,'[4]New ISB'!$B:$CC,58,0)</f>
        <v>548357.08799999999</v>
      </c>
      <c r="BH84" s="126">
        <f>VLOOKUP($A84,'[4]New ISB'!$B:$CC,59,0)</f>
        <v>405578.91000000003</v>
      </c>
      <c r="BI84" s="126">
        <f>VLOOKUP($A84,'[4]New ISB'!$B:$CC,60,0)</f>
        <v>570401.50067704427</v>
      </c>
      <c r="BJ84" s="126">
        <f>VLOOKUP($A84,'[4]New ISB'!$B:$CC,61,0)</f>
        <v>4833.9110226868161</v>
      </c>
      <c r="BK84" s="126">
        <f>VLOOKUP($A84,'[4]New ISB'!$B:$CC,62,0)</f>
        <v>4769.5635239130434</v>
      </c>
      <c r="BL84" s="159">
        <f>VLOOKUP($A84,'[4]New ISB'!$B:$CC,63,0)</f>
        <v>1.3491276183062714E-2</v>
      </c>
      <c r="BM84" s="126">
        <f>VLOOKUP($A84,'[4]New ISB'!$B:$CC,64,0)</f>
        <v>0</v>
      </c>
      <c r="BN84" s="126">
        <f>VLOOKUP($A84,'[4]New ISB'!$B:$CC,65,0)</f>
        <v>0</v>
      </c>
      <c r="BO84" s="126">
        <f>VLOOKUP($A84,'[4]New ISB'!$B:$CC,66,0)</f>
        <v>713179.67867704423</v>
      </c>
      <c r="BP84" s="126">
        <f>VLOOKUP($A84,'[4]New ISB'!$B:$CC,67,0)</f>
        <v>6006.8016159071549</v>
      </c>
      <c r="BQ84" s="127" t="str">
        <f>VLOOKUP($A84,'[4]New ISB'!$B:$CC,68,0)</f>
        <v>Y</v>
      </c>
      <c r="BR84" s="126">
        <f>VLOOKUP($A84,'[4]New ISB'!$B:$CC,69,0)</f>
        <v>6043.8955820088495</v>
      </c>
      <c r="BS84" s="159">
        <f>VLOOKUP($A84,'[4]New ISB'!$B:$CC,70,0)</f>
        <v>4.1464837481196115E-2</v>
      </c>
      <c r="BT84" s="126">
        <f>VLOOKUP($A84,'[4]New ISB'!$B:$CC,71,0)</f>
        <v>0</v>
      </c>
      <c r="BU84" s="126">
        <f>VLOOKUP($A84,'[4]New ISB'!$B:$CC,72,0)</f>
        <v>713179.67867704423</v>
      </c>
      <c r="BV84" s="126">
        <f>VLOOKUP($A84,'[4]New ISB'!$B:$CC,73,0)</f>
        <v>0</v>
      </c>
      <c r="BW84" s="126">
        <f>VLOOKUP($A84,'[4]New ISB'!$B:$CC,74,0)</f>
        <v>713179.67867704423</v>
      </c>
      <c r="BY84" s="126">
        <f>VLOOKUP($A84,'[4]New ISB'!$B:$CC,75,0)</f>
        <v>4377.0879999999997</v>
      </c>
      <c r="BZ84" s="126">
        <f>VLOOKUP($A84,'[4]New ISB'!$B:$CC,76,0)</f>
        <v>708802.59067704424</v>
      </c>
      <c r="CA84" s="126">
        <f>VLOOKUP(A84,'[4]New ISB'!$B:$F,5,0)</f>
        <v>118</v>
      </c>
      <c r="CB84" s="129">
        <f>VLOOKUP($A84,'[4]Adjusted Factors'!$E:$W,18,0)</f>
        <v>0</v>
      </c>
      <c r="CC84" s="129">
        <f>VLOOKUP($A84,'[4]Adjusted Factors'!$E:$W,19,0)</f>
        <v>0</v>
      </c>
      <c r="CE84" s="126"/>
      <c r="CI84" s="124" t="s">
        <v>182</v>
      </c>
      <c r="CJ84" s="124">
        <v>2299</v>
      </c>
      <c r="CK84" s="144"/>
      <c r="CL84" s="145"/>
      <c r="CM84" s="124">
        <f ca="1">VLOOKUP($A84,'[5]Adjusted Factors'!$E:$BH,28,0)</f>
        <v>27.999999999999961</v>
      </c>
      <c r="CN84" s="124">
        <f ca="1">VLOOKUP($A84,'[5]Adjusted Factors'!$E:$BH,29,0)</f>
        <v>27.999999999999961</v>
      </c>
      <c r="CO84" s="124">
        <f ca="1">VLOOKUP($A84,'[5]Adjusted Factors'!$E:$BH,30,0)</f>
        <v>0</v>
      </c>
      <c r="CP84" s="124">
        <f ca="1">VLOOKUP($A84,'[5]Adjusted Factors'!$E:$BH,31,0)</f>
        <v>0</v>
      </c>
      <c r="CQ84" s="124">
        <f ca="1">VLOOKUP($A84,'[5]Adjusted Factors'!$E:$BH,32,0)</f>
        <v>43.999999999999957</v>
      </c>
      <c r="CR84" s="124">
        <f ca="1">VLOOKUP($A84,'[5]Adjusted Factors'!$E:$BH,33,0)</f>
        <v>38.999999999999979</v>
      </c>
      <c r="CS84" s="124">
        <f ca="1">VLOOKUP($A84,'[5]Adjusted Factors'!$E:$BH,34,0)</f>
        <v>31.000000000000043</v>
      </c>
      <c r="CT84" s="124">
        <f ca="1">VLOOKUP($A84,'[5]Adjusted Factors'!$E:$BH,35,0)</f>
        <v>2.9999999999999973</v>
      </c>
      <c r="CU84" s="124">
        <f ca="1">VLOOKUP($A84,'[5]Adjusted Factors'!$E:$BH,36,0)</f>
        <v>0</v>
      </c>
      <c r="CV84" s="124">
        <f ca="1">VLOOKUP($A84,'[5]Adjusted Factors'!$E:$BH,37,0)</f>
        <v>1</v>
      </c>
      <c r="CW84" s="124">
        <f ca="1">VLOOKUP($A84,'[5]Adjusted Factors'!$E:$BH,38,0)</f>
        <v>0</v>
      </c>
      <c r="CX84" s="124">
        <f ca="1">VLOOKUP($A84,'[5]Adjusted Factors'!$E:$BH,39,0)</f>
        <v>0</v>
      </c>
      <c r="CY84" s="124">
        <f ca="1">VLOOKUP($A84,'[5]Adjusted Factors'!$E:$BH,40,0)</f>
        <v>0</v>
      </c>
      <c r="CZ84" s="124">
        <f ca="1">VLOOKUP($A84,'[5]Adjusted Factors'!$E:$BH,41,0)</f>
        <v>0</v>
      </c>
      <c r="DA84" s="124">
        <f ca="1">VLOOKUP($A84,'[5]Adjusted Factors'!$E:$BH,42,0)</f>
        <v>0</v>
      </c>
      <c r="DB84" s="124">
        <f ca="1">VLOOKUP($A84,'[5]Adjusted Factors'!$E:$BH,43,0)</f>
        <v>0</v>
      </c>
      <c r="DC84" s="124">
        <f ca="1">VLOOKUP($A84,'[5]Adjusted Factors'!$E:$BH,44,0)</f>
        <v>0</v>
      </c>
      <c r="DD84" s="124">
        <f ca="1">VLOOKUP($A84,'[5]Adjusted Factors'!$E:$BH,45,0)</f>
        <v>0</v>
      </c>
      <c r="DE84" s="124">
        <f ca="1">VLOOKUP($A84,'[5]Adjusted Factors'!$E:$BH,46,0)</f>
        <v>46.114942528735583</v>
      </c>
      <c r="DF84" s="124">
        <f ca="1">VLOOKUP($A84,'[5]Adjusted Factors'!$E:$BH,47,0)</f>
        <v>0</v>
      </c>
      <c r="DG84" s="124">
        <f ca="1">VLOOKUP($A84,'[5]Adjusted Factors'!$E:$BH,48,0)</f>
        <v>47.761904761904752</v>
      </c>
      <c r="DH84" s="124">
        <f ca="1">VLOOKUP($A84,'[5]Adjusted Factors'!$E:$BH,49,0)</f>
        <v>0</v>
      </c>
      <c r="DI84" s="124">
        <f ca="1">VLOOKUP($A84,'[5]Adjusted Factors'!$E:$BH,50,0)</f>
        <v>0</v>
      </c>
      <c r="DJ84" s="124">
        <f ca="1">VLOOKUP($A84,'[5]Adjusted Factors'!$E:$BH,51,0)</f>
        <v>0</v>
      </c>
      <c r="DK84" s="124">
        <f ca="1">VLOOKUP($A84,'[5]Adjusted Factors'!$E:$BH,52,0)</f>
        <v>0</v>
      </c>
      <c r="DL84" s="124">
        <f ca="1">VLOOKUP($A84,'[5]Adjusted Factors'!$E:$BH,53,0)</f>
        <v>0</v>
      </c>
      <c r="DM84" s="124">
        <f ca="1">VLOOKUP($A84,'[5]Adjusted Factors'!$E:$BH,54,0)</f>
        <v>0</v>
      </c>
      <c r="DN84" s="124">
        <f ca="1">VLOOKUP($A84,'[5]Adjusted Factors'!$E:$BH,55,0)</f>
        <v>2.92</v>
      </c>
      <c r="DO84" s="124">
        <f ca="1">VLOOKUP($A84,'[5]Adjusted Factors'!$E:$BH,55,0)</f>
        <v>2.92</v>
      </c>
    </row>
    <row r="85" spans="1:119" x14ac:dyDescent="0.2">
      <c r="A85" s="124">
        <v>147380</v>
      </c>
      <c r="B85" s="124">
        <v>8262326</v>
      </c>
      <c r="C85" s="124" t="s">
        <v>82</v>
      </c>
      <c r="D85" s="126">
        <f>VLOOKUP(A85,'[4]New ISB'!$B$6:$G$195,4,0)</f>
        <v>179</v>
      </c>
      <c r="E85" s="126">
        <f>VLOOKUP(A85,'[4]New ISB'!$B$6:$G$195,5,0)</f>
        <v>179</v>
      </c>
      <c r="F85" s="126">
        <f>VLOOKUP(A85,'[4]New ISB'!$B$6:$G$195,6,0)</f>
        <v>0</v>
      </c>
      <c r="G85" s="126">
        <f>VLOOKUP(A85,'[4]New ISB'!$B:$H,7,0)</f>
        <v>642790.99763999996</v>
      </c>
      <c r="H85" s="126">
        <f>VLOOKUP(A85,'[4]New ISB'!$B:$J,8,0)</f>
        <v>0</v>
      </c>
      <c r="I85" s="126">
        <f>VLOOKUP(A85,'[4]New ISB'!$B:$J,9,0)</f>
        <v>0</v>
      </c>
      <c r="J85" s="126">
        <f>VLOOKUP($A85,'[4]New ISB'!$B:$FF,10,0)</f>
        <v>9082.6199999999899</v>
      </c>
      <c r="K85" s="126">
        <f>VLOOKUP($A85,'[4]New ISB'!$B:$FF,11,0)</f>
        <v>0</v>
      </c>
      <c r="L85" s="126">
        <f>VLOOKUP($A85,'[4]New ISB'!$B:$FF,12,0)</f>
        <v>15199.379999999985</v>
      </c>
      <c r="M85" s="126">
        <f>VLOOKUP($A85,'[4]New ISB'!$B:$FF,13,0)</f>
        <v>0</v>
      </c>
      <c r="N85" s="126">
        <f>VLOOKUP($A85,'[4]New ISB'!$B:$FF,14,0)</f>
        <v>725.99999999999784</v>
      </c>
      <c r="O85" s="126">
        <f>VLOOKUP($A85,'[4]New ISB'!$B:$FF,15,0)</f>
        <v>6750.04000000001</v>
      </c>
      <c r="P85" s="126">
        <f>VLOOKUP($A85,'[4]New ISB'!$B:$FF,16,0)</f>
        <v>0</v>
      </c>
      <c r="Q85" s="126">
        <f>VLOOKUP($A85,'[4]New ISB'!$B:$FF,17,0)</f>
        <v>1498.3199999999956</v>
      </c>
      <c r="R85" s="126">
        <f>VLOOKUP($A85,'[4]New ISB'!$B:$FF,18,0)</f>
        <v>0</v>
      </c>
      <c r="S85" s="126">
        <f>VLOOKUP($A85,'[4]New ISB'!$B:$FF,19,0)</f>
        <v>0</v>
      </c>
      <c r="T85" s="126">
        <f>VLOOKUP($A85,'[4]New ISB'!$B:$FF,20,0)</f>
        <v>0</v>
      </c>
      <c r="U85" s="126">
        <f>VLOOKUP($A85,'[4]New ISB'!$B:$FF,21,0)</f>
        <v>0</v>
      </c>
      <c r="V85" s="126">
        <f>VLOOKUP($A85,'[4]New ISB'!$B:$FF,22,0)</f>
        <v>0</v>
      </c>
      <c r="W85" s="126">
        <f>VLOOKUP($A85,'[4]New ISB'!$B:$FF,23,0)</f>
        <v>0</v>
      </c>
      <c r="X85" s="126">
        <f>VLOOKUP($A85,'[4]New ISB'!$B:$FF,24,0)</f>
        <v>0</v>
      </c>
      <c r="Y85" s="126">
        <f>VLOOKUP($A85,'[4]New ISB'!$B:$FF,25,0)</f>
        <v>0</v>
      </c>
      <c r="Z85" s="126">
        <f>VLOOKUP($A85,'[4]New ISB'!$B:$FF,26,0)</f>
        <v>47813.924482758601</v>
      </c>
      <c r="AA85" s="126">
        <f>VLOOKUP($A85,'[4]New ISB'!$B:$FF,27,0)</f>
        <v>0</v>
      </c>
      <c r="AB85" s="126"/>
      <c r="AC85" s="126">
        <f>VLOOKUP($A85,'[4]New ISB'!$B:$FF,28,0)</f>
        <v>67512.387130434756</v>
      </c>
      <c r="AD85" s="126">
        <f>VLOOKUP($A85,'[4]New ISB'!$B:$FF,29,0)</f>
        <v>0</v>
      </c>
      <c r="AE85" s="126">
        <f>VLOOKUP($A85,'[4]New ISB'!$B:$FF,30,0)</f>
        <v>0</v>
      </c>
      <c r="AF85" s="126">
        <f>VLOOKUP($A85,'[4]New ISB'!$B:$FF,31,0)</f>
        <v>0</v>
      </c>
      <c r="AG85" s="126">
        <f>VLOOKUP($A85,'[4]New ISB'!$B:$FF,32,0)</f>
        <v>138401.09</v>
      </c>
      <c r="AH85" s="126">
        <f>VLOOKUP($A85,'[4]New ISB'!$B:$FF,33,0)</f>
        <v>0</v>
      </c>
      <c r="AI85" s="126">
        <f>VLOOKUP($A85,'[4]New ISB'!$B:$FF,34,0)</f>
        <v>0</v>
      </c>
      <c r="AJ85" s="126">
        <f>VLOOKUP($A85,'[4]New ISB'!$B:$FF,35,0)</f>
        <v>0</v>
      </c>
      <c r="AK85" s="126">
        <f>VLOOKUP($A85,'[4]New ISB'!$B:$FF,36,0)</f>
        <v>4245.76</v>
      </c>
      <c r="AL85" s="126">
        <f>VLOOKUP($A85,'[4]New ISB'!$B:$FF,37,0)</f>
        <v>0</v>
      </c>
      <c r="AM85" s="126">
        <f>VLOOKUP($A85,'[4]New ISB'!$B:$FF,38,0)</f>
        <v>0</v>
      </c>
      <c r="AN85" s="126">
        <f>VLOOKUP($A85,'[4]New ISB'!$B:$FF,39,0)</f>
        <v>0</v>
      </c>
      <c r="AO85" s="126">
        <f>VLOOKUP($A85,'[4]New ISB'!$B:$FF,40,0)</f>
        <v>0</v>
      </c>
      <c r="AP85" s="126">
        <f>VLOOKUP($A85,'[4]New ISB'!$B:$FF,41,0)</f>
        <v>0</v>
      </c>
      <c r="AQ85" s="126">
        <f>VLOOKUP($A85,'[4]New ISB'!$B:$FF,42,0)</f>
        <v>0</v>
      </c>
      <c r="AR85" s="126">
        <f>VLOOKUP($A85,'[4]New ISB'!$B:$FF,43,0)</f>
        <v>0</v>
      </c>
      <c r="AS85" s="126">
        <f>VLOOKUP($A85,'[4]New ISB'!$B:$FF,44,0)</f>
        <v>0</v>
      </c>
      <c r="AT85" s="126">
        <f t="shared" si="23"/>
        <v>642790.99763999996</v>
      </c>
      <c r="AU85" s="126">
        <f t="shared" si="24"/>
        <v>148582.67161319335</v>
      </c>
      <c r="AV85" s="126">
        <f t="shared" si="25"/>
        <v>142646.85</v>
      </c>
      <c r="AW85" s="126">
        <f>VLOOKUP($A85,'[4]New ISB'!$B:$FF,48,0)</f>
        <v>66337.323856904331</v>
      </c>
      <c r="AX85" s="126">
        <f t="shared" si="26"/>
        <v>934020.51925319328</v>
      </c>
      <c r="AY85" s="126">
        <f>VLOOKUP($A85,'[4]New ISB'!$B:$CC,50,0)</f>
        <v>929774.75925319328</v>
      </c>
      <c r="AZ85" s="126">
        <f>VLOOKUP($A85,'[4]New ISB'!$B:$CC,51,0)</f>
        <v>4610</v>
      </c>
      <c r="BA85" s="126">
        <f>VLOOKUP($A85,'[4]New ISB'!$B:$CC,52,0)</f>
        <v>825190</v>
      </c>
      <c r="BB85" s="126">
        <f>VLOOKUP($A85,'[4]New ISB'!$B:$CC,53,0)</f>
        <v>0</v>
      </c>
      <c r="BC85" s="126">
        <f>VLOOKUP($A85,'[4]New ISB'!$B:$CC,54,0)</f>
        <v>0</v>
      </c>
      <c r="BD85" s="126">
        <f>VLOOKUP($A85,'[4]New ISB'!$B:$CC,55,0)</f>
        <v>934020.51925319328</v>
      </c>
      <c r="BE85" s="126">
        <f>VLOOKUP($A85,'[4]New ISB'!$B:$CC,56,0)</f>
        <v>934020.51925319328</v>
      </c>
      <c r="BF85" s="126">
        <f>VLOOKUP($A85,'[4]New ISB'!$B:$CC,57,0)</f>
        <v>0</v>
      </c>
      <c r="BG85" s="126">
        <f>VLOOKUP($A85,'[4]New ISB'!$B:$CC,58,0)</f>
        <v>829435.76</v>
      </c>
      <c r="BH85" s="126">
        <f>VLOOKUP($A85,'[4]New ISB'!$B:$CC,59,0)</f>
        <v>686788.91</v>
      </c>
      <c r="BI85" s="126">
        <f>VLOOKUP($A85,'[4]New ISB'!$B:$CC,60,0)</f>
        <v>791373.66925319331</v>
      </c>
      <c r="BJ85" s="126">
        <f>VLOOKUP($A85,'[4]New ISB'!$B:$CC,61,0)</f>
        <v>4421.0819511351583</v>
      </c>
      <c r="BK85" s="126">
        <f>VLOOKUP($A85,'[4]New ISB'!$B:$CC,62,0)</f>
        <v>4336.9201497142858</v>
      </c>
      <c r="BL85" s="159">
        <f>VLOOKUP($A85,'[4]New ISB'!$B:$CC,63,0)</f>
        <v>1.9405891396551779E-2</v>
      </c>
      <c r="BM85" s="126">
        <f>VLOOKUP($A85,'[4]New ISB'!$B:$CC,64,0)</f>
        <v>0</v>
      </c>
      <c r="BN85" s="126">
        <f>VLOOKUP($A85,'[4]New ISB'!$B:$CC,65,0)</f>
        <v>0</v>
      </c>
      <c r="BO85" s="126">
        <f>VLOOKUP($A85,'[4]New ISB'!$B:$CC,66,0)</f>
        <v>934020.51925319328</v>
      </c>
      <c r="BP85" s="126">
        <f>VLOOKUP($A85,'[4]New ISB'!$B:$CC,67,0)</f>
        <v>5194.2723980625324</v>
      </c>
      <c r="BQ85" s="127" t="str">
        <f>VLOOKUP($A85,'[4]New ISB'!$B:$CC,68,0)</f>
        <v>Y</v>
      </c>
      <c r="BR85" s="126">
        <f>VLOOKUP($A85,'[4]New ISB'!$B:$CC,69,0)</f>
        <v>5217.9917276714705</v>
      </c>
      <c r="BS85" s="159">
        <f>VLOOKUP($A85,'[4]New ISB'!$B:$CC,70,0)</f>
        <v>1.3112217077948962E-2</v>
      </c>
      <c r="BT85" s="126">
        <f>VLOOKUP($A85,'[4]New ISB'!$B:$CC,71,0)</f>
        <v>0</v>
      </c>
      <c r="BU85" s="126">
        <f>VLOOKUP($A85,'[4]New ISB'!$B:$CC,72,0)</f>
        <v>934020.51925319328</v>
      </c>
      <c r="BV85" s="126">
        <f>VLOOKUP($A85,'[4]New ISB'!$B:$CC,73,0)</f>
        <v>0</v>
      </c>
      <c r="BW85" s="126">
        <f>VLOOKUP($A85,'[4]New ISB'!$B:$CC,74,0)</f>
        <v>934020.51925319328</v>
      </c>
      <c r="BY85" s="126">
        <f>VLOOKUP($A85,'[4]New ISB'!$B:$CC,75,0)</f>
        <v>4245.76</v>
      </c>
      <c r="BZ85" s="126">
        <f>VLOOKUP($A85,'[4]New ISB'!$B:$CC,76,0)</f>
        <v>929774.75925319328</v>
      </c>
      <c r="CA85" s="126">
        <f>VLOOKUP(A85,'[4]New ISB'!$B:$F,5,0)</f>
        <v>179</v>
      </c>
      <c r="CB85" s="129">
        <f>VLOOKUP($A85,'[4]Adjusted Factors'!$E:$W,18,0)</f>
        <v>0</v>
      </c>
      <c r="CC85" s="129">
        <f>VLOOKUP($A85,'[4]Adjusted Factors'!$E:$W,19,0)</f>
        <v>0</v>
      </c>
      <c r="CE85" s="126"/>
      <c r="CI85" s="124" t="s">
        <v>183</v>
      </c>
      <c r="CJ85" s="124">
        <v>3066</v>
      </c>
      <c r="CK85" s="144"/>
      <c r="CL85" s="145"/>
      <c r="CM85" s="124">
        <f ca="1">VLOOKUP($A85,'[5]Adjusted Factors'!$E:$BH,28,0)</f>
        <v>17.999999999999982</v>
      </c>
      <c r="CN85" s="124">
        <f ca="1">VLOOKUP($A85,'[5]Adjusted Factors'!$E:$BH,29,0)</f>
        <v>17.999999999999982</v>
      </c>
      <c r="CO85" s="124">
        <f ca="1">VLOOKUP($A85,'[5]Adjusted Factors'!$E:$BH,30,0)</f>
        <v>0</v>
      </c>
      <c r="CP85" s="124">
        <f ca="1">VLOOKUP($A85,'[5]Adjusted Factors'!$E:$BH,31,0)</f>
        <v>0</v>
      </c>
      <c r="CQ85" s="124">
        <f ca="1">VLOOKUP($A85,'[5]Adjusted Factors'!$E:$BH,32,0)</f>
        <v>149.99999999999991</v>
      </c>
      <c r="CR85" s="124">
        <f ca="1">VLOOKUP($A85,'[5]Adjusted Factors'!$E:$BH,33,0)</f>
        <v>2.9999999999999911</v>
      </c>
      <c r="CS85" s="124">
        <f ca="1">VLOOKUP($A85,'[5]Adjusted Factors'!$E:$BH,34,0)</f>
        <v>23.000000000000032</v>
      </c>
      <c r="CT85" s="124">
        <f ca="1">VLOOKUP($A85,'[5]Adjusted Factors'!$E:$BH,35,0)</f>
        <v>0</v>
      </c>
      <c r="CU85" s="124">
        <f ca="1">VLOOKUP($A85,'[5]Adjusted Factors'!$E:$BH,36,0)</f>
        <v>2.9999999999999911</v>
      </c>
      <c r="CV85" s="124">
        <f ca="1">VLOOKUP($A85,'[5]Adjusted Factors'!$E:$BH,37,0)</f>
        <v>0</v>
      </c>
      <c r="CW85" s="124">
        <f ca="1">VLOOKUP($A85,'[5]Adjusted Factors'!$E:$BH,38,0)</f>
        <v>0</v>
      </c>
      <c r="CX85" s="124">
        <f ca="1">VLOOKUP($A85,'[5]Adjusted Factors'!$E:$BH,39,0)</f>
        <v>0</v>
      </c>
      <c r="CY85" s="124">
        <f ca="1">VLOOKUP($A85,'[5]Adjusted Factors'!$E:$BH,40,0)</f>
        <v>0</v>
      </c>
      <c r="CZ85" s="124">
        <f ca="1">VLOOKUP($A85,'[5]Adjusted Factors'!$E:$BH,41,0)</f>
        <v>0</v>
      </c>
      <c r="DA85" s="124">
        <f ca="1">VLOOKUP($A85,'[5]Adjusted Factors'!$E:$BH,42,0)</f>
        <v>0</v>
      </c>
      <c r="DB85" s="124">
        <f ca="1">VLOOKUP($A85,'[5]Adjusted Factors'!$E:$BH,43,0)</f>
        <v>0</v>
      </c>
      <c r="DC85" s="124">
        <f ca="1">VLOOKUP($A85,'[5]Adjusted Factors'!$E:$BH,44,0)</f>
        <v>0</v>
      </c>
      <c r="DD85" s="124">
        <f ca="1">VLOOKUP($A85,'[5]Adjusted Factors'!$E:$BH,45,0)</f>
        <v>0</v>
      </c>
      <c r="DE85" s="124">
        <f ca="1">VLOOKUP($A85,'[5]Adjusted Factors'!$E:$BH,46,0)</f>
        <v>78.69827586206894</v>
      </c>
      <c r="DF85" s="124">
        <f ca="1">VLOOKUP($A85,'[5]Adjusted Factors'!$E:$BH,47,0)</f>
        <v>0</v>
      </c>
      <c r="DG85" s="124">
        <f ca="1">VLOOKUP($A85,'[5]Adjusted Factors'!$E:$BH,48,0)</f>
        <v>56.034782608695629</v>
      </c>
      <c r="DH85" s="124">
        <f ca="1">VLOOKUP($A85,'[5]Adjusted Factors'!$E:$BH,49,0)</f>
        <v>0</v>
      </c>
      <c r="DI85" s="124">
        <f ca="1">VLOOKUP($A85,'[5]Adjusted Factors'!$E:$BH,50,0)</f>
        <v>0</v>
      </c>
      <c r="DJ85" s="124">
        <f ca="1">VLOOKUP($A85,'[5]Adjusted Factors'!$E:$BH,51,0)</f>
        <v>0</v>
      </c>
      <c r="DK85" s="124">
        <f ca="1">VLOOKUP($A85,'[5]Adjusted Factors'!$E:$BH,52,0)</f>
        <v>0</v>
      </c>
      <c r="DL85" s="124">
        <f ca="1">VLOOKUP($A85,'[5]Adjusted Factors'!$E:$BH,53,0)</f>
        <v>0</v>
      </c>
      <c r="DM85" s="124">
        <f ca="1">VLOOKUP($A85,'[5]Adjusted Factors'!$E:$BH,54,0)</f>
        <v>0</v>
      </c>
      <c r="DN85" s="124">
        <f ca="1">VLOOKUP($A85,'[5]Adjusted Factors'!$E:$BH,55,0)</f>
        <v>0</v>
      </c>
      <c r="DO85" s="124">
        <f ca="1">VLOOKUP($A85,'[5]Adjusted Factors'!$E:$BH,55,0)</f>
        <v>0</v>
      </c>
    </row>
    <row r="86" spans="1:119" x14ac:dyDescent="0.2">
      <c r="A86" s="124">
        <v>139449</v>
      </c>
      <c r="B86" s="124">
        <v>8262331</v>
      </c>
      <c r="C86" s="124" t="s">
        <v>141</v>
      </c>
      <c r="D86" s="126">
        <f>VLOOKUP(A86,'[4]New ISB'!$B$6:$G$195,4,0)</f>
        <v>384</v>
      </c>
      <c r="E86" s="126">
        <f>VLOOKUP(A86,'[4]New ISB'!$B$6:$G$195,5,0)</f>
        <v>384</v>
      </c>
      <c r="F86" s="126">
        <f>VLOOKUP(A86,'[4]New ISB'!$B$6:$G$195,6,0)</f>
        <v>0</v>
      </c>
      <c r="G86" s="126">
        <f>VLOOKUP(A86,'[4]New ISB'!$B:$H,7,0)</f>
        <v>1378948.28544</v>
      </c>
      <c r="H86" s="126">
        <f>VLOOKUP(A86,'[4]New ISB'!$B:$J,8,0)</f>
        <v>0</v>
      </c>
      <c r="I86" s="126">
        <f>VLOOKUP(A86,'[4]New ISB'!$B:$J,9,0)</f>
        <v>0</v>
      </c>
      <c r="J86" s="126">
        <f>VLOOKUP($A86,'[4]New ISB'!$B:$FF,10,0)</f>
        <v>54495.719999999994</v>
      </c>
      <c r="K86" s="126">
        <f>VLOOKUP($A86,'[4]New ISB'!$B:$FF,11,0)</f>
        <v>0</v>
      </c>
      <c r="L86" s="126">
        <f>VLOOKUP($A86,'[4]New ISB'!$B:$FF,12,0)</f>
        <v>92040.690000000119</v>
      </c>
      <c r="M86" s="126">
        <f>VLOOKUP($A86,'[4]New ISB'!$B:$FF,13,0)</f>
        <v>0</v>
      </c>
      <c r="N86" s="126">
        <f>VLOOKUP($A86,'[4]New ISB'!$B:$FF,14,0)</f>
        <v>4113.9999999999964</v>
      </c>
      <c r="O86" s="126">
        <f>VLOOKUP($A86,'[4]New ISB'!$B:$FF,15,0)</f>
        <v>4989.1599999999962</v>
      </c>
      <c r="P86" s="126">
        <f>VLOOKUP($A86,'[4]New ISB'!$B:$FF,16,0)</f>
        <v>7332.0000000000064</v>
      </c>
      <c r="Q86" s="126">
        <f>VLOOKUP($A86,'[4]New ISB'!$B:$FF,17,0)</f>
        <v>4494.96</v>
      </c>
      <c r="R86" s="126">
        <f>VLOOKUP($A86,'[4]New ISB'!$B:$FF,18,0)</f>
        <v>1590.9900000000002</v>
      </c>
      <c r="S86" s="126">
        <f>VLOOKUP($A86,'[4]New ISB'!$B:$FF,19,0)</f>
        <v>0</v>
      </c>
      <c r="T86" s="126">
        <f>VLOOKUP($A86,'[4]New ISB'!$B:$FF,20,0)</f>
        <v>0</v>
      </c>
      <c r="U86" s="126">
        <f>VLOOKUP($A86,'[4]New ISB'!$B:$FF,21,0)</f>
        <v>0</v>
      </c>
      <c r="V86" s="126">
        <f>VLOOKUP($A86,'[4]New ISB'!$B:$FF,22,0)</f>
        <v>0</v>
      </c>
      <c r="W86" s="126">
        <f>VLOOKUP($A86,'[4]New ISB'!$B:$FF,23,0)</f>
        <v>0</v>
      </c>
      <c r="X86" s="126">
        <f>VLOOKUP($A86,'[4]New ISB'!$B:$FF,24,0)</f>
        <v>0</v>
      </c>
      <c r="Y86" s="126">
        <f>VLOOKUP($A86,'[4]New ISB'!$B:$FF,25,0)</f>
        <v>0</v>
      </c>
      <c r="Z86" s="126">
        <f>VLOOKUP($A86,'[4]New ISB'!$B:$FF,26,0)</f>
        <v>38476.679371727652</v>
      </c>
      <c r="AA86" s="126">
        <f>VLOOKUP($A86,'[4]New ISB'!$B:$FF,27,0)</f>
        <v>0</v>
      </c>
      <c r="AB86" s="126"/>
      <c r="AC86" s="126">
        <f>VLOOKUP($A86,'[4]New ISB'!$B:$FF,28,0)</f>
        <v>92472.588284829762</v>
      </c>
      <c r="AD86" s="126">
        <f>VLOOKUP($A86,'[4]New ISB'!$B:$FF,29,0)</f>
        <v>0</v>
      </c>
      <c r="AE86" s="126">
        <f>VLOOKUP($A86,'[4]New ISB'!$B:$FF,30,0)</f>
        <v>10017.058580104705</v>
      </c>
      <c r="AF86" s="126">
        <f>VLOOKUP($A86,'[4]New ISB'!$B:$FF,31,0)</f>
        <v>0</v>
      </c>
      <c r="AG86" s="126">
        <f>VLOOKUP($A86,'[4]New ISB'!$B:$FF,32,0)</f>
        <v>138401.09</v>
      </c>
      <c r="AH86" s="126">
        <f>VLOOKUP($A86,'[4]New ISB'!$B:$FF,33,0)</f>
        <v>0</v>
      </c>
      <c r="AI86" s="126">
        <f>VLOOKUP($A86,'[4]New ISB'!$B:$FF,34,0)</f>
        <v>0</v>
      </c>
      <c r="AJ86" s="126">
        <f>VLOOKUP($A86,'[4]New ISB'!$B:$FF,35,0)</f>
        <v>0</v>
      </c>
      <c r="AK86" s="126">
        <f>VLOOKUP($A86,'[4]New ISB'!$B:$FF,36,0)</f>
        <v>11066.368</v>
      </c>
      <c r="AL86" s="126">
        <f>VLOOKUP($A86,'[4]New ISB'!$B:$FF,37,0)</f>
        <v>0</v>
      </c>
      <c r="AM86" s="126">
        <f>VLOOKUP($A86,'[4]New ISB'!$B:$FF,38,0)</f>
        <v>0</v>
      </c>
      <c r="AN86" s="126">
        <f>VLOOKUP($A86,'[4]New ISB'!$B:$FF,39,0)</f>
        <v>0</v>
      </c>
      <c r="AO86" s="126">
        <f>VLOOKUP($A86,'[4]New ISB'!$B:$FF,40,0)</f>
        <v>0</v>
      </c>
      <c r="AP86" s="126">
        <f>VLOOKUP($A86,'[4]New ISB'!$B:$FF,41,0)</f>
        <v>0</v>
      </c>
      <c r="AQ86" s="126">
        <f>VLOOKUP($A86,'[4]New ISB'!$B:$FF,42,0)</f>
        <v>0</v>
      </c>
      <c r="AR86" s="126">
        <f>VLOOKUP($A86,'[4]New ISB'!$B:$FF,43,0)</f>
        <v>0</v>
      </c>
      <c r="AS86" s="126">
        <f>VLOOKUP($A86,'[4]New ISB'!$B:$FF,44,0)</f>
        <v>0</v>
      </c>
      <c r="AT86" s="126">
        <f t="shared" si="23"/>
        <v>1378948.28544</v>
      </c>
      <c r="AU86" s="126">
        <f t="shared" si="24"/>
        <v>310023.84623666224</v>
      </c>
      <c r="AV86" s="126">
        <f t="shared" si="25"/>
        <v>149467.45799999998</v>
      </c>
      <c r="AW86" s="126">
        <f>VLOOKUP($A86,'[4]New ISB'!$B:$FF,48,0)</f>
        <v>138061.82941147004</v>
      </c>
      <c r="AX86" s="126">
        <f t="shared" si="26"/>
        <v>1838439.5896766623</v>
      </c>
      <c r="AY86" s="126">
        <f>VLOOKUP($A86,'[4]New ISB'!$B:$CC,50,0)</f>
        <v>1827373.2216766623</v>
      </c>
      <c r="AZ86" s="126">
        <f>VLOOKUP($A86,'[4]New ISB'!$B:$CC,51,0)</f>
        <v>4610</v>
      </c>
      <c r="BA86" s="126">
        <f>VLOOKUP($A86,'[4]New ISB'!$B:$CC,52,0)</f>
        <v>1770240</v>
      </c>
      <c r="BB86" s="126">
        <f>VLOOKUP($A86,'[4]New ISB'!$B:$CC,53,0)</f>
        <v>0</v>
      </c>
      <c r="BC86" s="126">
        <f>VLOOKUP($A86,'[4]New ISB'!$B:$CC,54,0)</f>
        <v>0</v>
      </c>
      <c r="BD86" s="126">
        <f>VLOOKUP($A86,'[4]New ISB'!$B:$CC,55,0)</f>
        <v>1838439.5896766623</v>
      </c>
      <c r="BE86" s="126">
        <f>VLOOKUP($A86,'[4]New ISB'!$B:$CC,56,0)</f>
        <v>1838439.5896766623</v>
      </c>
      <c r="BF86" s="126">
        <f>VLOOKUP($A86,'[4]New ISB'!$B:$CC,57,0)</f>
        <v>0</v>
      </c>
      <c r="BG86" s="126">
        <f>VLOOKUP($A86,'[4]New ISB'!$B:$CC,58,0)</f>
        <v>1781306.368</v>
      </c>
      <c r="BH86" s="126">
        <f>VLOOKUP($A86,'[4]New ISB'!$B:$CC,59,0)</f>
        <v>1631838.91</v>
      </c>
      <c r="BI86" s="126">
        <f>VLOOKUP($A86,'[4]New ISB'!$B:$CC,60,0)</f>
        <v>1688972.1316766622</v>
      </c>
      <c r="BJ86" s="126">
        <f>VLOOKUP($A86,'[4]New ISB'!$B:$CC,61,0)</f>
        <v>4398.3649262413082</v>
      </c>
      <c r="BK86" s="126">
        <f>VLOOKUP($A86,'[4]New ISB'!$B:$CC,62,0)</f>
        <v>4272.9914885941644</v>
      </c>
      <c r="BL86" s="159">
        <f>VLOOKUP($A86,'[4]New ISB'!$B:$CC,63,0)</f>
        <v>2.9340905073600407E-2</v>
      </c>
      <c r="BM86" s="126">
        <f>VLOOKUP($A86,'[4]New ISB'!$B:$CC,64,0)</f>
        <v>0</v>
      </c>
      <c r="BN86" s="126">
        <f>VLOOKUP($A86,'[4]New ISB'!$B:$CC,65,0)</f>
        <v>0</v>
      </c>
      <c r="BO86" s="126">
        <f>VLOOKUP($A86,'[4]New ISB'!$B:$CC,66,0)</f>
        <v>1838439.5896766623</v>
      </c>
      <c r="BP86" s="126">
        <f>VLOOKUP($A86,'[4]New ISB'!$B:$CC,67,0)</f>
        <v>4758.7844314496415</v>
      </c>
      <c r="BQ86" s="127" t="str">
        <f>VLOOKUP($A86,'[4]New ISB'!$B:$CC,68,0)</f>
        <v>Y</v>
      </c>
      <c r="BR86" s="126">
        <f>VLOOKUP($A86,'[4]New ISB'!$B:$CC,69,0)</f>
        <v>4787.6030981163085</v>
      </c>
      <c r="BS86" s="159">
        <f>VLOOKUP($A86,'[4]New ISB'!$B:$CC,70,0)</f>
        <v>2.5365735189507133E-2</v>
      </c>
      <c r="BT86" s="126">
        <f>VLOOKUP($A86,'[4]New ISB'!$B:$CC,71,0)</f>
        <v>0</v>
      </c>
      <c r="BU86" s="126">
        <f>VLOOKUP($A86,'[4]New ISB'!$B:$CC,72,0)</f>
        <v>1838439.5896766623</v>
      </c>
      <c r="BV86" s="126">
        <f>VLOOKUP($A86,'[4]New ISB'!$B:$CC,73,0)</f>
        <v>0</v>
      </c>
      <c r="BW86" s="126">
        <f>VLOOKUP($A86,'[4]New ISB'!$B:$CC,74,0)</f>
        <v>1838439.5896766623</v>
      </c>
      <c r="BY86" s="126">
        <f>VLOOKUP($A86,'[4]New ISB'!$B:$CC,75,0)</f>
        <v>11066.368</v>
      </c>
      <c r="BZ86" s="126">
        <f>VLOOKUP($A86,'[4]New ISB'!$B:$CC,76,0)</f>
        <v>1827373.2216766623</v>
      </c>
      <c r="CA86" s="126">
        <f>VLOOKUP(A86,'[4]New ISB'!$B:$F,5,0)</f>
        <v>384</v>
      </c>
      <c r="CB86" s="129">
        <f>VLOOKUP($A86,'[4]Adjusted Factors'!$E:$W,18,0)</f>
        <v>0</v>
      </c>
      <c r="CC86" s="129">
        <f>VLOOKUP($A86,'[4]Adjusted Factors'!$E:$W,19,0)</f>
        <v>0</v>
      </c>
      <c r="CE86" s="126"/>
      <c r="CI86" s="124" t="s">
        <v>184</v>
      </c>
      <c r="CJ86" s="124">
        <v>3383</v>
      </c>
      <c r="CK86" s="144"/>
      <c r="CL86" s="145"/>
      <c r="CM86" s="124">
        <f ca="1">VLOOKUP($A86,'[5]Adjusted Factors'!$E:$BH,28,0)</f>
        <v>108</v>
      </c>
      <c r="CN86" s="124">
        <f ca="1">VLOOKUP($A86,'[5]Adjusted Factors'!$E:$BH,29,0)</f>
        <v>109.00000000000014</v>
      </c>
      <c r="CO86" s="124">
        <f ca="1">VLOOKUP($A86,'[5]Adjusted Factors'!$E:$BH,30,0)</f>
        <v>0</v>
      </c>
      <c r="CP86" s="124">
        <f ca="1">VLOOKUP($A86,'[5]Adjusted Factors'!$E:$BH,31,0)</f>
        <v>0</v>
      </c>
      <c r="CQ86" s="124">
        <f ca="1">VLOOKUP($A86,'[5]Adjusted Factors'!$E:$BH,32,0)</f>
        <v>322.00000000000011</v>
      </c>
      <c r="CR86" s="124">
        <f ca="1">VLOOKUP($A86,'[5]Adjusted Factors'!$E:$BH,33,0)</f>
        <v>16.999999999999986</v>
      </c>
      <c r="CS86" s="124">
        <f ca="1">VLOOKUP($A86,'[5]Adjusted Factors'!$E:$BH,34,0)</f>
        <v>16.999999999999986</v>
      </c>
      <c r="CT86" s="124">
        <f ca="1">VLOOKUP($A86,'[5]Adjusted Factors'!$E:$BH,35,0)</f>
        <v>16.000000000000014</v>
      </c>
      <c r="CU86" s="124">
        <f ca="1">VLOOKUP($A86,'[5]Adjusted Factors'!$E:$BH,36,0)</f>
        <v>9</v>
      </c>
      <c r="CV86" s="124">
        <f ca="1">VLOOKUP($A86,'[5]Adjusted Factors'!$E:$BH,37,0)</f>
        <v>3</v>
      </c>
      <c r="CW86" s="124">
        <f ca="1">VLOOKUP($A86,'[5]Adjusted Factors'!$E:$BH,38,0)</f>
        <v>0</v>
      </c>
      <c r="CX86" s="124">
        <f ca="1">VLOOKUP($A86,'[5]Adjusted Factors'!$E:$BH,39,0)</f>
        <v>0</v>
      </c>
      <c r="CY86" s="124">
        <f ca="1">VLOOKUP($A86,'[5]Adjusted Factors'!$E:$BH,40,0)</f>
        <v>0</v>
      </c>
      <c r="CZ86" s="124">
        <f ca="1">VLOOKUP($A86,'[5]Adjusted Factors'!$E:$BH,41,0)</f>
        <v>0</v>
      </c>
      <c r="DA86" s="124">
        <f ca="1">VLOOKUP($A86,'[5]Adjusted Factors'!$E:$BH,42,0)</f>
        <v>0</v>
      </c>
      <c r="DB86" s="124">
        <f ca="1">VLOOKUP($A86,'[5]Adjusted Factors'!$E:$BH,43,0)</f>
        <v>0</v>
      </c>
      <c r="DC86" s="124">
        <f ca="1">VLOOKUP($A86,'[5]Adjusted Factors'!$E:$BH,44,0)</f>
        <v>0</v>
      </c>
      <c r="DD86" s="124">
        <f ca="1">VLOOKUP($A86,'[5]Adjusted Factors'!$E:$BH,45,0)</f>
        <v>0</v>
      </c>
      <c r="DE86" s="124">
        <f ca="1">VLOOKUP($A86,'[5]Adjusted Factors'!$E:$BH,46,0)</f>
        <v>63.329842931937023</v>
      </c>
      <c r="DF86" s="124">
        <f ca="1">VLOOKUP($A86,'[5]Adjusted Factors'!$E:$BH,47,0)</f>
        <v>0</v>
      </c>
      <c r="DG86" s="124">
        <f ca="1">VLOOKUP($A86,'[5]Adjusted Factors'!$E:$BH,48,0)</f>
        <v>76.751565187478533</v>
      </c>
      <c r="DH86" s="124">
        <f ca="1">VLOOKUP($A86,'[5]Adjusted Factors'!$E:$BH,49,0)</f>
        <v>0</v>
      </c>
      <c r="DI86" s="124">
        <f ca="1">VLOOKUP($A86,'[5]Adjusted Factors'!$E:$BH,50,0)</f>
        <v>0</v>
      </c>
      <c r="DJ86" s="124">
        <f ca="1">VLOOKUP($A86,'[5]Adjusted Factors'!$E:$BH,51,0)</f>
        <v>0</v>
      </c>
      <c r="DK86" s="124">
        <f ca="1">VLOOKUP($A86,'[5]Adjusted Factors'!$E:$BH,52,0)</f>
        <v>0</v>
      </c>
      <c r="DL86" s="124">
        <f ca="1">VLOOKUP($A86,'[5]Adjusted Factors'!$E:$BH,53,0)</f>
        <v>0</v>
      </c>
      <c r="DM86" s="124">
        <f ca="1">VLOOKUP($A86,'[5]Adjusted Factors'!$E:$BH,54,0)</f>
        <v>0</v>
      </c>
      <c r="DN86" s="124">
        <f ca="1">VLOOKUP($A86,'[5]Adjusted Factors'!$E:$BH,55,0)</f>
        <v>10.132774869109941</v>
      </c>
      <c r="DO86" s="124">
        <f ca="1">VLOOKUP($A86,'[5]Adjusted Factors'!$E:$BH,55,0)</f>
        <v>10.132774869109941</v>
      </c>
    </row>
    <row r="87" spans="1:119" x14ac:dyDescent="0.2">
      <c r="A87" s="124">
        <v>139861</v>
      </c>
      <c r="B87" s="124">
        <v>8262332</v>
      </c>
      <c r="C87" s="124" t="s">
        <v>155</v>
      </c>
      <c r="D87" s="126">
        <f>VLOOKUP(A87,'[4]New ISB'!$B$6:$G$195,4,0)</f>
        <v>464</v>
      </c>
      <c r="E87" s="126">
        <f>VLOOKUP(A87,'[4]New ISB'!$B$6:$G$195,5,0)</f>
        <v>464</v>
      </c>
      <c r="F87" s="126">
        <f>VLOOKUP(A87,'[4]New ISB'!$B$6:$G$195,6,0)</f>
        <v>0</v>
      </c>
      <c r="G87" s="126">
        <f>VLOOKUP(A87,'[4]New ISB'!$B:$H,7,0)</f>
        <v>1666229.17824</v>
      </c>
      <c r="H87" s="126">
        <f>VLOOKUP(A87,'[4]New ISB'!$B:$J,8,0)</f>
        <v>0</v>
      </c>
      <c r="I87" s="126">
        <f>VLOOKUP(A87,'[4]New ISB'!$B:$J,9,0)</f>
        <v>0</v>
      </c>
      <c r="J87" s="126">
        <f>VLOOKUP($A87,'[4]New ISB'!$B:$FF,10,0)</f>
        <v>47431.460000000065</v>
      </c>
      <c r="K87" s="126">
        <f>VLOOKUP($A87,'[4]New ISB'!$B:$FF,11,0)</f>
        <v>0</v>
      </c>
      <c r="L87" s="126">
        <f>VLOOKUP($A87,'[4]New ISB'!$B:$FF,12,0)</f>
        <v>84440.999999999869</v>
      </c>
      <c r="M87" s="126">
        <f>VLOOKUP($A87,'[4]New ISB'!$B:$FF,13,0)</f>
        <v>0</v>
      </c>
      <c r="N87" s="126">
        <f>VLOOKUP($A87,'[4]New ISB'!$B:$FF,14,0)</f>
        <v>3388.0000000000059</v>
      </c>
      <c r="O87" s="126">
        <f>VLOOKUP($A87,'[4]New ISB'!$B:$FF,15,0)</f>
        <v>3521.7599999999943</v>
      </c>
      <c r="P87" s="126">
        <f>VLOOKUP($A87,'[4]New ISB'!$B:$FF,16,0)</f>
        <v>3665.9999999999941</v>
      </c>
      <c r="Q87" s="126">
        <f>VLOOKUP($A87,'[4]New ISB'!$B:$FF,17,0)</f>
        <v>499.43999999999915</v>
      </c>
      <c r="R87" s="126">
        <f>VLOOKUP($A87,'[4]New ISB'!$B:$FF,18,0)</f>
        <v>0</v>
      </c>
      <c r="S87" s="126">
        <f>VLOOKUP($A87,'[4]New ISB'!$B:$FF,19,0)</f>
        <v>0</v>
      </c>
      <c r="T87" s="126">
        <f>VLOOKUP($A87,'[4]New ISB'!$B:$FF,20,0)</f>
        <v>0</v>
      </c>
      <c r="U87" s="126">
        <f>VLOOKUP($A87,'[4]New ISB'!$B:$FF,21,0)</f>
        <v>0</v>
      </c>
      <c r="V87" s="126">
        <f>VLOOKUP($A87,'[4]New ISB'!$B:$FF,22,0)</f>
        <v>0</v>
      </c>
      <c r="W87" s="126">
        <f>VLOOKUP($A87,'[4]New ISB'!$B:$FF,23,0)</f>
        <v>0</v>
      </c>
      <c r="X87" s="126">
        <f>VLOOKUP($A87,'[4]New ISB'!$B:$FF,24,0)</f>
        <v>0</v>
      </c>
      <c r="Y87" s="126">
        <f>VLOOKUP($A87,'[4]New ISB'!$B:$FF,25,0)</f>
        <v>0</v>
      </c>
      <c r="Z87" s="126">
        <f>VLOOKUP($A87,'[4]New ISB'!$B:$FF,26,0)</f>
        <v>38276.28000000013</v>
      </c>
      <c r="AA87" s="126">
        <f>VLOOKUP($A87,'[4]New ISB'!$B:$FF,27,0)</f>
        <v>0</v>
      </c>
      <c r="AB87" s="126"/>
      <c r="AC87" s="126">
        <f>VLOOKUP($A87,'[4]New ISB'!$B:$FF,28,0)</f>
        <v>152451.75639193738</v>
      </c>
      <c r="AD87" s="126">
        <f>VLOOKUP($A87,'[4]New ISB'!$B:$FF,29,0)</f>
        <v>0</v>
      </c>
      <c r="AE87" s="126">
        <f>VLOOKUP($A87,'[4]New ISB'!$B:$FF,30,0)</f>
        <v>158.17280000000224</v>
      </c>
      <c r="AF87" s="126">
        <f>VLOOKUP($A87,'[4]New ISB'!$B:$FF,31,0)</f>
        <v>0</v>
      </c>
      <c r="AG87" s="126">
        <f>VLOOKUP($A87,'[4]New ISB'!$B:$FF,32,0)</f>
        <v>138401.09</v>
      </c>
      <c r="AH87" s="126">
        <f>VLOOKUP($A87,'[4]New ISB'!$B:$FF,33,0)</f>
        <v>0</v>
      </c>
      <c r="AI87" s="126">
        <f>VLOOKUP($A87,'[4]New ISB'!$B:$FF,34,0)</f>
        <v>0</v>
      </c>
      <c r="AJ87" s="126">
        <f>VLOOKUP($A87,'[4]New ISB'!$B:$FF,35,0)</f>
        <v>0</v>
      </c>
      <c r="AK87" s="126">
        <f>VLOOKUP($A87,'[4]New ISB'!$B:$FF,36,0)</f>
        <v>11180.031999999999</v>
      </c>
      <c r="AL87" s="126">
        <f>VLOOKUP($A87,'[4]New ISB'!$B:$FF,37,0)</f>
        <v>0</v>
      </c>
      <c r="AM87" s="126">
        <f>VLOOKUP($A87,'[4]New ISB'!$B:$FF,38,0)</f>
        <v>0</v>
      </c>
      <c r="AN87" s="126">
        <f>VLOOKUP($A87,'[4]New ISB'!$B:$FF,39,0)</f>
        <v>0</v>
      </c>
      <c r="AO87" s="126">
        <f>VLOOKUP($A87,'[4]New ISB'!$B:$FF,40,0)</f>
        <v>0</v>
      </c>
      <c r="AP87" s="126">
        <f>VLOOKUP($A87,'[4]New ISB'!$B:$FF,41,0)</f>
        <v>0</v>
      </c>
      <c r="AQ87" s="126">
        <f>VLOOKUP($A87,'[4]New ISB'!$B:$FF,42,0)</f>
        <v>0</v>
      </c>
      <c r="AR87" s="126">
        <f>VLOOKUP($A87,'[4]New ISB'!$B:$FF,43,0)</f>
        <v>0</v>
      </c>
      <c r="AS87" s="126">
        <f>VLOOKUP($A87,'[4]New ISB'!$B:$FF,44,0)</f>
        <v>0</v>
      </c>
      <c r="AT87" s="126">
        <f t="shared" si="23"/>
        <v>1666229.17824</v>
      </c>
      <c r="AU87" s="126">
        <f t="shared" si="24"/>
        <v>333833.86919193744</v>
      </c>
      <c r="AV87" s="126">
        <f t="shared" si="25"/>
        <v>149581.122</v>
      </c>
      <c r="AW87" s="126">
        <f>VLOOKUP($A87,'[4]New ISB'!$B:$FF,48,0)</f>
        <v>169659.82463381055</v>
      </c>
      <c r="AX87" s="126">
        <f t="shared" si="26"/>
        <v>2149644.1694319374</v>
      </c>
      <c r="AY87" s="126">
        <f>VLOOKUP($A87,'[4]New ISB'!$B:$CC,50,0)</f>
        <v>2138464.1374319373</v>
      </c>
      <c r="AZ87" s="126">
        <f>VLOOKUP($A87,'[4]New ISB'!$B:$CC,51,0)</f>
        <v>4610</v>
      </c>
      <c r="BA87" s="126">
        <f>VLOOKUP($A87,'[4]New ISB'!$B:$CC,52,0)</f>
        <v>2139040</v>
      </c>
      <c r="BB87" s="126">
        <f>VLOOKUP($A87,'[4]New ISB'!$B:$CC,53,0)</f>
        <v>575.86256806273013</v>
      </c>
      <c r="BC87" s="126">
        <f>VLOOKUP($A87,'[4]New ISB'!$B:$CC,54,0)</f>
        <v>0</v>
      </c>
      <c r="BD87" s="126">
        <f>VLOOKUP($A87,'[4]New ISB'!$B:$CC,55,0)</f>
        <v>2150220.0320000001</v>
      </c>
      <c r="BE87" s="126">
        <f>VLOOKUP($A87,'[4]New ISB'!$B:$CC,56,0)</f>
        <v>2150220.0320000001</v>
      </c>
      <c r="BF87" s="126">
        <f>VLOOKUP($A87,'[4]New ISB'!$B:$CC,57,0)</f>
        <v>0</v>
      </c>
      <c r="BG87" s="126">
        <f>VLOOKUP($A87,'[4]New ISB'!$B:$CC,58,0)</f>
        <v>2150220.0320000001</v>
      </c>
      <c r="BH87" s="126">
        <f>VLOOKUP($A87,'[4]New ISB'!$B:$CC,59,0)</f>
        <v>2000638.9100000001</v>
      </c>
      <c r="BI87" s="126">
        <f>VLOOKUP($A87,'[4]New ISB'!$B:$CC,60,0)</f>
        <v>2000638.9100000001</v>
      </c>
      <c r="BJ87" s="126">
        <f>VLOOKUP($A87,'[4]New ISB'!$B:$CC,61,0)</f>
        <v>4311.7217887931038</v>
      </c>
      <c r="BK87" s="126">
        <f>VLOOKUP($A87,'[4]New ISB'!$B:$CC,62,0)</f>
        <v>4260.6968354838709</v>
      </c>
      <c r="BL87" s="159">
        <f>VLOOKUP($A87,'[4]New ISB'!$B:$CC,63,0)</f>
        <v>1.1975729623447413E-2</v>
      </c>
      <c r="BM87" s="126">
        <f>VLOOKUP($A87,'[4]New ISB'!$B:$CC,64,0)</f>
        <v>0</v>
      </c>
      <c r="BN87" s="126">
        <f>VLOOKUP($A87,'[4]New ISB'!$B:$CC,65,0)</f>
        <v>0</v>
      </c>
      <c r="BO87" s="126">
        <f>VLOOKUP($A87,'[4]New ISB'!$B:$CC,66,0)</f>
        <v>2150220.0320000001</v>
      </c>
      <c r="BP87" s="126">
        <f>VLOOKUP($A87,'[4]New ISB'!$B:$CC,67,0)</f>
        <v>4610</v>
      </c>
      <c r="BQ87" s="127" t="str">
        <f>VLOOKUP($A87,'[4]New ISB'!$B:$CC,68,0)</f>
        <v>Y</v>
      </c>
      <c r="BR87" s="126">
        <f>VLOOKUP($A87,'[4]New ISB'!$B:$CC,69,0)</f>
        <v>4634.0948965517246</v>
      </c>
      <c r="BS87" s="159">
        <f>VLOOKUP($A87,'[4]New ISB'!$B:$CC,70,0)</f>
        <v>1.1586766095022627E-2</v>
      </c>
      <c r="BT87" s="126">
        <f>VLOOKUP($A87,'[4]New ISB'!$B:$CC,71,0)</f>
        <v>0</v>
      </c>
      <c r="BU87" s="126">
        <f>VLOOKUP($A87,'[4]New ISB'!$B:$CC,72,0)</f>
        <v>2150220.0320000001</v>
      </c>
      <c r="BV87" s="126">
        <f>VLOOKUP($A87,'[4]New ISB'!$B:$CC,73,0)</f>
        <v>0</v>
      </c>
      <c r="BW87" s="126">
        <f>VLOOKUP($A87,'[4]New ISB'!$B:$CC,74,0)</f>
        <v>2150220.0320000001</v>
      </c>
      <c r="BY87" s="126">
        <f>VLOOKUP($A87,'[4]New ISB'!$B:$CC,75,0)</f>
        <v>11180.031999999999</v>
      </c>
      <c r="BZ87" s="126">
        <f>VLOOKUP($A87,'[4]New ISB'!$B:$CC,76,0)</f>
        <v>2139040</v>
      </c>
      <c r="CA87" s="126">
        <f>VLOOKUP(A87,'[4]New ISB'!$B:$F,5,0)</f>
        <v>464</v>
      </c>
      <c r="CB87" s="129">
        <f>VLOOKUP($A87,'[4]Adjusted Factors'!$E:$W,18,0)</f>
        <v>0</v>
      </c>
      <c r="CC87" s="129">
        <f>VLOOKUP($A87,'[4]Adjusted Factors'!$E:$W,19,0)</f>
        <v>0</v>
      </c>
      <c r="CE87" s="126"/>
      <c r="CI87" s="124" t="s">
        <v>185</v>
      </c>
      <c r="CJ87" s="124">
        <v>2029</v>
      </c>
      <c r="CK87" s="144"/>
      <c r="CL87" s="145"/>
      <c r="CM87" s="124">
        <f ca="1">VLOOKUP($A87,'[5]Adjusted Factors'!$E:$BH,28,0)</f>
        <v>94.000000000000128</v>
      </c>
      <c r="CN87" s="124">
        <f ca="1">VLOOKUP($A87,'[5]Adjusted Factors'!$E:$BH,29,0)</f>
        <v>99.999999999999844</v>
      </c>
      <c r="CO87" s="124">
        <f ca="1">VLOOKUP($A87,'[5]Adjusted Factors'!$E:$BH,30,0)</f>
        <v>0</v>
      </c>
      <c r="CP87" s="124">
        <f ca="1">VLOOKUP($A87,'[5]Adjusted Factors'!$E:$BH,31,0)</f>
        <v>0</v>
      </c>
      <c r="CQ87" s="124">
        <f ca="1">VLOOKUP($A87,'[5]Adjusted Factors'!$E:$BH,32,0)</f>
        <v>428.99999999999983</v>
      </c>
      <c r="CR87" s="124">
        <f ca="1">VLOOKUP($A87,'[5]Adjusted Factors'!$E:$BH,33,0)</f>
        <v>14.000000000000025</v>
      </c>
      <c r="CS87" s="124">
        <f ca="1">VLOOKUP($A87,'[5]Adjusted Factors'!$E:$BH,34,0)</f>
        <v>11.99999999999998</v>
      </c>
      <c r="CT87" s="124">
        <f ca="1">VLOOKUP($A87,'[5]Adjusted Factors'!$E:$BH,35,0)</f>
        <v>7.9999999999999867</v>
      </c>
      <c r="CU87" s="124">
        <f ca="1">VLOOKUP($A87,'[5]Adjusted Factors'!$E:$BH,36,0)</f>
        <v>0.99999999999999833</v>
      </c>
      <c r="CV87" s="124">
        <f ca="1">VLOOKUP($A87,'[5]Adjusted Factors'!$E:$BH,37,0)</f>
        <v>0</v>
      </c>
      <c r="CW87" s="124">
        <f ca="1">VLOOKUP($A87,'[5]Adjusted Factors'!$E:$BH,38,0)</f>
        <v>0</v>
      </c>
      <c r="CX87" s="124">
        <f ca="1">VLOOKUP($A87,'[5]Adjusted Factors'!$E:$BH,39,0)</f>
        <v>0</v>
      </c>
      <c r="CY87" s="124">
        <f ca="1">VLOOKUP($A87,'[5]Adjusted Factors'!$E:$BH,40,0)</f>
        <v>0</v>
      </c>
      <c r="CZ87" s="124">
        <f ca="1">VLOOKUP($A87,'[5]Adjusted Factors'!$E:$BH,41,0)</f>
        <v>0</v>
      </c>
      <c r="DA87" s="124">
        <f ca="1">VLOOKUP($A87,'[5]Adjusted Factors'!$E:$BH,42,0)</f>
        <v>0</v>
      </c>
      <c r="DB87" s="124">
        <f ca="1">VLOOKUP($A87,'[5]Adjusted Factors'!$E:$BH,43,0)</f>
        <v>0</v>
      </c>
      <c r="DC87" s="124">
        <f ca="1">VLOOKUP($A87,'[5]Adjusted Factors'!$E:$BH,44,0)</f>
        <v>0</v>
      </c>
      <c r="DD87" s="124">
        <f ca="1">VLOOKUP($A87,'[5]Adjusted Factors'!$E:$BH,45,0)</f>
        <v>0</v>
      </c>
      <c r="DE87" s="124">
        <f ca="1">VLOOKUP($A87,'[5]Adjusted Factors'!$E:$BH,46,0)</f>
        <v>63.00000000000022</v>
      </c>
      <c r="DF87" s="124">
        <f ca="1">VLOOKUP($A87,'[5]Adjusted Factors'!$E:$BH,47,0)</f>
        <v>0</v>
      </c>
      <c r="DG87" s="124">
        <f ca="1">VLOOKUP($A87,'[5]Adjusted Factors'!$E:$BH,48,0)</f>
        <v>126.53383165420631</v>
      </c>
      <c r="DH87" s="124">
        <f ca="1">VLOOKUP($A87,'[5]Adjusted Factors'!$E:$BH,49,0)</f>
        <v>0</v>
      </c>
      <c r="DI87" s="124">
        <f ca="1">VLOOKUP($A87,'[5]Adjusted Factors'!$E:$BH,50,0)</f>
        <v>0</v>
      </c>
      <c r="DJ87" s="124">
        <f ca="1">VLOOKUP($A87,'[5]Adjusted Factors'!$E:$BH,51,0)</f>
        <v>0</v>
      </c>
      <c r="DK87" s="124">
        <f ca="1">VLOOKUP($A87,'[5]Adjusted Factors'!$E:$BH,52,0)</f>
        <v>0</v>
      </c>
      <c r="DL87" s="124">
        <f ca="1">VLOOKUP($A87,'[5]Adjusted Factors'!$E:$BH,53,0)</f>
        <v>0</v>
      </c>
      <c r="DM87" s="124">
        <f ca="1">VLOOKUP($A87,'[5]Adjusted Factors'!$E:$BH,54,0)</f>
        <v>0</v>
      </c>
      <c r="DN87" s="124">
        <f ca="1">VLOOKUP($A87,'[5]Adjusted Factors'!$E:$BH,55,0)</f>
        <v>0.16000000000000225</v>
      </c>
      <c r="DO87" s="124">
        <f ca="1">VLOOKUP($A87,'[5]Adjusted Factors'!$E:$BH,55,0)</f>
        <v>0.16000000000000225</v>
      </c>
    </row>
    <row r="88" spans="1:119" x14ac:dyDescent="0.2">
      <c r="A88" s="124">
        <v>147381</v>
      </c>
      <c r="B88" s="124">
        <v>8262334</v>
      </c>
      <c r="C88" s="124" t="s">
        <v>143</v>
      </c>
      <c r="D88" s="126">
        <f>VLOOKUP(A88,'[4]New ISB'!$B$6:$G$195,4,0)</f>
        <v>169</v>
      </c>
      <c r="E88" s="126">
        <f>VLOOKUP(A88,'[4]New ISB'!$B$6:$G$195,5,0)</f>
        <v>169</v>
      </c>
      <c r="F88" s="126">
        <f>VLOOKUP(A88,'[4]New ISB'!$B$6:$G$195,6,0)</f>
        <v>0</v>
      </c>
      <c r="G88" s="126">
        <f>VLOOKUP(A88,'[4]New ISB'!$B:$H,7,0)</f>
        <v>606880.88604000001</v>
      </c>
      <c r="H88" s="126">
        <f>VLOOKUP(A88,'[4]New ISB'!$B:$J,8,0)</f>
        <v>0</v>
      </c>
      <c r="I88" s="126">
        <f>VLOOKUP(A88,'[4]New ISB'!$B:$J,9,0)</f>
        <v>0</v>
      </c>
      <c r="J88" s="126">
        <f>VLOOKUP($A88,'[4]New ISB'!$B:$FF,10,0)</f>
        <v>14128.519999999993</v>
      </c>
      <c r="K88" s="126">
        <f>VLOOKUP($A88,'[4]New ISB'!$B:$FF,11,0)</f>
        <v>0</v>
      </c>
      <c r="L88" s="126">
        <f>VLOOKUP($A88,'[4]New ISB'!$B:$FF,12,0)</f>
        <v>24487.890000000043</v>
      </c>
      <c r="M88" s="126">
        <f>VLOOKUP($A88,'[4]New ISB'!$B:$FF,13,0)</f>
        <v>0</v>
      </c>
      <c r="N88" s="126">
        <f>VLOOKUP($A88,'[4]New ISB'!$B:$FF,14,0)</f>
        <v>967.99999999999841</v>
      </c>
      <c r="O88" s="126">
        <f>VLOOKUP($A88,'[4]New ISB'!$B:$FF,15,0)</f>
        <v>3521.7599999999998</v>
      </c>
      <c r="P88" s="126">
        <f>VLOOKUP($A88,'[4]New ISB'!$B:$FF,16,0)</f>
        <v>458.25000000000011</v>
      </c>
      <c r="Q88" s="126">
        <f>VLOOKUP($A88,'[4]New ISB'!$B:$FF,17,0)</f>
        <v>2996.6400000000035</v>
      </c>
      <c r="R88" s="126">
        <f>VLOOKUP($A88,'[4]New ISB'!$B:$FF,18,0)</f>
        <v>0</v>
      </c>
      <c r="S88" s="126">
        <f>VLOOKUP($A88,'[4]New ISB'!$B:$FF,19,0)</f>
        <v>0</v>
      </c>
      <c r="T88" s="126">
        <f>VLOOKUP($A88,'[4]New ISB'!$B:$FF,20,0)</f>
        <v>0</v>
      </c>
      <c r="U88" s="126">
        <f>VLOOKUP($A88,'[4]New ISB'!$B:$FF,21,0)</f>
        <v>0</v>
      </c>
      <c r="V88" s="126">
        <f>VLOOKUP($A88,'[4]New ISB'!$B:$FF,22,0)</f>
        <v>0</v>
      </c>
      <c r="W88" s="126">
        <f>VLOOKUP($A88,'[4]New ISB'!$B:$FF,23,0)</f>
        <v>0</v>
      </c>
      <c r="X88" s="126">
        <f>VLOOKUP($A88,'[4]New ISB'!$B:$FF,24,0)</f>
        <v>0</v>
      </c>
      <c r="Y88" s="126">
        <f>VLOOKUP($A88,'[4]New ISB'!$B:$FF,25,0)</f>
        <v>0</v>
      </c>
      <c r="Z88" s="126">
        <f>VLOOKUP($A88,'[4]New ISB'!$B:$FF,26,0)</f>
        <v>27750.713513513485</v>
      </c>
      <c r="AA88" s="126">
        <f>VLOOKUP($A88,'[4]New ISB'!$B:$FF,27,0)</f>
        <v>0</v>
      </c>
      <c r="AB88" s="126"/>
      <c r="AC88" s="126">
        <f>VLOOKUP($A88,'[4]New ISB'!$B:$FF,28,0)</f>
        <v>61084.880999999994</v>
      </c>
      <c r="AD88" s="126">
        <f>VLOOKUP($A88,'[4]New ISB'!$B:$FF,29,0)</f>
        <v>0</v>
      </c>
      <c r="AE88" s="126">
        <f>VLOOKUP($A88,'[4]New ISB'!$B:$FF,30,0)</f>
        <v>0</v>
      </c>
      <c r="AF88" s="126">
        <f>VLOOKUP($A88,'[4]New ISB'!$B:$FF,31,0)</f>
        <v>0</v>
      </c>
      <c r="AG88" s="126">
        <f>VLOOKUP($A88,'[4]New ISB'!$B:$FF,32,0)</f>
        <v>138401.09</v>
      </c>
      <c r="AH88" s="126">
        <f>VLOOKUP($A88,'[4]New ISB'!$B:$FF,33,0)</f>
        <v>0</v>
      </c>
      <c r="AI88" s="126">
        <f>VLOOKUP($A88,'[4]New ISB'!$B:$FF,34,0)</f>
        <v>0</v>
      </c>
      <c r="AJ88" s="126">
        <f>VLOOKUP($A88,'[4]New ISB'!$B:$FF,35,0)</f>
        <v>0</v>
      </c>
      <c r="AK88" s="126">
        <f>VLOOKUP($A88,'[4]New ISB'!$B:$FF,36,0)</f>
        <v>5427.4560000000001</v>
      </c>
      <c r="AL88" s="126">
        <f>VLOOKUP($A88,'[4]New ISB'!$B:$FF,37,0)</f>
        <v>0</v>
      </c>
      <c r="AM88" s="126">
        <f>VLOOKUP($A88,'[4]New ISB'!$B:$FF,38,0)</f>
        <v>0</v>
      </c>
      <c r="AN88" s="126">
        <f>VLOOKUP($A88,'[4]New ISB'!$B:$FF,39,0)</f>
        <v>0</v>
      </c>
      <c r="AO88" s="126">
        <f>VLOOKUP($A88,'[4]New ISB'!$B:$FF,40,0)</f>
        <v>0</v>
      </c>
      <c r="AP88" s="126">
        <f>VLOOKUP($A88,'[4]New ISB'!$B:$FF,41,0)</f>
        <v>0</v>
      </c>
      <c r="AQ88" s="126">
        <f>VLOOKUP($A88,'[4]New ISB'!$B:$FF,42,0)</f>
        <v>0</v>
      </c>
      <c r="AR88" s="126">
        <f>VLOOKUP($A88,'[4]New ISB'!$B:$FF,43,0)</f>
        <v>0</v>
      </c>
      <c r="AS88" s="126">
        <f>VLOOKUP($A88,'[4]New ISB'!$B:$FF,44,0)</f>
        <v>0</v>
      </c>
      <c r="AT88" s="126">
        <f t="shared" si="23"/>
        <v>606880.88604000001</v>
      </c>
      <c r="AU88" s="126">
        <f t="shared" si="24"/>
        <v>135396.65451351352</v>
      </c>
      <c r="AV88" s="126">
        <f t="shared" si="25"/>
        <v>143828.546</v>
      </c>
      <c r="AW88" s="126">
        <f>VLOOKUP($A88,'[4]New ISB'!$B:$FF,48,0)</f>
        <v>64283.504011600009</v>
      </c>
      <c r="AX88" s="126">
        <f t="shared" si="26"/>
        <v>886106.08655351354</v>
      </c>
      <c r="AY88" s="126">
        <f>VLOOKUP($A88,'[4]New ISB'!$B:$CC,50,0)</f>
        <v>880678.63055351353</v>
      </c>
      <c r="AZ88" s="126">
        <f>VLOOKUP($A88,'[4]New ISB'!$B:$CC,51,0)</f>
        <v>4610</v>
      </c>
      <c r="BA88" s="126">
        <f>VLOOKUP($A88,'[4]New ISB'!$B:$CC,52,0)</f>
        <v>779090</v>
      </c>
      <c r="BB88" s="126">
        <f>VLOOKUP($A88,'[4]New ISB'!$B:$CC,53,0)</f>
        <v>0</v>
      </c>
      <c r="BC88" s="126">
        <f>VLOOKUP($A88,'[4]New ISB'!$B:$CC,54,0)</f>
        <v>0</v>
      </c>
      <c r="BD88" s="126">
        <f>VLOOKUP($A88,'[4]New ISB'!$B:$CC,55,0)</f>
        <v>886106.08655351354</v>
      </c>
      <c r="BE88" s="126">
        <f>VLOOKUP($A88,'[4]New ISB'!$B:$CC,56,0)</f>
        <v>886106.08655351342</v>
      </c>
      <c r="BF88" s="126">
        <f>VLOOKUP($A88,'[4]New ISB'!$B:$CC,57,0)</f>
        <v>0</v>
      </c>
      <c r="BG88" s="126">
        <f>VLOOKUP($A88,'[4]New ISB'!$B:$CC,58,0)</f>
        <v>784517.45600000001</v>
      </c>
      <c r="BH88" s="126">
        <f>VLOOKUP($A88,'[4]New ISB'!$B:$CC,59,0)</f>
        <v>640688.91</v>
      </c>
      <c r="BI88" s="126">
        <f>VLOOKUP($A88,'[4]New ISB'!$B:$CC,60,0)</f>
        <v>742277.54055351357</v>
      </c>
      <c r="BJ88" s="126">
        <f>VLOOKUP($A88,'[4]New ISB'!$B:$CC,61,0)</f>
        <v>4392.1747961746369</v>
      </c>
      <c r="BK88" s="126">
        <f>VLOOKUP($A88,'[4]New ISB'!$B:$CC,62,0)</f>
        <v>4309.9829012903228</v>
      </c>
      <c r="BL88" s="159">
        <f>VLOOKUP($A88,'[4]New ISB'!$B:$CC,63,0)</f>
        <v>1.9070120872105412E-2</v>
      </c>
      <c r="BM88" s="126">
        <f>VLOOKUP($A88,'[4]New ISB'!$B:$CC,64,0)</f>
        <v>0</v>
      </c>
      <c r="BN88" s="126">
        <f>VLOOKUP($A88,'[4]New ISB'!$B:$CC,65,0)</f>
        <v>0</v>
      </c>
      <c r="BO88" s="126">
        <f>VLOOKUP($A88,'[4]New ISB'!$B:$CC,66,0)</f>
        <v>886106.08655351354</v>
      </c>
      <c r="BP88" s="126">
        <f>VLOOKUP($A88,'[4]New ISB'!$B:$CC,67,0)</f>
        <v>5211.1161571213815</v>
      </c>
      <c r="BQ88" s="127" t="str">
        <f>VLOOKUP($A88,'[4]New ISB'!$B:$CC,68,0)</f>
        <v>Y</v>
      </c>
      <c r="BR88" s="126">
        <f>VLOOKUP($A88,'[4]New ISB'!$B:$CC,69,0)</f>
        <v>5243.2312813817371</v>
      </c>
      <c r="BS88" s="159">
        <f>VLOOKUP($A88,'[4]New ISB'!$B:$CC,70,0)</f>
        <v>1.6797054340915718E-3</v>
      </c>
      <c r="BT88" s="126">
        <f>VLOOKUP($A88,'[4]New ISB'!$B:$CC,71,0)</f>
        <v>0</v>
      </c>
      <c r="BU88" s="126">
        <f>VLOOKUP($A88,'[4]New ISB'!$B:$CC,72,0)</f>
        <v>886106.08655351354</v>
      </c>
      <c r="BV88" s="126">
        <f>VLOOKUP($A88,'[4]New ISB'!$B:$CC,73,0)</f>
        <v>0</v>
      </c>
      <c r="BW88" s="126">
        <f>VLOOKUP($A88,'[4]New ISB'!$B:$CC,74,0)</f>
        <v>886106.08655351354</v>
      </c>
      <c r="BY88" s="126">
        <f>VLOOKUP($A88,'[4]New ISB'!$B:$CC,75,0)</f>
        <v>5427.4560000000001</v>
      </c>
      <c r="BZ88" s="126">
        <f>VLOOKUP($A88,'[4]New ISB'!$B:$CC,76,0)</f>
        <v>880678.63055351353</v>
      </c>
      <c r="CA88" s="126">
        <f>VLOOKUP(A88,'[4]New ISB'!$B:$F,5,0)</f>
        <v>169</v>
      </c>
      <c r="CB88" s="129">
        <f>VLOOKUP($A88,'[4]Adjusted Factors'!$E:$W,18,0)</f>
        <v>0</v>
      </c>
      <c r="CC88" s="129">
        <f>VLOOKUP($A88,'[4]Adjusted Factors'!$E:$W,19,0)</f>
        <v>0</v>
      </c>
      <c r="CE88" s="126"/>
      <c r="CI88" s="124" t="s">
        <v>186</v>
      </c>
      <c r="CJ88" s="124">
        <v>3379</v>
      </c>
      <c r="CK88" s="144"/>
      <c r="CL88" s="145"/>
      <c r="CM88" s="124">
        <f ca="1">VLOOKUP($A88,'[5]Adjusted Factors'!$E:$BH,28,0)</f>
        <v>27.999999999999989</v>
      </c>
      <c r="CN88" s="124">
        <f ca="1">VLOOKUP($A88,'[5]Adjusted Factors'!$E:$BH,29,0)</f>
        <v>29.000000000000053</v>
      </c>
      <c r="CO88" s="124">
        <f ca="1">VLOOKUP($A88,'[5]Adjusted Factors'!$E:$BH,30,0)</f>
        <v>0</v>
      </c>
      <c r="CP88" s="124">
        <f ca="1">VLOOKUP($A88,'[5]Adjusted Factors'!$E:$BH,31,0)</f>
        <v>0</v>
      </c>
      <c r="CQ88" s="124">
        <f ca="1">VLOOKUP($A88,'[5]Adjusted Factors'!$E:$BH,32,0)</f>
        <v>146</v>
      </c>
      <c r="CR88" s="124">
        <f ca="1">VLOOKUP($A88,'[5]Adjusted Factors'!$E:$BH,33,0)</f>
        <v>3.9999999999999933</v>
      </c>
      <c r="CS88" s="124">
        <f ca="1">VLOOKUP($A88,'[5]Adjusted Factors'!$E:$BH,34,0)</f>
        <v>11.999999999999998</v>
      </c>
      <c r="CT88" s="124">
        <f ca="1">VLOOKUP($A88,'[5]Adjusted Factors'!$E:$BH,35,0)</f>
        <v>1.0000000000000002</v>
      </c>
      <c r="CU88" s="124">
        <f ca="1">VLOOKUP($A88,'[5]Adjusted Factors'!$E:$BH,36,0)</f>
        <v>6.0000000000000071</v>
      </c>
      <c r="CV88" s="124">
        <f ca="1">VLOOKUP($A88,'[5]Adjusted Factors'!$E:$BH,37,0)</f>
        <v>0</v>
      </c>
      <c r="CW88" s="124">
        <f ca="1">VLOOKUP($A88,'[5]Adjusted Factors'!$E:$BH,38,0)</f>
        <v>0</v>
      </c>
      <c r="CX88" s="124">
        <f ca="1">VLOOKUP($A88,'[5]Adjusted Factors'!$E:$BH,39,0)</f>
        <v>0</v>
      </c>
      <c r="CY88" s="124">
        <f ca="1">VLOOKUP($A88,'[5]Adjusted Factors'!$E:$BH,40,0)</f>
        <v>0</v>
      </c>
      <c r="CZ88" s="124">
        <f ca="1">VLOOKUP($A88,'[5]Adjusted Factors'!$E:$BH,41,0)</f>
        <v>0</v>
      </c>
      <c r="DA88" s="124">
        <f ca="1">VLOOKUP($A88,'[5]Adjusted Factors'!$E:$BH,42,0)</f>
        <v>0</v>
      </c>
      <c r="DB88" s="124">
        <f ca="1">VLOOKUP($A88,'[5]Adjusted Factors'!$E:$BH,43,0)</f>
        <v>0</v>
      </c>
      <c r="DC88" s="124">
        <f ca="1">VLOOKUP($A88,'[5]Adjusted Factors'!$E:$BH,44,0)</f>
        <v>0</v>
      </c>
      <c r="DD88" s="124">
        <f ca="1">VLOOKUP($A88,'[5]Adjusted Factors'!$E:$BH,45,0)</f>
        <v>0</v>
      </c>
      <c r="DE88" s="124">
        <f ca="1">VLOOKUP($A88,'[5]Adjusted Factors'!$E:$BH,46,0)</f>
        <v>45.675675675675635</v>
      </c>
      <c r="DF88" s="124">
        <f ca="1">VLOOKUP($A88,'[5]Adjusted Factors'!$E:$BH,47,0)</f>
        <v>0</v>
      </c>
      <c r="DG88" s="124">
        <f ca="1">VLOOKUP($A88,'[5]Adjusted Factors'!$E:$BH,48,0)</f>
        <v>50.699999999999996</v>
      </c>
      <c r="DH88" s="124">
        <f ca="1">VLOOKUP($A88,'[5]Adjusted Factors'!$E:$BH,49,0)</f>
        <v>0</v>
      </c>
      <c r="DI88" s="124">
        <f ca="1">VLOOKUP($A88,'[5]Adjusted Factors'!$E:$BH,50,0)</f>
        <v>0</v>
      </c>
      <c r="DJ88" s="124">
        <f ca="1">VLOOKUP($A88,'[5]Adjusted Factors'!$E:$BH,51,0)</f>
        <v>0</v>
      </c>
      <c r="DK88" s="124">
        <f ca="1">VLOOKUP($A88,'[5]Adjusted Factors'!$E:$BH,52,0)</f>
        <v>0</v>
      </c>
      <c r="DL88" s="124">
        <f ca="1">VLOOKUP($A88,'[5]Adjusted Factors'!$E:$BH,53,0)</f>
        <v>0</v>
      </c>
      <c r="DM88" s="124">
        <f ca="1">VLOOKUP($A88,'[5]Adjusted Factors'!$E:$BH,54,0)</f>
        <v>0</v>
      </c>
      <c r="DN88" s="124">
        <f ca="1">VLOOKUP($A88,'[5]Adjusted Factors'!$E:$BH,55,0)</f>
        <v>0</v>
      </c>
      <c r="DO88" s="124">
        <f ca="1">VLOOKUP($A88,'[5]Adjusted Factors'!$E:$BH,55,0)</f>
        <v>0</v>
      </c>
    </row>
    <row r="89" spans="1:119" x14ac:dyDescent="0.2">
      <c r="A89" s="124">
        <v>146462</v>
      </c>
      <c r="B89" s="124">
        <v>8262349</v>
      </c>
      <c r="C89" s="124" t="s">
        <v>142</v>
      </c>
      <c r="D89" s="126">
        <f>VLOOKUP(A89,'[4]New ISB'!$B$6:$G$195,4,0)</f>
        <v>216</v>
      </c>
      <c r="E89" s="126">
        <f>VLOOKUP(A89,'[4]New ISB'!$B$6:$G$195,5,0)</f>
        <v>216</v>
      </c>
      <c r="F89" s="126">
        <f>VLOOKUP(A89,'[4]New ISB'!$B$6:$G$195,6,0)</f>
        <v>0</v>
      </c>
      <c r="G89" s="126">
        <f>VLOOKUP(A89,'[4]New ISB'!$B:$H,7,0)</f>
        <v>775658.41055999999</v>
      </c>
      <c r="H89" s="126">
        <f>VLOOKUP(A89,'[4]New ISB'!$B:$J,8,0)</f>
        <v>0</v>
      </c>
      <c r="I89" s="126">
        <f>VLOOKUP(A89,'[4]New ISB'!$B:$J,9,0)</f>
        <v>0</v>
      </c>
      <c r="J89" s="126">
        <f>VLOOKUP($A89,'[4]New ISB'!$B:$FF,10,0)</f>
        <v>25734.089999999986</v>
      </c>
      <c r="K89" s="126">
        <f>VLOOKUP($A89,'[4]New ISB'!$B:$FF,11,0)</f>
        <v>0</v>
      </c>
      <c r="L89" s="126">
        <f>VLOOKUP($A89,'[4]New ISB'!$B:$FF,12,0)</f>
        <v>43064.909999999974</v>
      </c>
      <c r="M89" s="126">
        <f>VLOOKUP($A89,'[4]New ISB'!$B:$FF,13,0)</f>
        <v>0</v>
      </c>
      <c r="N89" s="126">
        <f>VLOOKUP($A89,'[4]New ISB'!$B:$FF,14,0)</f>
        <v>3387.9999999999991</v>
      </c>
      <c r="O89" s="126">
        <f>VLOOKUP($A89,'[4]New ISB'!$B:$FF,15,0)</f>
        <v>3228.2799999999988</v>
      </c>
      <c r="P89" s="126">
        <f>VLOOKUP($A89,'[4]New ISB'!$B:$FF,16,0)</f>
        <v>4582.5000000000009</v>
      </c>
      <c r="Q89" s="126">
        <f>VLOOKUP($A89,'[4]New ISB'!$B:$FF,17,0)</f>
        <v>4494.9600000000037</v>
      </c>
      <c r="R89" s="126">
        <f>VLOOKUP($A89,'[4]New ISB'!$B:$FF,18,0)</f>
        <v>1060.6600000000003</v>
      </c>
      <c r="S89" s="126">
        <f>VLOOKUP($A89,'[4]New ISB'!$B:$FF,19,0)</f>
        <v>0</v>
      </c>
      <c r="T89" s="126">
        <f>VLOOKUP($A89,'[4]New ISB'!$B:$FF,20,0)</f>
        <v>0</v>
      </c>
      <c r="U89" s="126">
        <f>VLOOKUP($A89,'[4]New ISB'!$B:$FF,21,0)</f>
        <v>0</v>
      </c>
      <c r="V89" s="126">
        <f>VLOOKUP($A89,'[4]New ISB'!$B:$FF,22,0)</f>
        <v>0</v>
      </c>
      <c r="W89" s="126">
        <f>VLOOKUP($A89,'[4]New ISB'!$B:$FF,23,0)</f>
        <v>0</v>
      </c>
      <c r="X89" s="126">
        <f>VLOOKUP($A89,'[4]New ISB'!$B:$FF,24,0)</f>
        <v>0</v>
      </c>
      <c r="Y89" s="126">
        <f>VLOOKUP($A89,'[4]New ISB'!$B:$FF,25,0)</f>
        <v>0</v>
      </c>
      <c r="Z89" s="126">
        <f>VLOOKUP($A89,'[4]New ISB'!$B:$FF,26,0)</f>
        <v>43076.467786259498</v>
      </c>
      <c r="AA89" s="126">
        <f>VLOOKUP($A89,'[4]New ISB'!$B:$FF,27,0)</f>
        <v>0</v>
      </c>
      <c r="AB89" s="126"/>
      <c r="AC89" s="126">
        <f>VLOOKUP($A89,'[4]New ISB'!$B:$FF,28,0)</f>
        <v>60723.431999999942</v>
      </c>
      <c r="AD89" s="126">
        <f>VLOOKUP($A89,'[4]New ISB'!$B:$FF,29,0)</f>
        <v>0</v>
      </c>
      <c r="AE89" s="126">
        <f>VLOOKUP($A89,'[4]New ISB'!$B:$FF,30,0)</f>
        <v>0</v>
      </c>
      <c r="AF89" s="126">
        <f>VLOOKUP($A89,'[4]New ISB'!$B:$FF,31,0)</f>
        <v>0</v>
      </c>
      <c r="AG89" s="126">
        <f>VLOOKUP($A89,'[4]New ISB'!$B:$FF,32,0)</f>
        <v>138401.09</v>
      </c>
      <c r="AH89" s="126">
        <f>VLOOKUP($A89,'[4]New ISB'!$B:$FF,33,0)</f>
        <v>0</v>
      </c>
      <c r="AI89" s="126">
        <f>VLOOKUP($A89,'[4]New ISB'!$B:$FF,34,0)</f>
        <v>0</v>
      </c>
      <c r="AJ89" s="126">
        <f>VLOOKUP($A89,'[4]New ISB'!$B:$FF,35,0)</f>
        <v>0</v>
      </c>
      <c r="AK89" s="126">
        <f>VLOOKUP($A89,'[4]New ISB'!$B:$FF,36,0)</f>
        <v>5029.6319999999996</v>
      </c>
      <c r="AL89" s="126">
        <f>VLOOKUP($A89,'[4]New ISB'!$B:$FF,37,0)</f>
        <v>0</v>
      </c>
      <c r="AM89" s="126">
        <f>VLOOKUP($A89,'[4]New ISB'!$B:$FF,38,0)</f>
        <v>0</v>
      </c>
      <c r="AN89" s="126">
        <f>VLOOKUP($A89,'[4]New ISB'!$B:$FF,39,0)</f>
        <v>0</v>
      </c>
      <c r="AO89" s="126">
        <f>VLOOKUP($A89,'[4]New ISB'!$B:$FF,40,0)</f>
        <v>0</v>
      </c>
      <c r="AP89" s="126">
        <f>VLOOKUP($A89,'[4]New ISB'!$B:$FF,41,0)</f>
        <v>0</v>
      </c>
      <c r="AQ89" s="126">
        <f>VLOOKUP($A89,'[4]New ISB'!$B:$FF,42,0)</f>
        <v>0</v>
      </c>
      <c r="AR89" s="126">
        <f>VLOOKUP($A89,'[4]New ISB'!$B:$FF,43,0)</f>
        <v>0</v>
      </c>
      <c r="AS89" s="126">
        <f>VLOOKUP($A89,'[4]New ISB'!$B:$FF,44,0)</f>
        <v>0</v>
      </c>
      <c r="AT89" s="126">
        <f t="shared" si="23"/>
        <v>775658.41055999999</v>
      </c>
      <c r="AU89" s="126">
        <f t="shared" si="24"/>
        <v>189353.29978625942</v>
      </c>
      <c r="AV89" s="126">
        <f t="shared" si="25"/>
        <v>143430.72200000001</v>
      </c>
      <c r="AW89" s="126">
        <f>VLOOKUP($A89,'[4]New ISB'!$B:$FF,48,0)</f>
        <v>80865.629462399971</v>
      </c>
      <c r="AX89" s="126">
        <f t="shared" si="26"/>
        <v>1108442.4323462595</v>
      </c>
      <c r="AY89" s="126">
        <f>VLOOKUP($A89,'[4]New ISB'!$B:$CC,50,0)</f>
        <v>1103412.8003462595</v>
      </c>
      <c r="AZ89" s="126">
        <f>VLOOKUP($A89,'[4]New ISB'!$B:$CC,51,0)</f>
        <v>4610</v>
      </c>
      <c r="BA89" s="126">
        <f>VLOOKUP($A89,'[4]New ISB'!$B:$CC,52,0)</f>
        <v>995760</v>
      </c>
      <c r="BB89" s="126">
        <f>VLOOKUP($A89,'[4]New ISB'!$B:$CC,53,0)</f>
        <v>0</v>
      </c>
      <c r="BC89" s="126">
        <f>VLOOKUP($A89,'[4]New ISB'!$B:$CC,54,0)</f>
        <v>0</v>
      </c>
      <c r="BD89" s="126">
        <f>VLOOKUP($A89,'[4]New ISB'!$B:$CC,55,0)</f>
        <v>1108442.4323462595</v>
      </c>
      <c r="BE89" s="126">
        <f>VLOOKUP($A89,'[4]New ISB'!$B:$CC,56,0)</f>
        <v>1108442.4323462595</v>
      </c>
      <c r="BF89" s="126">
        <f>VLOOKUP($A89,'[4]New ISB'!$B:$CC,57,0)</f>
        <v>0</v>
      </c>
      <c r="BG89" s="126">
        <f>VLOOKUP($A89,'[4]New ISB'!$B:$CC,58,0)</f>
        <v>1000789.632</v>
      </c>
      <c r="BH89" s="126">
        <f>VLOOKUP($A89,'[4]New ISB'!$B:$CC,59,0)</f>
        <v>857358.91</v>
      </c>
      <c r="BI89" s="126">
        <f>VLOOKUP($A89,'[4]New ISB'!$B:$CC,60,0)</f>
        <v>965011.71034625953</v>
      </c>
      <c r="BJ89" s="126">
        <f>VLOOKUP($A89,'[4]New ISB'!$B:$CC,61,0)</f>
        <v>4467.6468071586087</v>
      </c>
      <c r="BK89" s="126">
        <f>VLOOKUP($A89,'[4]New ISB'!$B:$CC,62,0)</f>
        <v>4483.0854485232067</v>
      </c>
      <c r="BL89" s="159">
        <f>VLOOKUP($A89,'[4]New ISB'!$B:$CC,63,0)</f>
        <v>-3.4437535357894379E-3</v>
      </c>
      <c r="BM89" s="126">
        <f>VLOOKUP($A89,'[4]New ISB'!$B:$CC,64,0)</f>
        <v>3.4437535357894379E-3</v>
      </c>
      <c r="BN89" s="126">
        <f>VLOOKUP($A89,'[4]New ISB'!$B:$CC,65,0)</f>
        <v>3334.746534753162</v>
      </c>
      <c r="BO89" s="126">
        <f>VLOOKUP($A89,'[4]New ISB'!$B:$CC,66,0)</f>
        <v>1111777.1788810126</v>
      </c>
      <c r="BP89" s="126">
        <f>VLOOKUP($A89,'[4]New ISB'!$B:$CC,67,0)</f>
        <v>5123.8312355602438</v>
      </c>
      <c r="BQ89" s="127" t="str">
        <f>VLOOKUP($A89,'[4]New ISB'!$B:$CC,68,0)</f>
        <v>Y</v>
      </c>
      <c r="BR89" s="126">
        <f>VLOOKUP($A89,'[4]New ISB'!$B:$CC,69,0)</f>
        <v>5147.1165688935771</v>
      </c>
      <c r="BS89" s="159">
        <f>VLOOKUP($A89,'[4]New ISB'!$B:$CC,70,0)</f>
        <v>1.1981751668962426E-2</v>
      </c>
      <c r="BT89" s="126">
        <f>VLOOKUP($A89,'[4]New ISB'!$B:$CC,71,0)</f>
        <v>0</v>
      </c>
      <c r="BU89" s="126">
        <f>VLOOKUP($A89,'[4]New ISB'!$B:$CC,72,0)</f>
        <v>1111777.1788810126</v>
      </c>
      <c r="BV89" s="126">
        <f>VLOOKUP($A89,'[4]New ISB'!$B:$CC,73,0)</f>
        <v>0</v>
      </c>
      <c r="BW89" s="126">
        <f>VLOOKUP($A89,'[4]New ISB'!$B:$CC,74,0)</f>
        <v>1111777.1788810126</v>
      </c>
      <c r="BY89" s="126">
        <f>VLOOKUP($A89,'[4]New ISB'!$B:$CC,75,0)</f>
        <v>5029.6319999999996</v>
      </c>
      <c r="BZ89" s="126">
        <f>VLOOKUP($A89,'[4]New ISB'!$B:$CC,76,0)</f>
        <v>1106747.5468810126</v>
      </c>
      <c r="CA89" s="126">
        <f>VLOOKUP(A89,'[4]New ISB'!$B:$F,5,0)</f>
        <v>216</v>
      </c>
      <c r="CB89" s="129">
        <f>VLOOKUP($A89,'[4]Adjusted Factors'!$E:$W,18,0)</f>
        <v>0</v>
      </c>
      <c r="CC89" s="129">
        <f>VLOOKUP($A89,'[4]Adjusted Factors'!$E:$W,19,0)</f>
        <v>0</v>
      </c>
      <c r="CE89" s="126"/>
      <c r="CI89" s="124" t="s">
        <v>187</v>
      </c>
      <c r="CJ89" s="124">
        <v>3058</v>
      </c>
      <c r="CK89" s="144"/>
      <c r="CL89" s="145"/>
      <c r="CM89" s="124">
        <f ca="1">VLOOKUP($A89,'[5]Adjusted Factors'!$E:$BH,28,0)</f>
        <v>50.999999999999972</v>
      </c>
      <c r="CN89" s="124">
        <f ca="1">VLOOKUP($A89,'[5]Adjusted Factors'!$E:$BH,29,0)</f>
        <v>50.999999999999972</v>
      </c>
      <c r="CO89" s="124">
        <f ca="1">VLOOKUP($A89,'[5]Adjusted Factors'!$E:$BH,30,0)</f>
        <v>0</v>
      </c>
      <c r="CP89" s="124">
        <f ca="1">VLOOKUP($A89,'[5]Adjusted Factors'!$E:$BH,31,0)</f>
        <v>0</v>
      </c>
      <c r="CQ89" s="124">
        <f ca="1">VLOOKUP($A89,'[5]Adjusted Factors'!$E:$BH,32,0)</f>
        <v>170</v>
      </c>
      <c r="CR89" s="124">
        <f ca="1">VLOOKUP($A89,'[5]Adjusted Factors'!$E:$BH,33,0)</f>
        <v>13.999999999999996</v>
      </c>
      <c r="CS89" s="124">
        <f ca="1">VLOOKUP($A89,'[5]Adjusted Factors'!$E:$BH,34,0)</f>
        <v>10.999999999999995</v>
      </c>
      <c r="CT89" s="124">
        <f ca="1">VLOOKUP($A89,'[5]Adjusted Factors'!$E:$BH,35,0)</f>
        <v>10.000000000000002</v>
      </c>
      <c r="CU89" s="124">
        <f ca="1">VLOOKUP($A89,'[5]Adjusted Factors'!$E:$BH,36,0)</f>
        <v>9.0000000000000071</v>
      </c>
      <c r="CV89" s="124">
        <f ca="1">VLOOKUP($A89,'[5]Adjusted Factors'!$E:$BH,37,0)</f>
        <v>2.0000000000000004</v>
      </c>
      <c r="CW89" s="124">
        <f ca="1">VLOOKUP($A89,'[5]Adjusted Factors'!$E:$BH,38,0)</f>
        <v>0</v>
      </c>
      <c r="CX89" s="124">
        <f ca="1">VLOOKUP($A89,'[5]Adjusted Factors'!$E:$BH,39,0)</f>
        <v>0</v>
      </c>
      <c r="CY89" s="124">
        <f ca="1">VLOOKUP($A89,'[5]Adjusted Factors'!$E:$BH,40,0)</f>
        <v>0</v>
      </c>
      <c r="CZ89" s="124">
        <f ca="1">VLOOKUP($A89,'[5]Adjusted Factors'!$E:$BH,41,0)</f>
        <v>0</v>
      </c>
      <c r="DA89" s="124">
        <f ca="1">VLOOKUP($A89,'[5]Adjusted Factors'!$E:$BH,42,0)</f>
        <v>0</v>
      </c>
      <c r="DB89" s="124">
        <f ca="1">VLOOKUP($A89,'[5]Adjusted Factors'!$E:$BH,43,0)</f>
        <v>0</v>
      </c>
      <c r="DC89" s="124">
        <f ca="1">VLOOKUP($A89,'[5]Adjusted Factors'!$E:$BH,44,0)</f>
        <v>0</v>
      </c>
      <c r="DD89" s="124">
        <f ca="1">VLOOKUP($A89,'[5]Adjusted Factors'!$E:$BH,45,0)</f>
        <v>0</v>
      </c>
      <c r="DE89" s="124">
        <f ca="1">VLOOKUP($A89,'[5]Adjusted Factors'!$E:$BH,46,0)</f>
        <v>70.900763358778562</v>
      </c>
      <c r="DF89" s="124">
        <f ca="1">VLOOKUP($A89,'[5]Adjusted Factors'!$E:$BH,47,0)</f>
        <v>0</v>
      </c>
      <c r="DG89" s="124">
        <f ca="1">VLOOKUP($A89,'[5]Adjusted Factors'!$E:$BH,48,0)</f>
        <v>50.399999999999956</v>
      </c>
      <c r="DH89" s="124">
        <f ca="1">VLOOKUP($A89,'[5]Adjusted Factors'!$E:$BH,49,0)</f>
        <v>0</v>
      </c>
      <c r="DI89" s="124">
        <f ca="1">VLOOKUP($A89,'[5]Adjusted Factors'!$E:$BH,50,0)</f>
        <v>0</v>
      </c>
      <c r="DJ89" s="124">
        <f ca="1">VLOOKUP($A89,'[5]Adjusted Factors'!$E:$BH,51,0)</f>
        <v>0</v>
      </c>
      <c r="DK89" s="124">
        <f ca="1">VLOOKUP($A89,'[5]Adjusted Factors'!$E:$BH,52,0)</f>
        <v>0</v>
      </c>
      <c r="DL89" s="124">
        <f ca="1">VLOOKUP($A89,'[5]Adjusted Factors'!$E:$BH,53,0)</f>
        <v>0</v>
      </c>
      <c r="DM89" s="124">
        <f ca="1">VLOOKUP($A89,'[5]Adjusted Factors'!$E:$BH,54,0)</f>
        <v>0</v>
      </c>
      <c r="DN89" s="124">
        <f ca="1">VLOOKUP($A89,'[5]Adjusted Factors'!$E:$BH,55,0)</f>
        <v>0</v>
      </c>
      <c r="DO89" s="124">
        <f ca="1">VLOOKUP($A89,'[5]Adjusted Factors'!$E:$BH,55,0)</f>
        <v>0</v>
      </c>
    </row>
    <row r="90" spans="1:119" x14ac:dyDescent="0.2">
      <c r="A90" s="124">
        <v>141271</v>
      </c>
      <c r="B90" s="124">
        <v>8262350</v>
      </c>
      <c r="C90" s="124" t="s">
        <v>148</v>
      </c>
      <c r="D90" s="126">
        <f>VLOOKUP(A90,'[4]New ISB'!$B$6:$G$195,4,0)</f>
        <v>60</v>
      </c>
      <c r="E90" s="126">
        <f>VLOOKUP(A90,'[4]New ISB'!$B$6:$G$195,5,0)</f>
        <v>60</v>
      </c>
      <c r="F90" s="126">
        <f>VLOOKUP(A90,'[4]New ISB'!$B$6:$G$195,6,0)</f>
        <v>0</v>
      </c>
      <c r="G90" s="126">
        <f>VLOOKUP(A90,'[4]New ISB'!$B:$H,7,0)</f>
        <v>215460.66959999999</v>
      </c>
      <c r="H90" s="126">
        <f>VLOOKUP(A90,'[4]New ISB'!$B:$J,8,0)</f>
        <v>0</v>
      </c>
      <c r="I90" s="126">
        <f>VLOOKUP(A90,'[4]New ISB'!$B:$J,9,0)</f>
        <v>0</v>
      </c>
      <c r="J90" s="126">
        <f>VLOOKUP($A90,'[4]New ISB'!$B:$FF,10,0)</f>
        <v>5045.9000000000096</v>
      </c>
      <c r="K90" s="126">
        <f>VLOOKUP($A90,'[4]New ISB'!$B:$FF,11,0)</f>
        <v>0</v>
      </c>
      <c r="L90" s="126">
        <f>VLOOKUP($A90,'[4]New ISB'!$B:$FF,12,0)</f>
        <v>8444.1000000000167</v>
      </c>
      <c r="M90" s="126">
        <f>VLOOKUP($A90,'[4]New ISB'!$B:$FF,13,0)</f>
        <v>0</v>
      </c>
      <c r="N90" s="126">
        <f>VLOOKUP($A90,'[4]New ISB'!$B:$FF,14,0)</f>
        <v>492.20338983050897</v>
      </c>
      <c r="O90" s="126">
        <f>VLOOKUP($A90,'[4]New ISB'!$B:$FF,15,0)</f>
        <v>1492.2711864406781</v>
      </c>
      <c r="P90" s="126">
        <f>VLOOKUP($A90,'[4]New ISB'!$B:$FF,16,0)</f>
        <v>466.01694915254285</v>
      </c>
      <c r="Q90" s="126">
        <f>VLOOKUP($A90,'[4]New ISB'!$B:$FF,17,0)</f>
        <v>0</v>
      </c>
      <c r="R90" s="126">
        <f>VLOOKUP($A90,'[4]New ISB'!$B:$FF,18,0)</f>
        <v>0</v>
      </c>
      <c r="S90" s="126">
        <f>VLOOKUP($A90,'[4]New ISB'!$B:$FF,19,0)</f>
        <v>1424.216949152544</v>
      </c>
      <c r="T90" s="126">
        <f>VLOOKUP($A90,'[4]New ISB'!$B:$FF,20,0)</f>
        <v>0</v>
      </c>
      <c r="U90" s="126">
        <f>VLOOKUP($A90,'[4]New ISB'!$B:$FF,21,0)</f>
        <v>0</v>
      </c>
      <c r="V90" s="126">
        <f>VLOOKUP($A90,'[4]New ISB'!$B:$FF,22,0)</f>
        <v>0</v>
      </c>
      <c r="W90" s="126">
        <f>VLOOKUP($A90,'[4]New ISB'!$B:$FF,23,0)</f>
        <v>0</v>
      </c>
      <c r="X90" s="126">
        <f>VLOOKUP($A90,'[4]New ISB'!$B:$FF,24,0)</f>
        <v>0</v>
      </c>
      <c r="Y90" s="126">
        <f>VLOOKUP($A90,'[4]New ISB'!$B:$FF,25,0)</f>
        <v>0</v>
      </c>
      <c r="Z90" s="126">
        <f>VLOOKUP($A90,'[4]New ISB'!$B:$FF,26,0)</f>
        <v>14912.836363636359</v>
      </c>
      <c r="AA90" s="126">
        <f>VLOOKUP($A90,'[4]New ISB'!$B:$FF,27,0)</f>
        <v>0</v>
      </c>
      <c r="AB90" s="126"/>
      <c r="AC90" s="126">
        <f>VLOOKUP($A90,'[4]New ISB'!$B:$FF,28,0)</f>
        <v>39243.034285714282</v>
      </c>
      <c r="AD90" s="126">
        <f>VLOOKUP($A90,'[4]New ISB'!$B:$FF,29,0)</f>
        <v>0</v>
      </c>
      <c r="AE90" s="126">
        <f>VLOOKUP($A90,'[4]New ISB'!$B:$FF,30,0)</f>
        <v>395.43200000000172</v>
      </c>
      <c r="AF90" s="126">
        <f>VLOOKUP($A90,'[4]New ISB'!$B:$FF,31,0)</f>
        <v>0</v>
      </c>
      <c r="AG90" s="126">
        <f>VLOOKUP($A90,'[4]New ISB'!$B:$FF,32,0)</f>
        <v>138401.09</v>
      </c>
      <c r="AH90" s="126">
        <f>VLOOKUP($A90,'[4]New ISB'!$B:$FF,33,0)</f>
        <v>0</v>
      </c>
      <c r="AI90" s="126">
        <f>VLOOKUP($A90,'[4]New ISB'!$B:$FF,34,0)</f>
        <v>0</v>
      </c>
      <c r="AJ90" s="126">
        <f>VLOOKUP($A90,'[4]New ISB'!$B:$FF,35,0)</f>
        <v>0</v>
      </c>
      <c r="AK90" s="126">
        <f>VLOOKUP($A90,'[4]New ISB'!$B:$FF,36,0)</f>
        <v>4464.6400000000003</v>
      </c>
      <c r="AL90" s="126">
        <f>VLOOKUP($A90,'[4]New ISB'!$B:$FF,37,0)</f>
        <v>0</v>
      </c>
      <c r="AM90" s="126">
        <f>VLOOKUP($A90,'[4]New ISB'!$B:$FF,38,0)</f>
        <v>0</v>
      </c>
      <c r="AN90" s="126">
        <f>VLOOKUP($A90,'[4]New ISB'!$B:$FF,39,0)</f>
        <v>0</v>
      </c>
      <c r="AO90" s="126">
        <f>VLOOKUP($A90,'[4]New ISB'!$B:$FF,40,0)</f>
        <v>0</v>
      </c>
      <c r="AP90" s="126">
        <f>VLOOKUP($A90,'[4]New ISB'!$B:$FF,41,0)</f>
        <v>0</v>
      </c>
      <c r="AQ90" s="126">
        <f>VLOOKUP($A90,'[4]New ISB'!$B:$FF,42,0)</f>
        <v>0</v>
      </c>
      <c r="AR90" s="126">
        <f>VLOOKUP($A90,'[4]New ISB'!$B:$FF,43,0)</f>
        <v>0</v>
      </c>
      <c r="AS90" s="126">
        <f>VLOOKUP($A90,'[4]New ISB'!$B:$FF,44,0)</f>
        <v>0</v>
      </c>
      <c r="AT90" s="126">
        <f t="shared" si="23"/>
        <v>215460.66959999999</v>
      </c>
      <c r="AU90" s="126">
        <f t="shared" si="24"/>
        <v>71916.011123926932</v>
      </c>
      <c r="AV90" s="126">
        <f t="shared" si="25"/>
        <v>142865.73000000001</v>
      </c>
      <c r="AW90" s="126">
        <f>VLOOKUP($A90,'[4]New ISB'!$B:$FF,48,0)</f>
        <v>31504.271711845042</v>
      </c>
      <c r="AX90" s="126">
        <f t="shared" si="26"/>
        <v>430242.41072392697</v>
      </c>
      <c r="AY90" s="126">
        <f>VLOOKUP($A90,'[4]New ISB'!$B:$CC,50,0)</f>
        <v>425777.77072392695</v>
      </c>
      <c r="AZ90" s="126">
        <f>VLOOKUP($A90,'[4]New ISB'!$B:$CC,51,0)</f>
        <v>4610</v>
      </c>
      <c r="BA90" s="126">
        <f>VLOOKUP($A90,'[4]New ISB'!$B:$CC,52,0)</f>
        <v>276600</v>
      </c>
      <c r="BB90" s="126">
        <f>VLOOKUP($A90,'[4]New ISB'!$B:$CC,53,0)</f>
        <v>0</v>
      </c>
      <c r="BC90" s="126">
        <f>VLOOKUP($A90,'[4]New ISB'!$B:$CC,54,0)</f>
        <v>0</v>
      </c>
      <c r="BD90" s="126">
        <f>VLOOKUP($A90,'[4]New ISB'!$B:$CC,55,0)</f>
        <v>430242.41072392697</v>
      </c>
      <c r="BE90" s="126">
        <f>VLOOKUP($A90,'[4]New ISB'!$B:$CC,56,0)</f>
        <v>430242.41072392697</v>
      </c>
      <c r="BF90" s="126">
        <f>VLOOKUP($A90,'[4]New ISB'!$B:$CC,57,0)</f>
        <v>0</v>
      </c>
      <c r="BG90" s="126">
        <f>VLOOKUP($A90,'[4]New ISB'!$B:$CC,58,0)</f>
        <v>281064.64</v>
      </c>
      <c r="BH90" s="126">
        <f>VLOOKUP($A90,'[4]New ISB'!$B:$CC,59,0)</f>
        <v>138198.91</v>
      </c>
      <c r="BI90" s="126">
        <f>VLOOKUP($A90,'[4]New ISB'!$B:$CC,60,0)</f>
        <v>287376.68072392698</v>
      </c>
      <c r="BJ90" s="126">
        <f>VLOOKUP($A90,'[4]New ISB'!$B:$CC,61,0)</f>
        <v>4789.6113453987828</v>
      </c>
      <c r="BK90" s="126">
        <f>VLOOKUP($A90,'[4]New ISB'!$B:$CC,62,0)</f>
        <v>4494.6070659999996</v>
      </c>
      <c r="BL90" s="159">
        <f>VLOOKUP($A90,'[4]New ISB'!$B:$CC,63,0)</f>
        <v>6.5635165670071327E-2</v>
      </c>
      <c r="BM90" s="126">
        <f>VLOOKUP($A90,'[4]New ISB'!$B:$CC,64,0)</f>
        <v>0</v>
      </c>
      <c r="BN90" s="126">
        <f>VLOOKUP($A90,'[4]New ISB'!$B:$CC,65,0)</f>
        <v>0</v>
      </c>
      <c r="BO90" s="126">
        <f>VLOOKUP($A90,'[4]New ISB'!$B:$CC,66,0)</f>
        <v>430242.41072392697</v>
      </c>
      <c r="BP90" s="126">
        <f>VLOOKUP($A90,'[4]New ISB'!$B:$CC,67,0)</f>
        <v>7096.2961787321155</v>
      </c>
      <c r="BQ90" s="127" t="str">
        <f>VLOOKUP($A90,'[4]New ISB'!$B:$CC,68,0)</f>
        <v>Y</v>
      </c>
      <c r="BR90" s="126">
        <f>VLOOKUP($A90,'[4]New ISB'!$B:$CC,69,0)</f>
        <v>7170.7068453987831</v>
      </c>
      <c r="BS90" s="159">
        <f>VLOOKUP($A90,'[4]New ISB'!$B:$CC,70,0)</f>
        <v>-2.760120179079717E-2</v>
      </c>
      <c r="BT90" s="126">
        <f>VLOOKUP($A90,'[4]New ISB'!$B:$CC,71,0)</f>
        <v>0</v>
      </c>
      <c r="BU90" s="126">
        <f>VLOOKUP($A90,'[4]New ISB'!$B:$CC,72,0)</f>
        <v>430242.41072392697</v>
      </c>
      <c r="BV90" s="126">
        <f>VLOOKUP($A90,'[4]New ISB'!$B:$CC,73,0)</f>
        <v>0</v>
      </c>
      <c r="BW90" s="126">
        <f>VLOOKUP($A90,'[4]New ISB'!$B:$CC,74,0)</f>
        <v>430242.41072392697</v>
      </c>
      <c r="BY90" s="126">
        <f>VLOOKUP($A90,'[4]New ISB'!$B:$CC,75,0)</f>
        <v>4464.6400000000003</v>
      </c>
      <c r="BZ90" s="126">
        <f>VLOOKUP($A90,'[4]New ISB'!$B:$CC,76,0)</f>
        <v>425777.77072392695</v>
      </c>
      <c r="CA90" s="126">
        <f>VLOOKUP(A90,'[4]New ISB'!$B:$F,5,0)</f>
        <v>60</v>
      </c>
      <c r="CB90" s="129">
        <f>VLOOKUP($A90,'[4]Adjusted Factors'!$E:$W,18,0)</f>
        <v>0</v>
      </c>
      <c r="CC90" s="129">
        <f>VLOOKUP($A90,'[4]Adjusted Factors'!$E:$W,19,0)</f>
        <v>0</v>
      </c>
      <c r="CE90" s="126"/>
      <c r="CI90" s="124" t="s">
        <v>188</v>
      </c>
      <c r="CJ90" s="124">
        <v>3378</v>
      </c>
      <c r="CK90" s="144"/>
      <c r="CL90" s="145"/>
      <c r="CM90" s="124">
        <f ca="1">VLOOKUP($A90,'[5]Adjusted Factors'!$E:$BH,28,0)</f>
        <v>10.00000000000002</v>
      </c>
      <c r="CN90" s="124">
        <f ca="1">VLOOKUP($A90,'[5]Adjusted Factors'!$E:$BH,29,0)</f>
        <v>10.00000000000002</v>
      </c>
      <c r="CO90" s="124">
        <f ca="1">VLOOKUP($A90,'[5]Adjusted Factors'!$E:$BH,30,0)</f>
        <v>0</v>
      </c>
      <c r="CP90" s="124">
        <f ca="1">VLOOKUP($A90,'[5]Adjusted Factors'!$E:$BH,31,0)</f>
        <v>0</v>
      </c>
      <c r="CQ90" s="124">
        <f ca="1">VLOOKUP($A90,'[5]Adjusted Factors'!$E:$BH,32,0)</f>
        <v>49.830508474576256</v>
      </c>
      <c r="CR90" s="124">
        <f ca="1">VLOOKUP($A90,'[5]Adjusted Factors'!$E:$BH,33,0)</f>
        <v>2.0338983050847479</v>
      </c>
      <c r="CS90" s="124">
        <f ca="1">VLOOKUP($A90,'[5]Adjusted Factors'!$E:$BH,34,0)</f>
        <v>5.0847457627118642</v>
      </c>
      <c r="CT90" s="124">
        <f ca="1">VLOOKUP($A90,'[5]Adjusted Factors'!$E:$BH,35,0)</f>
        <v>1.0169491525423739</v>
      </c>
      <c r="CU90" s="124">
        <f ca="1">VLOOKUP($A90,'[5]Adjusted Factors'!$E:$BH,36,0)</f>
        <v>0</v>
      </c>
      <c r="CV90" s="124">
        <f ca="1">VLOOKUP($A90,'[5]Adjusted Factors'!$E:$BH,37,0)</f>
        <v>0</v>
      </c>
      <c r="CW90" s="124">
        <f ca="1">VLOOKUP($A90,'[5]Adjusted Factors'!$E:$BH,38,0)</f>
        <v>2.0338983050847479</v>
      </c>
      <c r="CX90" s="124">
        <f ca="1">VLOOKUP($A90,'[5]Adjusted Factors'!$E:$BH,39,0)</f>
        <v>0</v>
      </c>
      <c r="CY90" s="124">
        <f ca="1">VLOOKUP($A90,'[5]Adjusted Factors'!$E:$BH,40,0)</f>
        <v>0</v>
      </c>
      <c r="CZ90" s="124">
        <f ca="1">VLOOKUP($A90,'[5]Adjusted Factors'!$E:$BH,41,0)</f>
        <v>0</v>
      </c>
      <c r="DA90" s="124">
        <f ca="1">VLOOKUP($A90,'[5]Adjusted Factors'!$E:$BH,42,0)</f>
        <v>0</v>
      </c>
      <c r="DB90" s="124">
        <f ca="1">VLOOKUP($A90,'[5]Adjusted Factors'!$E:$BH,43,0)</f>
        <v>0</v>
      </c>
      <c r="DC90" s="124">
        <f ca="1">VLOOKUP($A90,'[5]Adjusted Factors'!$E:$BH,44,0)</f>
        <v>0</v>
      </c>
      <c r="DD90" s="124">
        <f ca="1">VLOOKUP($A90,'[5]Adjusted Factors'!$E:$BH,45,0)</f>
        <v>0</v>
      </c>
      <c r="DE90" s="124">
        <f ca="1">VLOOKUP($A90,'[5]Adjusted Factors'!$E:$BH,46,0)</f>
        <v>24.54545454545454</v>
      </c>
      <c r="DF90" s="124">
        <f ca="1">VLOOKUP($A90,'[5]Adjusted Factors'!$E:$BH,47,0)</f>
        <v>0</v>
      </c>
      <c r="DG90" s="124">
        <f ca="1">VLOOKUP($A90,'[5]Adjusted Factors'!$E:$BH,48,0)</f>
        <v>32.571428571428569</v>
      </c>
      <c r="DH90" s="124">
        <f ca="1">VLOOKUP($A90,'[5]Adjusted Factors'!$E:$BH,49,0)</f>
        <v>0</v>
      </c>
      <c r="DI90" s="124">
        <f ca="1">VLOOKUP($A90,'[5]Adjusted Factors'!$E:$BH,50,0)</f>
        <v>0</v>
      </c>
      <c r="DJ90" s="124">
        <f ca="1">VLOOKUP($A90,'[5]Adjusted Factors'!$E:$BH,51,0)</f>
        <v>0</v>
      </c>
      <c r="DK90" s="124">
        <f ca="1">VLOOKUP($A90,'[5]Adjusted Factors'!$E:$BH,52,0)</f>
        <v>0</v>
      </c>
      <c r="DL90" s="124">
        <f ca="1">VLOOKUP($A90,'[5]Adjusted Factors'!$E:$BH,53,0)</f>
        <v>0</v>
      </c>
      <c r="DM90" s="124">
        <f ca="1">VLOOKUP($A90,'[5]Adjusted Factors'!$E:$BH,54,0)</f>
        <v>0</v>
      </c>
      <c r="DN90" s="124">
        <f ca="1">VLOOKUP($A90,'[5]Adjusted Factors'!$E:$BH,55,0)</f>
        <v>0.40000000000000174</v>
      </c>
      <c r="DO90" s="124">
        <f ca="1">VLOOKUP($A90,'[5]Adjusted Factors'!$E:$BH,55,0)</f>
        <v>0.40000000000000174</v>
      </c>
    </row>
    <row r="91" spans="1:119" x14ac:dyDescent="0.2">
      <c r="A91" s="124">
        <v>136853</v>
      </c>
      <c r="B91" s="124">
        <v>8263388</v>
      </c>
      <c r="C91" s="124" t="s">
        <v>171</v>
      </c>
      <c r="D91" s="126">
        <f>VLOOKUP(A91,'[4]New ISB'!$B$6:$G$195,4,0)</f>
        <v>668</v>
      </c>
      <c r="E91" s="126">
        <f>VLOOKUP(A91,'[4]New ISB'!$B$6:$G$195,5,0)</f>
        <v>668</v>
      </c>
      <c r="F91" s="126">
        <f>VLOOKUP(A91,'[4]New ISB'!$B$6:$G$195,6,0)</f>
        <v>0</v>
      </c>
      <c r="G91" s="126">
        <f>VLOOKUP(A91,'[4]New ISB'!$B:$H,7,0)</f>
        <v>2398795.4548800001</v>
      </c>
      <c r="H91" s="126">
        <f>VLOOKUP(A91,'[4]New ISB'!$B:$J,8,0)</f>
        <v>0</v>
      </c>
      <c r="I91" s="126">
        <f>VLOOKUP(A91,'[4]New ISB'!$B:$J,9,0)</f>
        <v>0</v>
      </c>
      <c r="J91" s="126">
        <f>VLOOKUP($A91,'[4]New ISB'!$B:$FF,10,0)</f>
        <v>58027.849999999824</v>
      </c>
      <c r="K91" s="126">
        <f>VLOOKUP($A91,'[4]New ISB'!$B:$FF,11,0)</f>
        <v>0</v>
      </c>
      <c r="L91" s="126">
        <f>VLOOKUP($A91,'[4]New ISB'!$B:$FF,12,0)</f>
        <v>97951.55999999975</v>
      </c>
      <c r="M91" s="126">
        <f>VLOOKUP($A91,'[4]New ISB'!$B:$FF,13,0)</f>
        <v>0</v>
      </c>
      <c r="N91" s="126">
        <f>VLOOKUP($A91,'[4]New ISB'!$B:$FF,14,0)</f>
        <v>3150.7166416791579</v>
      </c>
      <c r="O91" s="126">
        <f>VLOOKUP($A91,'[4]New ISB'!$B:$FF,15,0)</f>
        <v>2351.3599999999906</v>
      </c>
      <c r="P91" s="126">
        <f>VLOOKUP($A91,'[4]New ISB'!$B:$FF,16,0)</f>
        <v>3671.4962518740481</v>
      </c>
      <c r="Q91" s="126">
        <f>VLOOKUP($A91,'[4]New ISB'!$B:$FF,17,0)</f>
        <v>0</v>
      </c>
      <c r="R91" s="126">
        <f>VLOOKUP($A91,'[4]New ISB'!$B:$FF,18,0)</f>
        <v>0</v>
      </c>
      <c r="S91" s="126">
        <f>VLOOKUP($A91,'[4]New ISB'!$B:$FF,19,0)</f>
        <v>0</v>
      </c>
      <c r="T91" s="126">
        <f>VLOOKUP($A91,'[4]New ISB'!$B:$FF,20,0)</f>
        <v>0</v>
      </c>
      <c r="U91" s="126">
        <f>VLOOKUP($A91,'[4]New ISB'!$B:$FF,21,0)</f>
        <v>0</v>
      </c>
      <c r="V91" s="126">
        <f>VLOOKUP($A91,'[4]New ISB'!$B:$FF,22,0)</f>
        <v>0</v>
      </c>
      <c r="W91" s="126">
        <f>VLOOKUP($A91,'[4]New ISB'!$B:$FF,23,0)</f>
        <v>0</v>
      </c>
      <c r="X91" s="126">
        <f>VLOOKUP($A91,'[4]New ISB'!$B:$FF,24,0)</f>
        <v>0</v>
      </c>
      <c r="Y91" s="126">
        <f>VLOOKUP($A91,'[4]New ISB'!$B:$FF,25,0)</f>
        <v>0</v>
      </c>
      <c r="Z91" s="126">
        <f>VLOOKUP($A91,'[4]New ISB'!$B:$FF,26,0)</f>
        <v>69358.473908629399</v>
      </c>
      <c r="AA91" s="126">
        <f>VLOOKUP($A91,'[4]New ISB'!$B:$FF,27,0)</f>
        <v>0</v>
      </c>
      <c r="AB91" s="126"/>
      <c r="AC91" s="126">
        <f>VLOOKUP($A91,'[4]New ISB'!$B:$FF,28,0)</f>
        <v>183455.53309768817</v>
      </c>
      <c r="AD91" s="126">
        <f>VLOOKUP($A91,'[4]New ISB'!$B:$FF,29,0)</f>
        <v>0</v>
      </c>
      <c r="AE91" s="126">
        <f>VLOOKUP($A91,'[4]New ISB'!$B:$FF,30,0)</f>
        <v>50473.367333133428</v>
      </c>
      <c r="AF91" s="126">
        <f>VLOOKUP($A91,'[4]New ISB'!$B:$FF,31,0)</f>
        <v>0</v>
      </c>
      <c r="AG91" s="126">
        <f>VLOOKUP($A91,'[4]New ISB'!$B:$FF,32,0)</f>
        <v>138401.09</v>
      </c>
      <c r="AH91" s="126">
        <f>VLOOKUP($A91,'[4]New ISB'!$B:$FF,33,0)</f>
        <v>0</v>
      </c>
      <c r="AI91" s="126">
        <f>VLOOKUP($A91,'[4]New ISB'!$B:$FF,34,0)</f>
        <v>0</v>
      </c>
      <c r="AJ91" s="126">
        <f>VLOOKUP($A91,'[4]New ISB'!$B:$FF,35,0)</f>
        <v>82999.462</v>
      </c>
      <c r="AK91" s="126">
        <f>VLOOKUP($A91,'[4]New ISB'!$B:$FF,36,0)</f>
        <v>22831.616000000002</v>
      </c>
      <c r="AL91" s="126">
        <f>VLOOKUP($A91,'[4]New ISB'!$B:$FF,37,0)</f>
        <v>0</v>
      </c>
      <c r="AM91" s="126">
        <f>VLOOKUP($A91,'[4]New ISB'!$B:$FF,38,0)</f>
        <v>0</v>
      </c>
      <c r="AN91" s="126">
        <f>VLOOKUP($A91,'[4]New ISB'!$B:$FF,39,0)</f>
        <v>0</v>
      </c>
      <c r="AO91" s="126">
        <f>VLOOKUP($A91,'[4]New ISB'!$B:$FF,40,0)</f>
        <v>0</v>
      </c>
      <c r="AP91" s="126">
        <f>VLOOKUP($A91,'[4]New ISB'!$B:$FF,41,0)</f>
        <v>0</v>
      </c>
      <c r="AQ91" s="126">
        <f>VLOOKUP($A91,'[4]New ISB'!$B:$FF,42,0)</f>
        <v>0</v>
      </c>
      <c r="AR91" s="126">
        <f>VLOOKUP($A91,'[4]New ISB'!$B:$FF,43,0)</f>
        <v>0</v>
      </c>
      <c r="AS91" s="126">
        <f>VLOOKUP($A91,'[4]New ISB'!$B:$FF,44,0)</f>
        <v>0</v>
      </c>
      <c r="AT91" s="126">
        <f t="shared" si="23"/>
        <v>2398795.4548800001</v>
      </c>
      <c r="AU91" s="126">
        <f t="shared" si="24"/>
        <v>468440.35723300371</v>
      </c>
      <c r="AV91" s="126">
        <f t="shared" si="25"/>
        <v>244232.16800000001</v>
      </c>
      <c r="AW91" s="126">
        <f>VLOOKUP($A91,'[4]New ISB'!$B:$FF,48,0)</f>
        <v>217499.9085532123</v>
      </c>
      <c r="AX91" s="126">
        <f t="shared" si="26"/>
        <v>3111467.9801130039</v>
      </c>
      <c r="AY91" s="126">
        <f>VLOOKUP($A91,'[4]New ISB'!$B:$CC,50,0)</f>
        <v>3005636.9021130041</v>
      </c>
      <c r="AZ91" s="126">
        <f>VLOOKUP($A91,'[4]New ISB'!$B:$CC,51,0)</f>
        <v>4610</v>
      </c>
      <c r="BA91" s="126">
        <f>VLOOKUP($A91,'[4]New ISB'!$B:$CC,52,0)</f>
        <v>3079480</v>
      </c>
      <c r="BB91" s="126">
        <f>VLOOKUP($A91,'[4]New ISB'!$B:$CC,53,0)</f>
        <v>73843.097886995878</v>
      </c>
      <c r="BC91" s="126">
        <f>VLOOKUP($A91,'[4]New ISB'!$B:$CC,54,0)</f>
        <v>0</v>
      </c>
      <c r="BD91" s="126">
        <f>VLOOKUP($A91,'[4]New ISB'!$B:$CC,55,0)</f>
        <v>3185311.0779999997</v>
      </c>
      <c r="BE91" s="126">
        <f>VLOOKUP($A91,'[4]New ISB'!$B:$CC,56,0)</f>
        <v>3185311.0779999988</v>
      </c>
      <c r="BF91" s="126">
        <f>VLOOKUP($A91,'[4]New ISB'!$B:$CC,57,0)</f>
        <v>0</v>
      </c>
      <c r="BG91" s="126">
        <f>VLOOKUP($A91,'[4]New ISB'!$B:$CC,58,0)</f>
        <v>3185311.0779999997</v>
      </c>
      <c r="BH91" s="126">
        <f>VLOOKUP($A91,'[4]New ISB'!$B:$CC,59,0)</f>
        <v>3024078.372</v>
      </c>
      <c r="BI91" s="126">
        <f>VLOOKUP($A91,'[4]New ISB'!$B:$CC,60,0)</f>
        <v>3024078.372</v>
      </c>
      <c r="BJ91" s="126">
        <f>VLOOKUP($A91,'[4]New ISB'!$B:$CC,61,0)</f>
        <v>4527.0634311377244</v>
      </c>
      <c r="BK91" s="126">
        <f>VLOOKUP($A91,'[4]New ISB'!$B:$CC,62,0)</f>
        <v>4436.6338191358027</v>
      </c>
      <c r="BL91" s="159">
        <f>VLOOKUP($A91,'[4]New ISB'!$B:$CC,63,0)</f>
        <v>2.0382482685834133E-2</v>
      </c>
      <c r="BM91" s="126">
        <f>VLOOKUP($A91,'[4]New ISB'!$B:$CC,64,0)</f>
        <v>0</v>
      </c>
      <c r="BN91" s="126">
        <f>VLOOKUP($A91,'[4]New ISB'!$B:$CC,65,0)</f>
        <v>0</v>
      </c>
      <c r="BO91" s="126">
        <f>VLOOKUP($A91,'[4]New ISB'!$B:$CC,66,0)</f>
        <v>3185311.0779999997</v>
      </c>
      <c r="BP91" s="126">
        <f>VLOOKUP($A91,'[4]New ISB'!$B:$CC,67,0)</f>
        <v>4610</v>
      </c>
      <c r="BQ91" s="127" t="str">
        <f>VLOOKUP($A91,'[4]New ISB'!$B:$CC,68,0)</f>
        <v>Y</v>
      </c>
      <c r="BR91" s="126">
        <f>VLOOKUP($A91,'[4]New ISB'!$B:$CC,69,0)</f>
        <v>4768.4297574850298</v>
      </c>
      <c r="BS91" s="159">
        <f>VLOOKUP($A91,'[4]New ISB'!$B:$CC,70,0)</f>
        <v>1.8791305242382483E-2</v>
      </c>
      <c r="BT91" s="126">
        <f>VLOOKUP($A91,'[4]New ISB'!$B:$CC,71,0)</f>
        <v>0</v>
      </c>
      <c r="BU91" s="126">
        <f>VLOOKUP($A91,'[4]New ISB'!$B:$CC,72,0)</f>
        <v>3185311.0779999997</v>
      </c>
      <c r="BV91" s="126">
        <f>VLOOKUP($A91,'[4]New ISB'!$B:$CC,73,0)</f>
        <v>0</v>
      </c>
      <c r="BW91" s="126">
        <f>VLOOKUP($A91,'[4]New ISB'!$B:$CC,74,0)</f>
        <v>3185311.0779999997</v>
      </c>
      <c r="BY91" s="126">
        <f>VLOOKUP($A91,'[4]New ISB'!$B:$CC,75,0)</f>
        <v>22831.616000000002</v>
      </c>
      <c r="BZ91" s="126">
        <f>VLOOKUP($A91,'[4]New ISB'!$B:$CC,76,0)</f>
        <v>3162479.4619999998</v>
      </c>
      <c r="CA91" s="126">
        <f>VLOOKUP(A91,'[4]New ISB'!$B:$F,5,0)</f>
        <v>668</v>
      </c>
      <c r="CB91" s="129">
        <f>VLOOKUP($A91,'[4]Adjusted Factors'!$E:$W,18,0)</f>
        <v>0</v>
      </c>
      <c r="CC91" s="129">
        <f>VLOOKUP($A91,'[4]Adjusted Factors'!$E:$W,19,0)</f>
        <v>0</v>
      </c>
      <c r="CE91" s="126"/>
      <c r="CI91" s="124" t="s">
        <v>189</v>
      </c>
      <c r="CJ91" s="124">
        <v>4702</v>
      </c>
      <c r="CK91" s="144"/>
      <c r="CL91" s="145"/>
      <c r="CM91" s="124">
        <f ca="1">VLOOKUP($A91,'[5]Adjusted Factors'!$E:$BH,28,0)</f>
        <v>114.99999999999966</v>
      </c>
      <c r="CN91" s="124">
        <f ca="1">VLOOKUP($A91,'[5]Adjusted Factors'!$E:$BH,29,0)</f>
        <v>115.99999999999972</v>
      </c>
      <c r="CO91" s="124">
        <f ca="1">VLOOKUP($A91,'[5]Adjusted Factors'!$E:$BH,30,0)</f>
        <v>0</v>
      </c>
      <c r="CP91" s="124">
        <f ca="1">VLOOKUP($A91,'[5]Adjusted Factors'!$E:$BH,31,0)</f>
        <v>0</v>
      </c>
      <c r="CQ91" s="124">
        <f ca="1">VLOOKUP($A91,'[5]Adjusted Factors'!$E:$BH,32,0)</f>
        <v>638.95652173913061</v>
      </c>
      <c r="CR91" s="124">
        <f ca="1">VLOOKUP($A91,'[5]Adjusted Factors'!$E:$BH,33,0)</f>
        <v>13.019490254872553</v>
      </c>
      <c r="CS91" s="124">
        <f ca="1">VLOOKUP($A91,'[5]Adjusted Factors'!$E:$BH,34,0)</f>
        <v>8.0119940029984686</v>
      </c>
      <c r="CT91" s="124">
        <f ca="1">VLOOKUP($A91,'[5]Adjusted Factors'!$E:$BH,35,0)</f>
        <v>8.0119940029984686</v>
      </c>
      <c r="CU91" s="124">
        <f ca="1">VLOOKUP($A91,'[5]Adjusted Factors'!$E:$BH,36,0)</f>
        <v>0</v>
      </c>
      <c r="CV91" s="124">
        <f ca="1">VLOOKUP($A91,'[5]Adjusted Factors'!$E:$BH,37,0)</f>
        <v>0</v>
      </c>
      <c r="CW91" s="124">
        <f ca="1">VLOOKUP($A91,'[5]Adjusted Factors'!$E:$BH,38,0)</f>
        <v>0</v>
      </c>
      <c r="CX91" s="124">
        <f ca="1">VLOOKUP($A91,'[5]Adjusted Factors'!$E:$BH,39,0)</f>
        <v>0</v>
      </c>
      <c r="CY91" s="124">
        <f ca="1">VLOOKUP($A91,'[5]Adjusted Factors'!$E:$BH,40,0)</f>
        <v>0</v>
      </c>
      <c r="CZ91" s="124">
        <f ca="1">VLOOKUP($A91,'[5]Adjusted Factors'!$E:$BH,41,0)</f>
        <v>0</v>
      </c>
      <c r="DA91" s="124">
        <f ca="1">VLOOKUP($A91,'[5]Adjusted Factors'!$E:$BH,42,0)</f>
        <v>0</v>
      </c>
      <c r="DB91" s="124">
        <f ca="1">VLOOKUP($A91,'[5]Adjusted Factors'!$E:$BH,43,0)</f>
        <v>0</v>
      </c>
      <c r="DC91" s="124">
        <f ca="1">VLOOKUP($A91,'[5]Adjusted Factors'!$E:$BH,44,0)</f>
        <v>0</v>
      </c>
      <c r="DD91" s="124">
        <f ca="1">VLOOKUP($A91,'[5]Adjusted Factors'!$E:$BH,45,0)</f>
        <v>0</v>
      </c>
      <c r="DE91" s="124">
        <f ca="1">VLOOKUP($A91,'[5]Adjusted Factors'!$E:$BH,46,0)</f>
        <v>114.15905245346863</v>
      </c>
      <c r="DF91" s="124">
        <f ca="1">VLOOKUP($A91,'[5]Adjusted Factors'!$E:$BH,47,0)</f>
        <v>0</v>
      </c>
      <c r="DG91" s="124">
        <f ca="1">VLOOKUP($A91,'[5]Adjusted Factors'!$E:$BH,48,0)</f>
        <v>152.26673729711925</v>
      </c>
      <c r="DH91" s="124">
        <f ca="1">VLOOKUP($A91,'[5]Adjusted Factors'!$E:$BH,49,0)</f>
        <v>0</v>
      </c>
      <c r="DI91" s="124">
        <f ca="1">VLOOKUP($A91,'[5]Adjusted Factors'!$E:$BH,50,0)</f>
        <v>0</v>
      </c>
      <c r="DJ91" s="124">
        <f ca="1">VLOOKUP($A91,'[5]Adjusted Factors'!$E:$BH,51,0)</f>
        <v>0</v>
      </c>
      <c r="DK91" s="124">
        <f ca="1">VLOOKUP($A91,'[5]Adjusted Factors'!$E:$BH,52,0)</f>
        <v>0</v>
      </c>
      <c r="DL91" s="124">
        <f ca="1">VLOOKUP($A91,'[5]Adjusted Factors'!$E:$BH,53,0)</f>
        <v>0</v>
      </c>
      <c r="DM91" s="124">
        <f ca="1">VLOOKUP($A91,'[5]Adjusted Factors'!$E:$BH,54,0)</f>
        <v>0</v>
      </c>
      <c r="DN91" s="124">
        <f ca="1">VLOOKUP($A91,'[5]Adjusted Factors'!$E:$BH,55,0)</f>
        <v>51.056431784107936</v>
      </c>
      <c r="DO91" s="124">
        <f ca="1">VLOOKUP($A91,'[5]Adjusted Factors'!$E:$BH,55,0)</f>
        <v>51.056431784107936</v>
      </c>
    </row>
    <row r="92" spans="1:119" x14ac:dyDescent="0.2">
      <c r="A92" s="124">
        <v>137061</v>
      </c>
      <c r="B92" s="124">
        <v>8265207</v>
      </c>
      <c r="C92" s="124" t="s">
        <v>201</v>
      </c>
      <c r="D92" s="126">
        <f>VLOOKUP(A92,'[4]New ISB'!$B$6:$G$195,4,0)</f>
        <v>672</v>
      </c>
      <c r="E92" s="126">
        <f>VLOOKUP(A92,'[4]New ISB'!$B$6:$G$195,5,0)</f>
        <v>672</v>
      </c>
      <c r="F92" s="126">
        <f>VLOOKUP(A92,'[4]New ISB'!$B$6:$G$195,6,0)</f>
        <v>0</v>
      </c>
      <c r="G92" s="126">
        <f>VLOOKUP(A92,'[4]New ISB'!$B:$H,7,0)</f>
        <v>2413159.4995200001</v>
      </c>
      <c r="H92" s="126">
        <f>VLOOKUP(A92,'[4]New ISB'!$B:$J,8,0)</f>
        <v>0</v>
      </c>
      <c r="I92" s="126">
        <f>VLOOKUP(A92,'[4]New ISB'!$B:$J,9,0)</f>
        <v>0</v>
      </c>
      <c r="J92" s="126">
        <f>VLOOKUP($A92,'[4]New ISB'!$B:$FF,10,0)</f>
        <v>38853.429999999884</v>
      </c>
      <c r="K92" s="126">
        <f>VLOOKUP($A92,'[4]New ISB'!$B:$FF,11,0)</f>
        <v>0</v>
      </c>
      <c r="L92" s="126">
        <f>VLOOKUP($A92,'[4]New ISB'!$B:$FF,12,0)</f>
        <v>93729.509999999762</v>
      </c>
      <c r="M92" s="126">
        <f>VLOOKUP($A92,'[4]New ISB'!$B:$FF,13,0)</f>
        <v>0</v>
      </c>
      <c r="N92" s="126">
        <f>VLOOKUP($A92,'[4]New ISB'!$B:$FF,14,0)</f>
        <v>7986.0000000000073</v>
      </c>
      <c r="O92" s="126">
        <f>VLOOKUP($A92,'[4]New ISB'!$B:$FF,15,0)</f>
        <v>11739.199999999997</v>
      </c>
      <c r="P92" s="126">
        <f>VLOOKUP($A92,'[4]New ISB'!$B:$FF,16,0)</f>
        <v>2749.5000000000005</v>
      </c>
      <c r="Q92" s="126">
        <f>VLOOKUP($A92,'[4]New ISB'!$B:$FF,17,0)</f>
        <v>9489.3599999999915</v>
      </c>
      <c r="R92" s="126">
        <f>VLOOKUP($A92,'[4]New ISB'!$B:$FF,18,0)</f>
        <v>0</v>
      </c>
      <c r="S92" s="126">
        <f>VLOOKUP($A92,'[4]New ISB'!$B:$FF,19,0)</f>
        <v>700.24000000000092</v>
      </c>
      <c r="T92" s="126">
        <f>VLOOKUP($A92,'[4]New ISB'!$B:$FF,20,0)</f>
        <v>0</v>
      </c>
      <c r="U92" s="126">
        <f>VLOOKUP($A92,'[4]New ISB'!$B:$FF,21,0)</f>
        <v>0</v>
      </c>
      <c r="V92" s="126">
        <f>VLOOKUP($A92,'[4]New ISB'!$B:$FF,22,0)</f>
        <v>0</v>
      </c>
      <c r="W92" s="126">
        <f>VLOOKUP($A92,'[4]New ISB'!$B:$FF,23,0)</f>
        <v>0</v>
      </c>
      <c r="X92" s="126">
        <f>VLOOKUP($A92,'[4]New ISB'!$B:$FF,24,0)</f>
        <v>0</v>
      </c>
      <c r="Y92" s="126">
        <f>VLOOKUP($A92,'[4]New ISB'!$B:$FF,25,0)</f>
        <v>0</v>
      </c>
      <c r="Z92" s="126">
        <f>VLOOKUP($A92,'[4]New ISB'!$B:$FF,26,0)</f>
        <v>65810.442816901414</v>
      </c>
      <c r="AA92" s="126">
        <f>VLOOKUP($A92,'[4]New ISB'!$B:$FF,27,0)</f>
        <v>0</v>
      </c>
      <c r="AB92" s="126"/>
      <c r="AC92" s="126">
        <f>VLOOKUP($A92,'[4]New ISB'!$B:$FF,28,0)</f>
        <v>186355.29955437922</v>
      </c>
      <c r="AD92" s="126">
        <f>VLOOKUP($A92,'[4]New ISB'!$B:$FF,29,0)</f>
        <v>0</v>
      </c>
      <c r="AE92" s="126">
        <f>VLOOKUP($A92,'[4]New ISB'!$B:$FF,30,0)</f>
        <v>0</v>
      </c>
      <c r="AF92" s="126">
        <f>VLOOKUP($A92,'[4]New ISB'!$B:$FF,31,0)</f>
        <v>0</v>
      </c>
      <c r="AG92" s="126">
        <f>VLOOKUP($A92,'[4]New ISB'!$B:$FF,32,0)</f>
        <v>138401.09</v>
      </c>
      <c r="AH92" s="126">
        <f>VLOOKUP($A92,'[4]New ISB'!$B:$FF,33,0)</f>
        <v>0</v>
      </c>
      <c r="AI92" s="126">
        <f>VLOOKUP($A92,'[4]New ISB'!$B:$FF,34,0)</f>
        <v>0</v>
      </c>
      <c r="AJ92" s="126">
        <f>VLOOKUP($A92,'[4]New ISB'!$B:$FF,35,0)</f>
        <v>0</v>
      </c>
      <c r="AK92" s="126">
        <f>VLOOKUP($A92,'[4]New ISB'!$B:$FF,36,0)</f>
        <v>13205.504000000001</v>
      </c>
      <c r="AL92" s="126">
        <f>VLOOKUP($A92,'[4]New ISB'!$B:$FF,37,0)</f>
        <v>0</v>
      </c>
      <c r="AM92" s="126">
        <f>VLOOKUP($A92,'[4]New ISB'!$B:$FF,38,0)</f>
        <v>0</v>
      </c>
      <c r="AN92" s="126">
        <f>VLOOKUP($A92,'[4]New ISB'!$B:$FF,39,0)</f>
        <v>0</v>
      </c>
      <c r="AO92" s="126">
        <f>VLOOKUP($A92,'[4]New ISB'!$B:$FF,40,0)</f>
        <v>0</v>
      </c>
      <c r="AP92" s="126">
        <f>VLOOKUP($A92,'[4]New ISB'!$B:$FF,41,0)</f>
        <v>0</v>
      </c>
      <c r="AQ92" s="126">
        <f>VLOOKUP($A92,'[4]New ISB'!$B:$FF,42,0)</f>
        <v>0</v>
      </c>
      <c r="AR92" s="126">
        <f>VLOOKUP($A92,'[4]New ISB'!$B:$FF,43,0)</f>
        <v>0</v>
      </c>
      <c r="AS92" s="126">
        <f>VLOOKUP($A92,'[4]New ISB'!$B:$FF,44,0)</f>
        <v>0</v>
      </c>
      <c r="AT92" s="126">
        <f t="shared" si="23"/>
        <v>2413159.4995200001</v>
      </c>
      <c r="AU92" s="126">
        <f t="shared" si="24"/>
        <v>417412.98237128032</v>
      </c>
      <c r="AV92" s="126">
        <f t="shared" si="25"/>
        <v>151606.59399999998</v>
      </c>
      <c r="AW92" s="126">
        <f>VLOOKUP($A92,'[4]New ISB'!$B:$FF,48,0)</f>
        <v>225328.89377135815</v>
      </c>
      <c r="AX92" s="126">
        <f t="shared" si="26"/>
        <v>2982179.0758912805</v>
      </c>
      <c r="AY92" s="126">
        <f>VLOOKUP($A92,'[4]New ISB'!$B:$CC,50,0)</f>
        <v>2968973.5718912804</v>
      </c>
      <c r="AZ92" s="126">
        <f>VLOOKUP($A92,'[4]New ISB'!$B:$CC,51,0)</f>
        <v>4610</v>
      </c>
      <c r="BA92" s="126">
        <f>VLOOKUP($A92,'[4]New ISB'!$B:$CC,52,0)</f>
        <v>3097920</v>
      </c>
      <c r="BB92" s="126">
        <f>VLOOKUP($A92,'[4]New ISB'!$B:$CC,53,0)</f>
        <v>128946.42810871964</v>
      </c>
      <c r="BC92" s="126">
        <f>VLOOKUP($A92,'[4]New ISB'!$B:$CC,54,0)</f>
        <v>0</v>
      </c>
      <c r="BD92" s="126">
        <f>VLOOKUP($A92,'[4]New ISB'!$B:$CC,55,0)</f>
        <v>3111125.5040000002</v>
      </c>
      <c r="BE92" s="126">
        <f>VLOOKUP($A92,'[4]New ISB'!$B:$CC,56,0)</f>
        <v>3111125.5040000002</v>
      </c>
      <c r="BF92" s="126">
        <f>VLOOKUP($A92,'[4]New ISB'!$B:$CC,57,0)</f>
        <v>0</v>
      </c>
      <c r="BG92" s="126">
        <f>VLOOKUP($A92,'[4]New ISB'!$B:$CC,58,0)</f>
        <v>3111125.5040000002</v>
      </c>
      <c r="BH92" s="126">
        <f>VLOOKUP($A92,'[4]New ISB'!$B:$CC,59,0)</f>
        <v>2959518.91</v>
      </c>
      <c r="BI92" s="126">
        <f>VLOOKUP($A92,'[4]New ISB'!$B:$CC,60,0)</f>
        <v>2959518.91</v>
      </c>
      <c r="BJ92" s="126">
        <f>VLOOKUP($A92,'[4]New ISB'!$B:$CC,61,0)</f>
        <v>4404.0459970238098</v>
      </c>
      <c r="BK92" s="126">
        <f>VLOOKUP($A92,'[4]New ISB'!$B:$CC,62,0)</f>
        <v>4344.8606792537312</v>
      </c>
      <c r="BL92" s="159">
        <f>VLOOKUP($A92,'[4]New ISB'!$B:$CC,63,0)</f>
        <v>1.3621913828602731E-2</v>
      </c>
      <c r="BM92" s="126">
        <f>VLOOKUP($A92,'[4]New ISB'!$B:$CC,64,0)</f>
        <v>0</v>
      </c>
      <c r="BN92" s="126">
        <f>VLOOKUP($A92,'[4]New ISB'!$B:$CC,65,0)</f>
        <v>0</v>
      </c>
      <c r="BO92" s="126">
        <f>VLOOKUP($A92,'[4]New ISB'!$B:$CC,66,0)</f>
        <v>3111125.5040000002</v>
      </c>
      <c r="BP92" s="126">
        <f>VLOOKUP($A92,'[4]New ISB'!$B:$CC,67,0)</f>
        <v>4610</v>
      </c>
      <c r="BQ92" s="127" t="str">
        <f>VLOOKUP($A92,'[4]New ISB'!$B:$CC,68,0)</f>
        <v>Y</v>
      </c>
      <c r="BR92" s="126">
        <f>VLOOKUP($A92,'[4]New ISB'!$B:$CC,69,0)</f>
        <v>4629.6510476190479</v>
      </c>
      <c r="BS92" s="159">
        <f>VLOOKUP($A92,'[4]New ISB'!$B:$CC,70,0)</f>
        <v>1.2968269839185753E-2</v>
      </c>
      <c r="BT92" s="126">
        <f>VLOOKUP($A92,'[4]New ISB'!$B:$CC,71,0)</f>
        <v>0</v>
      </c>
      <c r="BU92" s="126">
        <f>VLOOKUP($A92,'[4]New ISB'!$B:$CC,72,0)</f>
        <v>3111125.5040000002</v>
      </c>
      <c r="BV92" s="126">
        <f>VLOOKUP($A92,'[4]New ISB'!$B:$CC,73,0)</f>
        <v>0</v>
      </c>
      <c r="BW92" s="126">
        <f>VLOOKUP($A92,'[4]New ISB'!$B:$CC,74,0)</f>
        <v>3111125.5040000002</v>
      </c>
      <c r="BY92" s="126">
        <f>VLOOKUP($A92,'[4]New ISB'!$B:$CC,75,0)</f>
        <v>13205.504000000001</v>
      </c>
      <c r="BZ92" s="126">
        <f>VLOOKUP($A92,'[4]New ISB'!$B:$CC,76,0)</f>
        <v>3097920</v>
      </c>
      <c r="CA92" s="126">
        <f>VLOOKUP(A92,'[4]New ISB'!$B:$F,5,0)</f>
        <v>672</v>
      </c>
      <c r="CB92" s="129">
        <f>VLOOKUP($A92,'[4]Adjusted Factors'!$E:$W,18,0)</f>
        <v>0</v>
      </c>
      <c r="CC92" s="129">
        <f>VLOOKUP($A92,'[4]Adjusted Factors'!$E:$W,19,0)</f>
        <v>0</v>
      </c>
      <c r="CE92" s="126"/>
      <c r="CI92" s="124" t="s">
        <v>190</v>
      </c>
      <c r="CJ92" s="124">
        <v>3369</v>
      </c>
      <c r="CK92" s="144"/>
      <c r="CL92" s="145"/>
      <c r="CM92" s="124">
        <f ca="1">VLOOKUP($A92,'[5]Adjusted Factors'!$E:$BH,28,0)</f>
        <v>76.999999999999773</v>
      </c>
      <c r="CN92" s="124">
        <f ca="1">VLOOKUP($A92,'[5]Adjusted Factors'!$E:$BH,29,0)</f>
        <v>110.99999999999972</v>
      </c>
      <c r="CO92" s="124">
        <f ca="1">VLOOKUP($A92,'[5]Adjusted Factors'!$E:$BH,30,0)</f>
        <v>0</v>
      </c>
      <c r="CP92" s="124">
        <f ca="1">VLOOKUP($A92,'[5]Adjusted Factors'!$E:$BH,31,0)</f>
        <v>0</v>
      </c>
      <c r="CQ92" s="124">
        <f ca="1">VLOOKUP($A92,'[5]Adjusted Factors'!$E:$BH,32,0)</f>
        <v>572.99999999999966</v>
      </c>
      <c r="CR92" s="124">
        <f ca="1">VLOOKUP($A92,'[5]Adjusted Factors'!$E:$BH,33,0)</f>
        <v>33.000000000000028</v>
      </c>
      <c r="CS92" s="124">
        <f ca="1">VLOOKUP($A92,'[5]Adjusted Factors'!$E:$BH,34,0)</f>
        <v>39.999999999999986</v>
      </c>
      <c r="CT92" s="124">
        <f ca="1">VLOOKUP($A92,'[5]Adjusted Factors'!$E:$BH,35,0)</f>
        <v>6.0000000000000009</v>
      </c>
      <c r="CU92" s="124">
        <f ca="1">VLOOKUP($A92,'[5]Adjusted Factors'!$E:$BH,36,0)</f>
        <v>18.999999999999982</v>
      </c>
      <c r="CV92" s="124">
        <f ca="1">VLOOKUP($A92,'[5]Adjusted Factors'!$E:$BH,37,0)</f>
        <v>0</v>
      </c>
      <c r="CW92" s="124">
        <f ca="1">VLOOKUP($A92,'[5]Adjusted Factors'!$E:$BH,38,0)</f>
        <v>1.0000000000000013</v>
      </c>
      <c r="CX92" s="124">
        <f ca="1">VLOOKUP($A92,'[5]Adjusted Factors'!$E:$BH,39,0)</f>
        <v>0</v>
      </c>
      <c r="CY92" s="124">
        <f ca="1">VLOOKUP($A92,'[5]Adjusted Factors'!$E:$BH,40,0)</f>
        <v>0</v>
      </c>
      <c r="CZ92" s="124">
        <f ca="1">VLOOKUP($A92,'[5]Adjusted Factors'!$E:$BH,41,0)</f>
        <v>0</v>
      </c>
      <c r="DA92" s="124">
        <f ca="1">VLOOKUP($A92,'[5]Adjusted Factors'!$E:$BH,42,0)</f>
        <v>0</v>
      </c>
      <c r="DB92" s="124">
        <f ca="1">VLOOKUP($A92,'[5]Adjusted Factors'!$E:$BH,43,0)</f>
        <v>0</v>
      </c>
      <c r="DC92" s="124">
        <f ca="1">VLOOKUP($A92,'[5]Adjusted Factors'!$E:$BH,44,0)</f>
        <v>0</v>
      </c>
      <c r="DD92" s="124">
        <f ca="1">VLOOKUP($A92,'[5]Adjusted Factors'!$E:$BH,45,0)</f>
        <v>0</v>
      </c>
      <c r="DE92" s="124">
        <f ca="1">VLOOKUP($A92,'[5]Adjusted Factors'!$E:$BH,46,0)</f>
        <v>108.3192488262911</v>
      </c>
      <c r="DF92" s="124">
        <f ca="1">VLOOKUP($A92,'[5]Adjusted Factors'!$E:$BH,47,0)</f>
        <v>0</v>
      </c>
      <c r="DG92" s="124">
        <f ca="1">VLOOKUP($A92,'[5]Adjusted Factors'!$E:$BH,48,0)</f>
        <v>154.67352203578864</v>
      </c>
      <c r="DH92" s="124">
        <f ca="1">VLOOKUP($A92,'[5]Adjusted Factors'!$E:$BH,49,0)</f>
        <v>0</v>
      </c>
      <c r="DI92" s="124">
        <f ca="1">VLOOKUP($A92,'[5]Adjusted Factors'!$E:$BH,50,0)</f>
        <v>0</v>
      </c>
      <c r="DJ92" s="124">
        <f ca="1">VLOOKUP($A92,'[5]Adjusted Factors'!$E:$BH,51,0)</f>
        <v>0</v>
      </c>
      <c r="DK92" s="124">
        <f ca="1">VLOOKUP($A92,'[5]Adjusted Factors'!$E:$BH,52,0)</f>
        <v>0</v>
      </c>
      <c r="DL92" s="124">
        <f ca="1">VLOOKUP($A92,'[5]Adjusted Factors'!$E:$BH,53,0)</f>
        <v>0</v>
      </c>
      <c r="DM92" s="124">
        <f ca="1">VLOOKUP($A92,'[5]Adjusted Factors'!$E:$BH,54,0)</f>
        <v>0</v>
      </c>
      <c r="DN92" s="124">
        <f ca="1">VLOOKUP($A92,'[5]Adjusted Factors'!$E:$BH,55,0)</f>
        <v>0</v>
      </c>
      <c r="DO92" s="124">
        <f ca="1">VLOOKUP($A92,'[5]Adjusted Factors'!$E:$BH,55,0)</f>
        <v>0</v>
      </c>
    </row>
    <row r="93" spans="1:119" x14ac:dyDescent="0.2">
      <c r="A93" s="124">
        <v>138933</v>
      </c>
      <c r="B93" s="124">
        <v>8265208</v>
      </c>
      <c r="C93" s="124" t="s">
        <v>176</v>
      </c>
      <c r="D93" s="126">
        <f>VLOOKUP(A93,'[4]New ISB'!$B$6:$G$195,4,0)</f>
        <v>419</v>
      </c>
      <c r="E93" s="126">
        <f>VLOOKUP(A93,'[4]New ISB'!$B$6:$G$195,5,0)</f>
        <v>419</v>
      </c>
      <c r="F93" s="126">
        <f>VLOOKUP(A93,'[4]New ISB'!$B$6:$G$195,6,0)</f>
        <v>0</v>
      </c>
      <c r="G93" s="126">
        <f>VLOOKUP(A93,'[4]New ISB'!$B:$H,7,0)</f>
        <v>1504633.67604</v>
      </c>
      <c r="H93" s="126">
        <f>VLOOKUP(A93,'[4]New ISB'!$B:$J,8,0)</f>
        <v>0</v>
      </c>
      <c r="I93" s="126">
        <f>VLOOKUP(A93,'[4]New ISB'!$B:$J,9,0)</f>
        <v>0</v>
      </c>
      <c r="J93" s="126">
        <f>VLOOKUP($A93,'[4]New ISB'!$B:$FF,10,0)</f>
        <v>54495.719999999921</v>
      </c>
      <c r="K93" s="126">
        <f>VLOOKUP($A93,'[4]New ISB'!$B:$FF,11,0)</f>
        <v>0</v>
      </c>
      <c r="L93" s="126">
        <f>VLOOKUP($A93,'[4]New ISB'!$B:$FF,12,0)</f>
        <v>93729.51000000014</v>
      </c>
      <c r="M93" s="126">
        <f>VLOOKUP($A93,'[4]New ISB'!$B:$FF,13,0)</f>
        <v>0</v>
      </c>
      <c r="N93" s="126">
        <f>VLOOKUP($A93,'[4]New ISB'!$B:$FF,14,0)</f>
        <v>7294.8201438848964</v>
      </c>
      <c r="O93" s="126">
        <f>VLOOKUP($A93,'[4]New ISB'!$B:$FF,15,0)</f>
        <v>43938.249112709811</v>
      </c>
      <c r="P93" s="126">
        <f>VLOOKUP($A93,'[4]New ISB'!$B:$FF,16,0)</f>
        <v>5064.9262589928048</v>
      </c>
      <c r="Q93" s="126">
        <f>VLOOKUP($A93,'[4]New ISB'!$B:$FF,17,0)</f>
        <v>1505.5061870503603</v>
      </c>
      <c r="R93" s="126">
        <f>VLOOKUP($A93,'[4]New ISB'!$B:$FF,18,0)</f>
        <v>4262.9883932853809</v>
      </c>
      <c r="S93" s="126">
        <f>VLOOKUP($A93,'[4]New ISB'!$B:$FF,19,0)</f>
        <v>3517.992326139085</v>
      </c>
      <c r="T93" s="126">
        <f>VLOOKUP($A93,'[4]New ISB'!$B:$FF,20,0)</f>
        <v>0</v>
      </c>
      <c r="U93" s="126">
        <f>VLOOKUP($A93,'[4]New ISB'!$B:$FF,21,0)</f>
        <v>0</v>
      </c>
      <c r="V93" s="126">
        <f>VLOOKUP($A93,'[4]New ISB'!$B:$FF,22,0)</f>
        <v>0</v>
      </c>
      <c r="W93" s="126">
        <f>VLOOKUP($A93,'[4]New ISB'!$B:$FF,23,0)</f>
        <v>0</v>
      </c>
      <c r="X93" s="126">
        <f>VLOOKUP($A93,'[4]New ISB'!$B:$FF,24,0)</f>
        <v>0</v>
      </c>
      <c r="Y93" s="126">
        <f>VLOOKUP($A93,'[4]New ISB'!$B:$FF,25,0)</f>
        <v>0</v>
      </c>
      <c r="Z93" s="126">
        <f>VLOOKUP($A93,'[4]New ISB'!$B:$FF,26,0)</f>
        <v>28364.082451253358</v>
      </c>
      <c r="AA93" s="126">
        <f>VLOOKUP($A93,'[4]New ISB'!$B:$FF,27,0)</f>
        <v>0</v>
      </c>
      <c r="AB93" s="126"/>
      <c r="AC93" s="126">
        <f>VLOOKUP($A93,'[4]New ISB'!$B:$FF,28,0)</f>
        <v>164886.44189045296</v>
      </c>
      <c r="AD93" s="126">
        <f>VLOOKUP($A93,'[4]New ISB'!$B:$FF,29,0)</f>
        <v>0</v>
      </c>
      <c r="AE93" s="126">
        <f>VLOOKUP($A93,'[4]New ISB'!$B:$FF,30,0)</f>
        <v>0</v>
      </c>
      <c r="AF93" s="126">
        <f>VLOOKUP($A93,'[4]New ISB'!$B:$FF,31,0)</f>
        <v>0</v>
      </c>
      <c r="AG93" s="126">
        <f>VLOOKUP($A93,'[4]New ISB'!$B:$FF,32,0)</f>
        <v>138401.09</v>
      </c>
      <c r="AH93" s="126">
        <f>VLOOKUP($A93,'[4]New ISB'!$B:$FF,33,0)</f>
        <v>0</v>
      </c>
      <c r="AI93" s="126">
        <f>VLOOKUP($A93,'[4]New ISB'!$B:$FF,34,0)</f>
        <v>0</v>
      </c>
      <c r="AJ93" s="126">
        <f>VLOOKUP($A93,'[4]New ISB'!$B:$FF,35,0)</f>
        <v>0</v>
      </c>
      <c r="AK93" s="126">
        <f>VLOOKUP($A93,'[4]New ISB'!$B:$FF,36,0)</f>
        <v>17059.84</v>
      </c>
      <c r="AL93" s="126">
        <f>VLOOKUP($A93,'[4]New ISB'!$B:$FF,37,0)</f>
        <v>0</v>
      </c>
      <c r="AM93" s="126">
        <f>VLOOKUP($A93,'[4]New ISB'!$B:$FF,38,0)</f>
        <v>0</v>
      </c>
      <c r="AN93" s="126">
        <f>VLOOKUP($A93,'[4]New ISB'!$B:$FF,39,0)</f>
        <v>0</v>
      </c>
      <c r="AO93" s="126">
        <f>VLOOKUP($A93,'[4]New ISB'!$B:$FF,40,0)</f>
        <v>0</v>
      </c>
      <c r="AP93" s="126">
        <f>VLOOKUP($A93,'[4]New ISB'!$B:$FF,41,0)</f>
        <v>0</v>
      </c>
      <c r="AQ93" s="126">
        <f>VLOOKUP($A93,'[4]New ISB'!$B:$FF,42,0)</f>
        <v>0</v>
      </c>
      <c r="AR93" s="126">
        <f>VLOOKUP($A93,'[4]New ISB'!$B:$FF,43,0)</f>
        <v>0</v>
      </c>
      <c r="AS93" s="126">
        <f>VLOOKUP($A93,'[4]New ISB'!$B:$FF,44,0)</f>
        <v>0</v>
      </c>
      <c r="AT93" s="126">
        <f t="shared" si="23"/>
        <v>1504633.67604</v>
      </c>
      <c r="AU93" s="126">
        <f t="shared" si="24"/>
        <v>407060.23676376871</v>
      </c>
      <c r="AV93" s="126">
        <f t="shared" si="25"/>
        <v>155460.93</v>
      </c>
      <c r="AW93" s="126">
        <f>VLOOKUP($A93,'[4]New ISB'!$B:$FF,48,0)</f>
        <v>196840.03782004098</v>
      </c>
      <c r="AX93" s="126">
        <f t="shared" si="26"/>
        <v>2067154.8428037686</v>
      </c>
      <c r="AY93" s="126">
        <f>VLOOKUP($A93,'[4]New ISB'!$B:$CC,50,0)</f>
        <v>2050095.0028037685</v>
      </c>
      <c r="AZ93" s="126">
        <f>VLOOKUP($A93,'[4]New ISB'!$B:$CC,51,0)</f>
        <v>4610</v>
      </c>
      <c r="BA93" s="126">
        <f>VLOOKUP($A93,'[4]New ISB'!$B:$CC,52,0)</f>
        <v>1931590</v>
      </c>
      <c r="BB93" s="126">
        <f>VLOOKUP($A93,'[4]New ISB'!$B:$CC,53,0)</f>
        <v>0</v>
      </c>
      <c r="BC93" s="126">
        <f>VLOOKUP($A93,'[4]New ISB'!$B:$CC,54,0)</f>
        <v>0</v>
      </c>
      <c r="BD93" s="126">
        <f>VLOOKUP($A93,'[4]New ISB'!$B:$CC,55,0)</f>
        <v>2067154.8428037686</v>
      </c>
      <c r="BE93" s="126">
        <f>VLOOKUP($A93,'[4]New ISB'!$B:$CC,56,0)</f>
        <v>2067154.842803769</v>
      </c>
      <c r="BF93" s="126">
        <f>VLOOKUP($A93,'[4]New ISB'!$B:$CC,57,0)</f>
        <v>0</v>
      </c>
      <c r="BG93" s="126">
        <f>VLOOKUP($A93,'[4]New ISB'!$B:$CC,58,0)</f>
        <v>1948649.84</v>
      </c>
      <c r="BH93" s="126">
        <f>VLOOKUP($A93,'[4]New ISB'!$B:$CC,59,0)</f>
        <v>1793188.91</v>
      </c>
      <c r="BI93" s="126">
        <f>VLOOKUP($A93,'[4]New ISB'!$B:$CC,60,0)</f>
        <v>1911693.9128037684</v>
      </c>
      <c r="BJ93" s="126">
        <f>VLOOKUP($A93,'[4]New ISB'!$B:$CC,61,0)</f>
        <v>4562.5153050209274</v>
      </c>
      <c r="BK93" s="126">
        <f>VLOOKUP($A93,'[4]New ISB'!$B:$CC,62,0)</f>
        <v>4513.6314069212413</v>
      </c>
      <c r="BL93" s="159">
        <f>VLOOKUP($A93,'[4]New ISB'!$B:$CC,63,0)</f>
        <v>1.0830281361638687E-2</v>
      </c>
      <c r="BM93" s="126">
        <f>VLOOKUP($A93,'[4]New ISB'!$B:$CC,64,0)</f>
        <v>0</v>
      </c>
      <c r="BN93" s="126">
        <f>VLOOKUP($A93,'[4]New ISB'!$B:$CC,65,0)</f>
        <v>0</v>
      </c>
      <c r="BO93" s="126">
        <f>VLOOKUP($A93,'[4]New ISB'!$B:$CC,66,0)</f>
        <v>2067154.8428037686</v>
      </c>
      <c r="BP93" s="126">
        <f>VLOOKUP($A93,'[4]New ISB'!$B:$CC,67,0)</f>
        <v>4892.8281689827409</v>
      </c>
      <c r="BQ93" s="127" t="str">
        <f>VLOOKUP($A93,'[4]New ISB'!$B:$CC,68,0)</f>
        <v>Y</v>
      </c>
      <c r="BR93" s="126">
        <f>VLOOKUP($A93,'[4]New ISB'!$B:$CC,69,0)</f>
        <v>4933.5437775746268</v>
      </c>
      <c r="BS93" s="159">
        <f>VLOOKUP($A93,'[4]New ISB'!$B:$CC,70,0)</f>
        <v>1.1353608765780621E-2</v>
      </c>
      <c r="BT93" s="126">
        <f>VLOOKUP($A93,'[4]New ISB'!$B:$CC,71,0)</f>
        <v>0</v>
      </c>
      <c r="BU93" s="126">
        <f>VLOOKUP($A93,'[4]New ISB'!$B:$CC,72,0)</f>
        <v>2067154.8428037686</v>
      </c>
      <c r="BV93" s="126">
        <f>VLOOKUP($A93,'[4]New ISB'!$B:$CC,73,0)</f>
        <v>0</v>
      </c>
      <c r="BW93" s="126">
        <f>VLOOKUP($A93,'[4]New ISB'!$B:$CC,74,0)</f>
        <v>2067154.8428037686</v>
      </c>
      <c r="BY93" s="126">
        <f>VLOOKUP($A93,'[4]New ISB'!$B:$CC,75,0)</f>
        <v>17059.84</v>
      </c>
      <c r="BZ93" s="126">
        <f>VLOOKUP($A93,'[4]New ISB'!$B:$CC,76,0)</f>
        <v>2050095.0028037685</v>
      </c>
      <c r="CA93" s="126">
        <f>VLOOKUP(A93,'[4]New ISB'!$B:$F,5,0)</f>
        <v>419</v>
      </c>
      <c r="CB93" s="129">
        <f>VLOOKUP($A93,'[4]Adjusted Factors'!$E:$W,18,0)</f>
        <v>0</v>
      </c>
      <c r="CC93" s="129">
        <f>VLOOKUP($A93,'[4]Adjusted Factors'!$E:$W,19,0)</f>
        <v>0</v>
      </c>
      <c r="CE93" s="126"/>
      <c r="CI93" s="124" t="s">
        <v>191</v>
      </c>
      <c r="CJ93" s="124">
        <v>2301</v>
      </c>
      <c r="CK93" s="144"/>
      <c r="CL93" s="145"/>
      <c r="CM93" s="124">
        <f ca="1">VLOOKUP($A93,'[5]Adjusted Factors'!$E:$BH,28,0)</f>
        <v>107.99999999999984</v>
      </c>
      <c r="CN93" s="124">
        <f ca="1">VLOOKUP($A93,'[5]Adjusted Factors'!$E:$BH,29,0)</f>
        <v>111.00000000000017</v>
      </c>
      <c r="CO93" s="124">
        <f ca="1">VLOOKUP($A93,'[5]Adjusted Factors'!$E:$BH,30,0)</f>
        <v>0</v>
      </c>
      <c r="CP93" s="124">
        <f ca="1">VLOOKUP($A93,'[5]Adjusted Factors'!$E:$BH,31,0)</f>
        <v>0</v>
      </c>
      <c r="CQ93" s="124">
        <f ca="1">VLOOKUP($A93,'[5]Adjusted Factors'!$E:$BH,32,0)</f>
        <v>212.01199040767366</v>
      </c>
      <c r="CR93" s="124">
        <f ca="1">VLOOKUP($A93,'[5]Adjusted Factors'!$E:$BH,33,0)</f>
        <v>30.143884892086348</v>
      </c>
      <c r="CS93" s="124">
        <f ca="1">VLOOKUP($A93,'[5]Adjusted Factors'!$E:$BH,34,0)</f>
        <v>149.71462829736203</v>
      </c>
      <c r="CT93" s="124">
        <f ca="1">VLOOKUP($A93,'[5]Adjusted Factors'!$E:$BH,35,0)</f>
        <v>11.052757793764986</v>
      </c>
      <c r="CU93" s="124">
        <f ca="1">VLOOKUP($A93,'[5]Adjusted Factors'!$E:$BH,36,0)</f>
        <v>3.0143884892086343</v>
      </c>
      <c r="CV93" s="124">
        <f ca="1">VLOOKUP($A93,'[5]Adjusted Factors'!$E:$BH,37,0)</f>
        <v>8.0383693045563724</v>
      </c>
      <c r="CW93" s="124">
        <f ca="1">VLOOKUP($A93,'[5]Adjusted Factors'!$E:$BH,38,0)</f>
        <v>5.0239808153477163</v>
      </c>
      <c r="CX93" s="124">
        <f ca="1">VLOOKUP($A93,'[5]Adjusted Factors'!$E:$BH,39,0)</f>
        <v>0</v>
      </c>
      <c r="CY93" s="124">
        <f ca="1">VLOOKUP($A93,'[5]Adjusted Factors'!$E:$BH,40,0)</f>
        <v>0</v>
      </c>
      <c r="CZ93" s="124">
        <f ca="1">VLOOKUP($A93,'[5]Adjusted Factors'!$E:$BH,41,0)</f>
        <v>0</v>
      </c>
      <c r="DA93" s="124">
        <f ca="1">VLOOKUP($A93,'[5]Adjusted Factors'!$E:$BH,42,0)</f>
        <v>0</v>
      </c>
      <c r="DB93" s="124">
        <f ca="1">VLOOKUP($A93,'[5]Adjusted Factors'!$E:$BH,43,0)</f>
        <v>0</v>
      </c>
      <c r="DC93" s="124">
        <f ca="1">VLOOKUP($A93,'[5]Adjusted Factors'!$E:$BH,44,0)</f>
        <v>0</v>
      </c>
      <c r="DD93" s="124">
        <f ca="1">VLOOKUP($A93,'[5]Adjusted Factors'!$E:$BH,45,0)</f>
        <v>0</v>
      </c>
      <c r="DE93" s="124">
        <f ca="1">VLOOKUP($A93,'[5]Adjusted Factors'!$E:$BH,46,0)</f>
        <v>46.685236768802028</v>
      </c>
      <c r="DF93" s="124">
        <f ca="1">VLOOKUP($A93,'[5]Adjusted Factors'!$E:$BH,47,0)</f>
        <v>0</v>
      </c>
      <c r="DG93" s="124">
        <f ca="1">VLOOKUP($A93,'[5]Adjusted Factors'!$E:$BH,48,0)</f>
        <v>136.85452876376996</v>
      </c>
      <c r="DH93" s="124">
        <f ca="1">VLOOKUP($A93,'[5]Adjusted Factors'!$E:$BH,49,0)</f>
        <v>0</v>
      </c>
      <c r="DI93" s="124">
        <f ca="1">VLOOKUP($A93,'[5]Adjusted Factors'!$E:$BH,50,0)</f>
        <v>0</v>
      </c>
      <c r="DJ93" s="124">
        <f ca="1">VLOOKUP($A93,'[5]Adjusted Factors'!$E:$BH,51,0)</f>
        <v>0</v>
      </c>
      <c r="DK93" s="124">
        <f ca="1">VLOOKUP($A93,'[5]Adjusted Factors'!$E:$BH,52,0)</f>
        <v>0</v>
      </c>
      <c r="DL93" s="124">
        <f ca="1">VLOOKUP($A93,'[5]Adjusted Factors'!$E:$BH,53,0)</f>
        <v>0</v>
      </c>
      <c r="DM93" s="124">
        <f ca="1">VLOOKUP($A93,'[5]Adjusted Factors'!$E:$BH,54,0)</f>
        <v>0</v>
      </c>
      <c r="DN93" s="124">
        <f ca="1">VLOOKUP($A93,'[5]Adjusted Factors'!$E:$BH,55,0)</f>
        <v>0</v>
      </c>
      <c r="DO93" s="124">
        <f ca="1">VLOOKUP($A93,'[5]Adjusted Factors'!$E:$BH,55,0)</f>
        <v>0</v>
      </c>
    </row>
    <row r="94" spans="1:119" x14ac:dyDescent="0.2">
      <c r="A94" s="124">
        <v>136842</v>
      </c>
      <c r="B94" s="124">
        <v>8264000</v>
      </c>
      <c r="C94" s="124" t="s">
        <v>202</v>
      </c>
      <c r="D94" s="126">
        <f>VLOOKUP(A94,'[4]New ISB'!$B$6:$G$195,4,0)</f>
        <v>2400</v>
      </c>
      <c r="E94" s="126">
        <f>VLOOKUP(A94,'[4]New ISB'!$B$6:$G$195,5,0)</f>
        <v>0</v>
      </c>
      <c r="F94" s="126">
        <f>VLOOKUP(A94,'[4]New ISB'!$B$6:$G$195,6,0)</f>
        <v>2400</v>
      </c>
      <c r="G94" s="126">
        <f>VLOOKUP(A94,'[4]New ISB'!$B:$H,7,0)</f>
        <v>0</v>
      </c>
      <c r="H94" s="126">
        <f>VLOOKUP(A94,'[4]New ISB'!$B:$J,8,0)</f>
        <v>7265259.3475000001</v>
      </c>
      <c r="I94" s="126">
        <f>VLOOKUP(A94,'[4]New ISB'!$B:$J,9,0)</f>
        <v>5507361.0245499993</v>
      </c>
      <c r="J94" s="126">
        <f>VLOOKUP($A94,'[4]New ISB'!$B:$FF,10,0)</f>
        <v>0</v>
      </c>
      <c r="K94" s="126">
        <f>VLOOKUP($A94,'[4]New ISB'!$B:$FF,11,0)</f>
        <v>261882.21</v>
      </c>
      <c r="L94" s="126">
        <f>VLOOKUP($A94,'[4]New ISB'!$B:$FF,12,0)</f>
        <v>0</v>
      </c>
      <c r="M94" s="126">
        <f>VLOOKUP($A94,'[4]New ISB'!$B:$FF,13,0)</f>
        <v>678410.28</v>
      </c>
      <c r="N94" s="126">
        <f>VLOOKUP($A94,'[4]New ISB'!$B:$FF,14,0)</f>
        <v>0</v>
      </c>
      <c r="O94" s="126">
        <f>VLOOKUP($A94,'[4]New ISB'!$B:$FF,15,0)</f>
        <v>0</v>
      </c>
      <c r="P94" s="126">
        <f>VLOOKUP($A94,'[4]New ISB'!$B:$FF,16,0)</f>
        <v>0</v>
      </c>
      <c r="Q94" s="126">
        <f>VLOOKUP($A94,'[4]New ISB'!$B:$FF,17,0)</f>
        <v>0</v>
      </c>
      <c r="R94" s="126">
        <f>VLOOKUP($A94,'[4]New ISB'!$B:$FF,18,0)</f>
        <v>0</v>
      </c>
      <c r="S94" s="126">
        <f>VLOOKUP($A94,'[4]New ISB'!$B:$FF,19,0)</f>
        <v>0</v>
      </c>
      <c r="T94" s="126">
        <f>VLOOKUP($A94,'[4]New ISB'!$B:$FF,20,0)</f>
        <v>78459.571488120069</v>
      </c>
      <c r="U94" s="126">
        <f>VLOOKUP($A94,'[4]New ISB'!$B:$FF,21,0)</f>
        <v>88546.294289287223</v>
      </c>
      <c r="V94" s="126">
        <f>VLOOKUP($A94,'[4]New ISB'!$B:$FF,22,0)</f>
        <v>63604.982075864908</v>
      </c>
      <c r="W94" s="126">
        <f>VLOOKUP($A94,'[4]New ISB'!$B:$FF,23,0)</f>
        <v>61131.911629845767</v>
      </c>
      <c r="X94" s="126">
        <f>VLOOKUP($A94,'[4]New ISB'!$B:$FF,24,0)</f>
        <v>46503.206335973242</v>
      </c>
      <c r="Y94" s="126">
        <f>VLOOKUP($A94,'[4]New ISB'!$B:$FF,25,0)</f>
        <v>9735.3563984993707</v>
      </c>
      <c r="Z94" s="126">
        <f>VLOOKUP($A94,'[4]New ISB'!$B:$FF,26,0)</f>
        <v>0</v>
      </c>
      <c r="AA94" s="126">
        <f>VLOOKUP($A94,'[4]New ISB'!$B:$FF,27,0)</f>
        <v>187083.02639296174</v>
      </c>
      <c r="AB94" s="126"/>
      <c r="AC94" s="126">
        <f>VLOOKUP($A94,'[4]New ISB'!$B:$FF,28,0)</f>
        <v>0</v>
      </c>
      <c r="AD94" s="126">
        <f>VLOOKUP($A94,'[4]New ISB'!$B:$FF,29,0)</f>
        <v>909062.58300141606</v>
      </c>
      <c r="AE94" s="126">
        <f>VLOOKUP($A94,'[4]New ISB'!$B:$FF,30,0)</f>
        <v>0</v>
      </c>
      <c r="AF94" s="126">
        <f>VLOOKUP($A94,'[4]New ISB'!$B:$FF,31,0)</f>
        <v>0</v>
      </c>
      <c r="AG94" s="126">
        <f>VLOOKUP($A94,'[4]New ISB'!$B:$FF,32,0)</f>
        <v>138401.09</v>
      </c>
      <c r="AH94" s="126">
        <f>VLOOKUP($A94,'[4]New ISB'!$B:$FF,33,0)</f>
        <v>0</v>
      </c>
      <c r="AI94" s="126">
        <f>VLOOKUP($A94,'[4]New ISB'!$B:$FF,34,0)</f>
        <v>0</v>
      </c>
      <c r="AJ94" s="126">
        <f>VLOOKUP($A94,'[4]New ISB'!$B:$FF,35,0)</f>
        <v>82999.462</v>
      </c>
      <c r="AK94" s="126">
        <f>VLOOKUP($A94,'[4]New ISB'!$B:$FF,36,0)</f>
        <v>126295.03999999999</v>
      </c>
      <c r="AL94" s="126">
        <f>VLOOKUP($A94,'[4]New ISB'!$B:$FF,37,0)</f>
        <v>0</v>
      </c>
      <c r="AM94" s="126">
        <f>VLOOKUP($A94,'[4]New ISB'!$B:$FF,38,0)</f>
        <v>0</v>
      </c>
      <c r="AN94" s="126">
        <f>VLOOKUP($A94,'[4]New ISB'!$B:$FF,39,0)</f>
        <v>0</v>
      </c>
      <c r="AO94" s="126">
        <f>VLOOKUP($A94,'[4]New ISB'!$B:$FF,40,0)</f>
        <v>0</v>
      </c>
      <c r="AP94" s="126">
        <f>VLOOKUP($A94,'[4]New ISB'!$B:$FF,41,0)</f>
        <v>0</v>
      </c>
      <c r="AQ94" s="126">
        <f>VLOOKUP($A94,'[4]New ISB'!$B:$FF,42,0)</f>
        <v>0</v>
      </c>
      <c r="AR94" s="126">
        <f>VLOOKUP($A94,'[4]New ISB'!$B:$FF,43,0)</f>
        <v>0</v>
      </c>
      <c r="AS94" s="126">
        <f>VLOOKUP($A94,'[4]New ISB'!$B:$FF,44,0)</f>
        <v>0</v>
      </c>
      <c r="AT94" s="126">
        <f t="shared" si="23"/>
        <v>12772620.372049998</v>
      </c>
      <c r="AU94" s="126">
        <f t="shared" si="24"/>
        <v>2384419.4216119684</v>
      </c>
      <c r="AV94" s="126">
        <f t="shared" si="25"/>
        <v>347695.592</v>
      </c>
      <c r="AW94" s="126">
        <f>VLOOKUP($A94,'[4]New ISB'!$B:$FF,48,0)</f>
        <v>1402553.9530306947</v>
      </c>
      <c r="AX94" s="126">
        <f t="shared" si="26"/>
        <v>15504735.385661967</v>
      </c>
      <c r="AY94" s="126">
        <f>VLOOKUP($A94,'[4]New ISB'!$B:$CC,50,0)</f>
        <v>15295440.883661969</v>
      </c>
      <c r="AZ94" s="126">
        <f>VLOOKUP($A94,'[4]New ISB'!$B:$CC,51,0)</f>
        <v>5995</v>
      </c>
      <c r="BA94" s="126">
        <f>VLOOKUP($A94,'[4]New ISB'!$B:$CC,52,0)</f>
        <v>14388000</v>
      </c>
      <c r="BB94" s="126">
        <f>VLOOKUP($A94,'[4]New ISB'!$B:$CC,53,0)</f>
        <v>0</v>
      </c>
      <c r="BC94" s="126">
        <f>VLOOKUP($A94,'[4]New ISB'!$B:$CC,54,0)</f>
        <v>0</v>
      </c>
      <c r="BD94" s="126">
        <f>VLOOKUP($A94,'[4]New ISB'!$B:$CC,55,0)</f>
        <v>15504735.385661967</v>
      </c>
      <c r="BE94" s="126">
        <f>VLOOKUP($A94,'[4]New ISB'!$B:$CC,56,0)</f>
        <v>0</v>
      </c>
      <c r="BF94" s="126">
        <f>VLOOKUP($A94,'[4]New ISB'!$B:$CC,57,0)</f>
        <v>15504735.385661965</v>
      </c>
      <c r="BG94" s="126">
        <f>VLOOKUP($A94,'[4]New ISB'!$B:$CC,58,0)</f>
        <v>14597294.501999998</v>
      </c>
      <c r="BH94" s="126">
        <f>VLOOKUP($A94,'[4]New ISB'!$B:$CC,59,0)</f>
        <v>14332598.372</v>
      </c>
      <c r="BI94" s="126">
        <f>VLOOKUP($A94,'[4]New ISB'!$B:$CC,60,0)</f>
        <v>15240039.255661968</v>
      </c>
      <c r="BJ94" s="126">
        <f>VLOOKUP($A94,'[4]New ISB'!$B:$CC,61,0)</f>
        <v>6350.0163565258199</v>
      </c>
      <c r="BK94" s="126">
        <f>VLOOKUP($A94,'[4]New ISB'!$B:$CC,62,0)</f>
        <v>6307.6305581337219</v>
      </c>
      <c r="BL94" s="159">
        <f>VLOOKUP($A94,'[4]New ISB'!$B:$CC,63,0)</f>
        <v>6.7197655286645262E-3</v>
      </c>
      <c r="BM94" s="126">
        <f>VLOOKUP($A94,'[4]New ISB'!$B:$CC,64,0)</f>
        <v>0</v>
      </c>
      <c r="BN94" s="126">
        <f>VLOOKUP($A94,'[4]New ISB'!$B:$CC,65,0)</f>
        <v>0</v>
      </c>
      <c r="BO94" s="126">
        <f>VLOOKUP($A94,'[4]New ISB'!$B:$CC,66,0)</f>
        <v>15504735.385661967</v>
      </c>
      <c r="BP94" s="126">
        <f>VLOOKUP($A94,'[4]New ISB'!$B:$CC,67,0)</f>
        <v>6373.1003681924867</v>
      </c>
      <c r="BQ94" s="127" t="str">
        <f>VLOOKUP($A94,'[4]New ISB'!$B:$CC,68,0)</f>
        <v>Y</v>
      </c>
      <c r="BR94" s="126">
        <f>VLOOKUP($A94,'[4]New ISB'!$B:$CC,69,0)</f>
        <v>6460.3064106924867</v>
      </c>
      <c r="BS94" s="159">
        <f>VLOOKUP($A94,'[4]New ISB'!$B:$CC,70,0)</f>
        <v>7.9015827768844638E-3</v>
      </c>
      <c r="BT94" s="126">
        <f>VLOOKUP($A94,'[4]New ISB'!$B:$CC,71,0)</f>
        <v>0</v>
      </c>
      <c r="BU94" s="126">
        <f>VLOOKUP($A94,'[4]New ISB'!$B:$CC,72,0)</f>
        <v>15504735.385661967</v>
      </c>
      <c r="BV94" s="126">
        <f>VLOOKUP($A94,'[4]New ISB'!$B:$CC,73,0)</f>
        <v>0</v>
      </c>
      <c r="BW94" s="126">
        <f>VLOOKUP($A94,'[4]New ISB'!$B:$CC,74,0)</f>
        <v>15504735.385661967</v>
      </c>
      <c r="BY94" s="126">
        <f>VLOOKUP($A94,'[4]New ISB'!$B:$CC,75,0)</f>
        <v>126295.03999999999</v>
      </c>
      <c r="BZ94" s="126">
        <f>VLOOKUP($A94,'[4]New ISB'!$B:$CC,76,0)</f>
        <v>15378440.345661968</v>
      </c>
      <c r="CA94" s="126">
        <f>VLOOKUP(A94,'[4]New ISB'!$B:$F,5,0)</f>
        <v>0</v>
      </c>
      <c r="CB94" s="129">
        <f>VLOOKUP($A94,'[4]Adjusted Factors'!$E:$W,18,0)</f>
        <v>1435</v>
      </c>
      <c r="CC94" s="129">
        <f>VLOOKUP($A94,'[4]Adjusted Factors'!$E:$W,19,0)</f>
        <v>965</v>
      </c>
      <c r="CE94" s="126"/>
      <c r="CI94" s="124" t="s">
        <v>192</v>
      </c>
      <c r="CJ94" s="124">
        <v>4008</v>
      </c>
      <c r="CK94" s="144"/>
      <c r="CL94" s="145"/>
      <c r="CM94" s="124">
        <f ca="1">VLOOKUP($A94,'[5]Adjusted Factors'!$E:$BH,28,0)</f>
        <v>0</v>
      </c>
      <c r="CN94" s="124">
        <f ca="1">VLOOKUP($A94,'[5]Adjusted Factors'!$E:$BH,29,0)</f>
        <v>0</v>
      </c>
      <c r="CO94" s="124">
        <f ca="1">VLOOKUP($A94,'[5]Adjusted Factors'!$E:$BH,30,0)</f>
        <v>519</v>
      </c>
      <c r="CP94" s="124">
        <f ca="1">VLOOKUP($A94,'[5]Adjusted Factors'!$E:$BH,31,0)</f>
        <v>549</v>
      </c>
      <c r="CQ94" s="124">
        <f ca="1">VLOOKUP($A94,'[5]Adjusted Factors'!$E:$BH,32,0)</f>
        <v>0</v>
      </c>
      <c r="CR94" s="124">
        <f ca="1">VLOOKUP($A94,'[5]Adjusted Factors'!$E:$BH,33,0)</f>
        <v>0</v>
      </c>
      <c r="CS94" s="124">
        <f ca="1">VLOOKUP($A94,'[5]Adjusted Factors'!$E:$BH,34,0)</f>
        <v>0</v>
      </c>
      <c r="CT94" s="124">
        <f ca="1">VLOOKUP($A94,'[5]Adjusted Factors'!$E:$BH,35,0)</f>
        <v>0</v>
      </c>
      <c r="CU94" s="124">
        <f ca="1">VLOOKUP($A94,'[5]Adjusted Factors'!$E:$BH,36,0)</f>
        <v>0</v>
      </c>
      <c r="CV94" s="124">
        <f ca="1">VLOOKUP($A94,'[5]Adjusted Factors'!$E:$BH,37,0)</f>
        <v>0</v>
      </c>
      <c r="CW94" s="124">
        <f ca="1">VLOOKUP($A94,'[5]Adjusted Factors'!$E:$BH,38,0)</f>
        <v>0</v>
      </c>
      <c r="CX94" s="124">
        <f ca="1">VLOOKUP($A94,'[5]Adjusted Factors'!$E:$BH,39,0)</f>
        <v>1729.7207169654025</v>
      </c>
      <c r="CY94" s="124">
        <f ca="1">VLOOKUP($A94,'[5]Adjusted Factors'!$E:$BH,40,0)</f>
        <v>224.09337223843272</v>
      </c>
      <c r="CZ94" s="124">
        <f ca="1">VLOOKUP($A94,'[5]Adjusted Factors'!$E:$BH,41,0)</f>
        <v>191.07961650687793</v>
      </c>
      <c r="DA94" s="124">
        <f ca="1">VLOOKUP($A94,'[5]Adjusted Factors'!$E:$BH,42,0)</f>
        <v>98.040850354314244</v>
      </c>
      <c r="DB94" s="124">
        <f ca="1">VLOOKUP($A94,'[5]Adjusted Factors'!$E:$BH,43,0)</f>
        <v>86.035848270112552</v>
      </c>
      <c r="DC94" s="124">
        <f ca="1">VLOOKUP($A94,'[5]Adjusted Factors'!$E:$BH,44,0)</f>
        <v>61.0254272613588</v>
      </c>
      <c r="DD94" s="124">
        <f ca="1">VLOOKUP($A94,'[5]Adjusted Factors'!$E:$BH,45,0)</f>
        <v>10.004168403501454</v>
      </c>
      <c r="DE94" s="124">
        <f ca="1">VLOOKUP($A94,'[5]Adjusted Factors'!$E:$BH,46,0)</f>
        <v>0</v>
      </c>
      <c r="DF94" s="124">
        <f ca="1">VLOOKUP($A94,'[5]Adjusted Factors'!$E:$BH,47,0)</f>
        <v>114.62086300795968</v>
      </c>
      <c r="DG94" s="124">
        <f ca="1">VLOOKUP($A94,'[5]Adjusted Factors'!$E:$BH,48,0)</f>
        <v>0</v>
      </c>
      <c r="DH94" s="124">
        <f ca="1">VLOOKUP($A94,'[5]Adjusted Factors'!$E:$BH,49,0)</f>
        <v>182.12000000000015</v>
      </c>
      <c r="DI94" s="124">
        <f ca="1">VLOOKUP($A94,'[5]Adjusted Factors'!$E:$BH,50,0)</f>
        <v>173.05077262693172</v>
      </c>
      <c r="DJ94" s="124">
        <f ca="1">VLOOKUP($A94,'[5]Adjusted Factors'!$E:$BH,51,0)</f>
        <v>175.94701986754981</v>
      </c>
      <c r="DK94" s="124">
        <f ca="1">VLOOKUP($A94,'[5]Adjusted Factors'!$E:$BH,52,0)</f>
        <v>158.88235294117649</v>
      </c>
      <c r="DL94" s="124">
        <f ca="1">VLOOKUP($A94,'[5]Adjusted Factors'!$E:$BH,53,0)</f>
        <v>159.87330316742083</v>
      </c>
      <c r="DM94" s="124">
        <f ca="1">VLOOKUP($A94,'[5]Adjusted Factors'!$E:$BH,54,0)</f>
        <v>497.34253709373695</v>
      </c>
      <c r="DN94" s="124">
        <f ca="1">VLOOKUP($A94,'[5]Adjusted Factors'!$E:$BH,55,0)</f>
        <v>0</v>
      </c>
      <c r="DO94" s="124">
        <f ca="1">VLOOKUP($A94,'[5]Adjusted Factors'!$E:$BH,55,0)</f>
        <v>0</v>
      </c>
    </row>
    <row r="95" spans="1:119" x14ac:dyDescent="0.2">
      <c r="A95" s="124">
        <v>138439</v>
      </c>
      <c r="B95" s="124">
        <v>8264002</v>
      </c>
      <c r="C95" s="124" t="s">
        <v>181</v>
      </c>
      <c r="D95" s="126">
        <f>VLOOKUP(A95,'[4]New ISB'!$B$6:$G$195,4,0)</f>
        <v>656</v>
      </c>
      <c r="E95" s="126">
        <f>VLOOKUP(A95,'[4]New ISB'!$B$6:$G$195,5,0)</f>
        <v>0</v>
      </c>
      <c r="F95" s="126">
        <f>VLOOKUP(A95,'[4]New ISB'!$B$6:$G$195,6,0)</f>
        <v>656</v>
      </c>
      <c r="G95" s="126">
        <f>VLOOKUP(A95,'[4]New ISB'!$B:$H,7,0)</f>
        <v>0</v>
      </c>
      <c r="H95" s="126">
        <f>VLOOKUP(A95,'[4]New ISB'!$B:$J,8,0)</f>
        <v>1954278.821</v>
      </c>
      <c r="I95" s="126">
        <f>VLOOKUP(A95,'[4]New ISB'!$B:$J,9,0)</f>
        <v>1540919.6648999997</v>
      </c>
      <c r="J95" s="126">
        <f>VLOOKUP($A95,'[4]New ISB'!$B:$FF,10,0)</f>
        <v>0</v>
      </c>
      <c r="K95" s="126">
        <f>VLOOKUP($A95,'[4]New ISB'!$B:$FF,11,0)</f>
        <v>167523.88000000009</v>
      </c>
      <c r="L95" s="126">
        <f>VLOOKUP($A95,'[4]New ISB'!$B:$FF,12,0)</f>
        <v>0</v>
      </c>
      <c r="M95" s="126">
        <f>VLOOKUP($A95,'[4]New ISB'!$B:$FF,13,0)</f>
        <v>432502.00000000029</v>
      </c>
      <c r="N95" s="126">
        <f>VLOOKUP($A95,'[4]New ISB'!$B:$FF,14,0)</f>
        <v>0</v>
      </c>
      <c r="O95" s="126">
        <f>VLOOKUP($A95,'[4]New ISB'!$B:$FF,15,0)</f>
        <v>0</v>
      </c>
      <c r="P95" s="126">
        <f>VLOOKUP($A95,'[4]New ISB'!$B:$FF,16,0)</f>
        <v>0</v>
      </c>
      <c r="Q95" s="126">
        <f>VLOOKUP($A95,'[4]New ISB'!$B:$FF,17,0)</f>
        <v>0</v>
      </c>
      <c r="R95" s="126">
        <f>VLOOKUP($A95,'[4]New ISB'!$B:$FF,18,0)</f>
        <v>0</v>
      </c>
      <c r="S95" s="126">
        <f>VLOOKUP($A95,'[4]New ISB'!$B:$FF,19,0)</f>
        <v>0</v>
      </c>
      <c r="T95" s="126">
        <f>VLOOKUP($A95,'[4]New ISB'!$B:$FF,20,0)</f>
        <v>25908.879999999892</v>
      </c>
      <c r="U95" s="126">
        <f>VLOOKUP($A95,'[4]New ISB'!$B:$FF,21,0)</f>
        <v>46340.000000000029</v>
      </c>
      <c r="V95" s="126">
        <f>VLOOKUP($A95,'[4]New ISB'!$B:$FF,22,0)</f>
        <v>117425.55999999979</v>
      </c>
      <c r="W95" s="126">
        <f>VLOOKUP($A95,'[4]New ISB'!$B:$FF,23,0)</f>
        <v>7105.4000000000051</v>
      </c>
      <c r="X95" s="126">
        <f>VLOOKUP($A95,'[4]New ISB'!$B:$FF,24,0)</f>
        <v>80013.149999999936</v>
      </c>
      <c r="Y95" s="126">
        <f>VLOOKUP($A95,'[4]New ISB'!$B:$FF,25,0)</f>
        <v>107044.2999999998</v>
      </c>
      <c r="Z95" s="126">
        <f>VLOOKUP($A95,'[4]New ISB'!$B:$FF,26,0)</f>
        <v>0</v>
      </c>
      <c r="AA95" s="126">
        <f>VLOOKUP($A95,'[4]New ISB'!$B:$FF,27,0)</f>
        <v>97931.399999999951</v>
      </c>
      <c r="AB95" s="126"/>
      <c r="AC95" s="126">
        <f>VLOOKUP($A95,'[4]New ISB'!$B:$FF,28,0)</f>
        <v>0</v>
      </c>
      <c r="AD95" s="126">
        <f>VLOOKUP($A95,'[4]New ISB'!$B:$FF,29,0)</f>
        <v>302718.26666898315</v>
      </c>
      <c r="AE95" s="126">
        <f>VLOOKUP($A95,'[4]New ISB'!$B:$FF,30,0)</f>
        <v>0</v>
      </c>
      <c r="AF95" s="126">
        <f>VLOOKUP($A95,'[4]New ISB'!$B:$FF,31,0)</f>
        <v>57926.258222901073</v>
      </c>
      <c r="AG95" s="126">
        <f>VLOOKUP($A95,'[4]New ISB'!$B:$FF,32,0)</f>
        <v>138401.09</v>
      </c>
      <c r="AH95" s="126">
        <f>VLOOKUP($A95,'[4]New ISB'!$B:$FF,33,0)</f>
        <v>0</v>
      </c>
      <c r="AI95" s="126">
        <f>VLOOKUP($A95,'[4]New ISB'!$B:$FF,34,0)</f>
        <v>0</v>
      </c>
      <c r="AJ95" s="126">
        <f>VLOOKUP($A95,'[4]New ISB'!$B:$FF,35,0)</f>
        <v>0</v>
      </c>
      <c r="AK95" s="126">
        <f>VLOOKUP($A95,'[4]New ISB'!$B:$FF,36,0)</f>
        <v>20648.96</v>
      </c>
      <c r="AL95" s="126">
        <f>VLOOKUP($A95,'[4]New ISB'!$B:$FF,37,0)</f>
        <v>0</v>
      </c>
      <c r="AM95" s="126">
        <f>VLOOKUP($A95,'[4]New ISB'!$B:$FF,38,0)</f>
        <v>0</v>
      </c>
      <c r="AN95" s="126">
        <f>VLOOKUP($A95,'[4]New ISB'!$B:$FF,39,0)</f>
        <v>0</v>
      </c>
      <c r="AO95" s="126">
        <f>VLOOKUP($A95,'[4]New ISB'!$B:$FF,40,0)</f>
        <v>0</v>
      </c>
      <c r="AP95" s="126">
        <f>VLOOKUP($A95,'[4]New ISB'!$B:$FF,41,0)</f>
        <v>0</v>
      </c>
      <c r="AQ95" s="126">
        <f>VLOOKUP($A95,'[4]New ISB'!$B:$FF,42,0)</f>
        <v>0</v>
      </c>
      <c r="AR95" s="126">
        <f>VLOOKUP($A95,'[4]New ISB'!$B:$FF,43,0)</f>
        <v>0</v>
      </c>
      <c r="AS95" s="126">
        <f>VLOOKUP($A95,'[4]New ISB'!$B:$FF,44,0)</f>
        <v>0</v>
      </c>
      <c r="AT95" s="126">
        <f t="shared" si="23"/>
        <v>3495198.4858999997</v>
      </c>
      <c r="AU95" s="126">
        <f t="shared" si="24"/>
        <v>1442439.0948918841</v>
      </c>
      <c r="AV95" s="126">
        <f t="shared" si="25"/>
        <v>159050.04999999999</v>
      </c>
      <c r="AW95" s="126">
        <f>VLOOKUP($A95,'[4]New ISB'!$B:$FF,48,0)</f>
        <v>629036.2366039406</v>
      </c>
      <c r="AX95" s="126">
        <f t="shared" si="26"/>
        <v>5096687.6307918839</v>
      </c>
      <c r="AY95" s="126">
        <f>VLOOKUP($A95,'[4]New ISB'!$B:$CC,50,0)</f>
        <v>5076038.670791884</v>
      </c>
      <c r="AZ95" s="126">
        <f>VLOOKUP($A95,'[4]New ISB'!$B:$CC,51,0)</f>
        <v>5995</v>
      </c>
      <c r="BA95" s="126">
        <f>VLOOKUP($A95,'[4]New ISB'!$B:$CC,52,0)</f>
        <v>3932720</v>
      </c>
      <c r="BB95" s="126">
        <f>VLOOKUP($A95,'[4]New ISB'!$B:$CC,53,0)</f>
        <v>0</v>
      </c>
      <c r="BC95" s="126">
        <f>VLOOKUP($A95,'[4]New ISB'!$B:$CC,54,0)</f>
        <v>0</v>
      </c>
      <c r="BD95" s="126">
        <f>VLOOKUP($A95,'[4]New ISB'!$B:$CC,55,0)</f>
        <v>5096687.6307918839</v>
      </c>
      <c r="BE95" s="126">
        <f>VLOOKUP($A95,'[4]New ISB'!$B:$CC,56,0)</f>
        <v>0</v>
      </c>
      <c r="BF95" s="126">
        <f>VLOOKUP($A95,'[4]New ISB'!$B:$CC,57,0)</f>
        <v>5096687.6307918848</v>
      </c>
      <c r="BG95" s="126">
        <f>VLOOKUP($A95,'[4]New ISB'!$B:$CC,58,0)</f>
        <v>3953368.96</v>
      </c>
      <c r="BH95" s="126">
        <f>VLOOKUP($A95,'[4]New ISB'!$B:$CC,59,0)</f>
        <v>3794318.91</v>
      </c>
      <c r="BI95" s="126">
        <f>VLOOKUP($A95,'[4]New ISB'!$B:$CC,60,0)</f>
        <v>4937637.5807918841</v>
      </c>
      <c r="BJ95" s="126">
        <f>VLOOKUP($A95,'[4]New ISB'!$B:$CC,61,0)</f>
        <v>7526.8865560851891</v>
      </c>
      <c r="BK95" s="126">
        <f>VLOOKUP($A95,'[4]New ISB'!$B:$CC,62,0)</f>
        <v>7339.5635226904378</v>
      </c>
      <c r="BL95" s="159">
        <f>VLOOKUP($A95,'[4]New ISB'!$B:$CC,63,0)</f>
        <v>2.5522366938529467E-2</v>
      </c>
      <c r="BM95" s="126">
        <f>VLOOKUP($A95,'[4]New ISB'!$B:$CC,64,0)</f>
        <v>0</v>
      </c>
      <c r="BN95" s="126">
        <f>VLOOKUP($A95,'[4]New ISB'!$B:$CC,65,0)</f>
        <v>0</v>
      </c>
      <c r="BO95" s="126">
        <f>VLOOKUP($A95,'[4]New ISB'!$B:$CC,66,0)</f>
        <v>5096687.6307918839</v>
      </c>
      <c r="BP95" s="126">
        <f>VLOOKUP($A95,'[4]New ISB'!$B:$CC,67,0)</f>
        <v>7737.8638274266523</v>
      </c>
      <c r="BQ95" s="127" t="str">
        <f>VLOOKUP($A95,'[4]New ISB'!$B:$CC,68,0)</f>
        <v>Y</v>
      </c>
      <c r="BR95" s="126">
        <f>VLOOKUP($A95,'[4]New ISB'!$B:$CC,69,0)</f>
        <v>7769.3409005973845</v>
      </c>
      <c r="BS95" s="159">
        <f>VLOOKUP($A95,'[4]New ISB'!$B:$CC,70,0)</f>
        <v>2.1058877861844572E-2</v>
      </c>
      <c r="BT95" s="126">
        <f>VLOOKUP($A95,'[4]New ISB'!$B:$CC,71,0)</f>
        <v>0</v>
      </c>
      <c r="BU95" s="126">
        <f>VLOOKUP($A95,'[4]New ISB'!$B:$CC,72,0)</f>
        <v>5096687.6307918839</v>
      </c>
      <c r="BV95" s="126">
        <f>VLOOKUP($A95,'[4]New ISB'!$B:$CC,73,0)</f>
        <v>0</v>
      </c>
      <c r="BW95" s="126">
        <f>VLOOKUP($A95,'[4]New ISB'!$B:$CC,74,0)</f>
        <v>5096687.6307918839</v>
      </c>
      <c r="BY95" s="126">
        <f>VLOOKUP($A95,'[4]New ISB'!$B:$CC,75,0)</f>
        <v>20648.96</v>
      </c>
      <c r="BZ95" s="126">
        <f>VLOOKUP($A95,'[4]New ISB'!$B:$CC,76,0)</f>
        <v>5076038.670791884</v>
      </c>
      <c r="CA95" s="126">
        <f>VLOOKUP(A95,'[4]New ISB'!$B:$F,5,0)</f>
        <v>0</v>
      </c>
      <c r="CB95" s="129">
        <f>VLOOKUP($A95,'[4]Adjusted Factors'!$E:$W,18,0)</f>
        <v>386</v>
      </c>
      <c r="CC95" s="129">
        <f>VLOOKUP($A95,'[4]Adjusted Factors'!$E:$W,19,0)</f>
        <v>270</v>
      </c>
      <c r="CE95" s="126"/>
      <c r="CI95" s="124" t="s">
        <v>193</v>
      </c>
      <c r="CJ95" s="124">
        <v>3006</v>
      </c>
      <c r="CK95" s="144"/>
      <c r="CL95" s="145"/>
      <c r="CM95" s="124">
        <f ca="1">VLOOKUP($A95,'[5]Adjusted Factors'!$E:$BH,28,0)</f>
        <v>0</v>
      </c>
      <c r="CN95" s="124">
        <f ca="1">VLOOKUP($A95,'[5]Adjusted Factors'!$E:$BH,29,0)</f>
        <v>0</v>
      </c>
      <c r="CO95" s="124">
        <f ca="1">VLOOKUP($A95,'[5]Adjusted Factors'!$E:$BH,30,0)</f>
        <v>332.00000000000017</v>
      </c>
      <c r="CP95" s="124">
        <f ca="1">VLOOKUP($A95,'[5]Adjusted Factors'!$E:$BH,31,0)</f>
        <v>350.00000000000023</v>
      </c>
      <c r="CQ95" s="124">
        <f ca="1">VLOOKUP($A95,'[5]Adjusted Factors'!$E:$BH,32,0)</f>
        <v>0</v>
      </c>
      <c r="CR95" s="124">
        <f ca="1">VLOOKUP($A95,'[5]Adjusted Factors'!$E:$BH,33,0)</f>
        <v>0</v>
      </c>
      <c r="CS95" s="124">
        <f ca="1">VLOOKUP($A95,'[5]Adjusted Factors'!$E:$BH,34,0)</f>
        <v>0</v>
      </c>
      <c r="CT95" s="124">
        <f ca="1">VLOOKUP($A95,'[5]Adjusted Factors'!$E:$BH,35,0)</f>
        <v>0</v>
      </c>
      <c r="CU95" s="124">
        <f ca="1">VLOOKUP($A95,'[5]Adjusted Factors'!$E:$BH,36,0)</f>
        <v>0</v>
      </c>
      <c r="CV95" s="124">
        <f ca="1">VLOOKUP($A95,'[5]Adjusted Factors'!$E:$BH,37,0)</f>
        <v>0</v>
      </c>
      <c r="CW95" s="124">
        <f ca="1">VLOOKUP($A95,'[5]Adjusted Factors'!$E:$BH,38,0)</f>
        <v>0</v>
      </c>
      <c r="CX95" s="124">
        <f ca="1">VLOOKUP($A95,'[5]Adjusted Factors'!$E:$BH,39,0)</f>
        <v>75.999999999999758</v>
      </c>
      <c r="CY95" s="124">
        <f ca="1">VLOOKUP($A95,'[5]Adjusted Factors'!$E:$BH,40,0)</f>
        <v>73.999999999999687</v>
      </c>
      <c r="CZ95" s="124">
        <f ca="1">VLOOKUP($A95,'[5]Adjusted Factors'!$E:$BH,41,0)</f>
        <v>100.00000000000007</v>
      </c>
      <c r="DA95" s="124">
        <f ca="1">VLOOKUP($A95,'[5]Adjusted Factors'!$E:$BH,42,0)</f>
        <v>180.99999999999969</v>
      </c>
      <c r="DB95" s="124">
        <f ca="1">VLOOKUP($A95,'[5]Adjusted Factors'!$E:$BH,43,0)</f>
        <v>10.000000000000007</v>
      </c>
      <c r="DC95" s="124">
        <f ca="1">VLOOKUP($A95,'[5]Adjusted Factors'!$E:$BH,44,0)</f>
        <v>104.99999999999993</v>
      </c>
      <c r="DD95" s="124">
        <f ca="1">VLOOKUP($A95,'[5]Adjusted Factors'!$E:$BH,45,0)</f>
        <v>109.9999999999998</v>
      </c>
      <c r="DE95" s="124">
        <f ca="1">VLOOKUP($A95,'[5]Adjusted Factors'!$E:$BH,46,0)</f>
        <v>0</v>
      </c>
      <c r="DF95" s="124">
        <f ca="1">VLOOKUP($A95,'[5]Adjusted Factors'!$E:$BH,47,0)</f>
        <v>59.999999999999972</v>
      </c>
      <c r="DG95" s="124">
        <f ca="1">VLOOKUP($A95,'[5]Adjusted Factors'!$E:$BH,48,0)</f>
        <v>0</v>
      </c>
      <c r="DH95" s="124">
        <f ca="1">VLOOKUP($A95,'[5]Adjusted Factors'!$E:$BH,49,0)</f>
        <v>80.586206896551673</v>
      </c>
      <c r="DI95" s="124">
        <f ca="1">VLOOKUP($A95,'[5]Adjusted Factors'!$E:$BH,50,0)</f>
        <v>66.492753623188477</v>
      </c>
      <c r="DJ95" s="124">
        <f ca="1">VLOOKUP($A95,'[5]Adjusted Factors'!$E:$BH,51,0)</f>
        <v>51.666666666666714</v>
      </c>
      <c r="DK95" s="124">
        <f ca="1">VLOOKUP($A95,'[5]Adjusted Factors'!$E:$BH,52,0)</f>
        <v>47.51515151515148</v>
      </c>
      <c r="DL95" s="124">
        <f ca="1">VLOOKUP($A95,'[5]Adjusted Factors'!$E:$BH,53,0)</f>
        <v>39.757575757575729</v>
      </c>
      <c r="DM95" s="124">
        <f ca="1">VLOOKUP($A95,'[5]Adjusted Factors'!$E:$BH,54,0)</f>
        <v>165.61529820388171</v>
      </c>
      <c r="DN95" s="124">
        <f ca="1">VLOOKUP($A95,'[5]Adjusted Factors'!$E:$BH,55,0)</f>
        <v>0</v>
      </c>
      <c r="DO95" s="124">
        <f ca="1">VLOOKUP($A95,'[5]Adjusted Factors'!$E:$BH,55,0)</f>
        <v>0</v>
      </c>
    </row>
    <row r="96" spans="1:119" x14ac:dyDescent="0.2">
      <c r="A96" s="124">
        <v>145736</v>
      </c>
      <c r="B96" s="124">
        <v>8264005</v>
      </c>
      <c r="C96" s="161" t="s">
        <v>153</v>
      </c>
      <c r="D96" s="126">
        <f>VLOOKUP(A96,'[4]New ISB'!$B$6:$G$195,4,0)</f>
        <v>1257</v>
      </c>
      <c r="E96" s="126">
        <f>VLOOKUP(A96,'[4]New ISB'!$B$6:$G$195,5,0)</f>
        <v>0</v>
      </c>
      <c r="F96" s="126">
        <f>VLOOKUP(A96,'[4]New ISB'!$B$6:$G$195,6,0)</f>
        <v>1257</v>
      </c>
      <c r="G96" s="126">
        <f>VLOOKUP(A96,'[4]New ISB'!$B:$H,7,0)</f>
        <v>0</v>
      </c>
      <c r="H96" s="126">
        <f>VLOOKUP(A96,'[4]New ISB'!$B:$J,8,0)</f>
        <v>3781985.1795000001</v>
      </c>
      <c r="I96" s="126">
        <f>VLOOKUP(A96,'[4]New ISB'!$B:$J,9,0)</f>
        <v>2910626.0336999996</v>
      </c>
      <c r="J96" s="126">
        <f>VLOOKUP($A96,'[4]New ISB'!$B:$FF,10,0)</f>
        <v>0</v>
      </c>
      <c r="K96" s="126">
        <f>VLOOKUP($A96,'[4]New ISB'!$B:$FF,11,0)</f>
        <v>189725.83999999971</v>
      </c>
      <c r="L96" s="126">
        <f>VLOOKUP($A96,'[4]New ISB'!$B:$FF,12,0)</f>
        <v>0</v>
      </c>
      <c r="M96" s="126">
        <f>VLOOKUP($A96,'[4]New ISB'!$B:$FF,13,0)</f>
        <v>484402.24000000046</v>
      </c>
      <c r="N96" s="126">
        <f>VLOOKUP($A96,'[4]New ISB'!$B:$FF,14,0)</f>
        <v>0</v>
      </c>
      <c r="O96" s="126">
        <f>VLOOKUP($A96,'[4]New ISB'!$B:$FF,15,0)</f>
        <v>0</v>
      </c>
      <c r="P96" s="126">
        <f>VLOOKUP($A96,'[4]New ISB'!$B:$FF,16,0)</f>
        <v>0</v>
      </c>
      <c r="Q96" s="126">
        <f>VLOOKUP($A96,'[4]New ISB'!$B:$FF,17,0)</f>
        <v>0</v>
      </c>
      <c r="R96" s="126">
        <f>VLOOKUP($A96,'[4]New ISB'!$B:$FF,18,0)</f>
        <v>0</v>
      </c>
      <c r="S96" s="126">
        <f>VLOOKUP($A96,'[4]New ISB'!$B:$FF,19,0)</f>
        <v>0</v>
      </c>
      <c r="T96" s="126">
        <f>VLOOKUP($A96,'[4]New ISB'!$B:$FF,20,0)</f>
        <v>48316.560000000078</v>
      </c>
      <c r="U96" s="126">
        <f>VLOOKUP($A96,'[4]New ISB'!$B:$FF,21,0)</f>
        <v>183042.99999999974</v>
      </c>
      <c r="V96" s="126">
        <f>VLOOKUP($A96,'[4]New ISB'!$B:$FF,22,0)</f>
        <v>28545.439999999959</v>
      </c>
      <c r="W96" s="126">
        <f>VLOOKUP($A96,'[4]New ISB'!$B:$FF,23,0)</f>
        <v>7815.9399999999969</v>
      </c>
      <c r="X96" s="126">
        <f>VLOOKUP($A96,'[4]New ISB'!$B:$FF,24,0)</f>
        <v>19812.779999999962</v>
      </c>
      <c r="Y96" s="126">
        <f>VLOOKUP($A96,'[4]New ISB'!$B:$FF,25,0)</f>
        <v>17516.339999999989</v>
      </c>
      <c r="Z96" s="126">
        <f>VLOOKUP($A96,'[4]New ISB'!$B:$FF,26,0)</f>
        <v>0</v>
      </c>
      <c r="AA96" s="126">
        <f>VLOOKUP($A96,'[4]New ISB'!$B:$FF,27,0)</f>
        <v>39266.274258373123</v>
      </c>
      <c r="AB96" s="126"/>
      <c r="AC96" s="126">
        <f>VLOOKUP($A96,'[4]New ISB'!$B:$FF,28,0)</f>
        <v>0</v>
      </c>
      <c r="AD96" s="126">
        <f>VLOOKUP($A96,'[4]New ISB'!$B:$FF,29,0)</f>
        <v>571623.92490076309</v>
      </c>
      <c r="AE96" s="126">
        <f>VLOOKUP($A96,'[4]New ISB'!$B:$FF,30,0)</f>
        <v>0</v>
      </c>
      <c r="AF96" s="126">
        <f>VLOOKUP($A96,'[4]New ISB'!$B:$FF,31,0)</f>
        <v>0</v>
      </c>
      <c r="AG96" s="126">
        <f>VLOOKUP($A96,'[4]New ISB'!$B:$FF,32,0)</f>
        <v>138401.09</v>
      </c>
      <c r="AH96" s="126">
        <f>VLOOKUP($A96,'[4]New ISB'!$B:$FF,33,0)</f>
        <v>0</v>
      </c>
      <c r="AI96" s="126">
        <f>VLOOKUP($A96,'[4]New ISB'!$B:$FF,34,0)</f>
        <v>0</v>
      </c>
      <c r="AJ96" s="126">
        <f>VLOOKUP($A96,'[4]New ISB'!$B:$FF,35,0)</f>
        <v>0</v>
      </c>
      <c r="AK96" s="126">
        <f>VLOOKUP($A96,'[4]New ISB'!$B:$FF,36,0)</f>
        <v>44101.120000000003</v>
      </c>
      <c r="AL96" s="126">
        <f>VLOOKUP($A96,'[4]New ISB'!$B:$FF,37,0)</f>
        <v>0</v>
      </c>
      <c r="AM96" s="126">
        <f>VLOOKUP($A96,'[4]New ISB'!$B:$FF,38,0)</f>
        <v>0</v>
      </c>
      <c r="AN96" s="126">
        <f>VLOOKUP($A96,'[4]New ISB'!$B:$FF,39,0)</f>
        <v>0</v>
      </c>
      <c r="AO96" s="126">
        <f>VLOOKUP($A96,'[4]New ISB'!$B:$FF,40,0)</f>
        <v>0</v>
      </c>
      <c r="AP96" s="126">
        <f>VLOOKUP($A96,'[4]New ISB'!$B:$FF,41,0)</f>
        <v>0</v>
      </c>
      <c r="AQ96" s="126">
        <f>VLOOKUP($A96,'[4]New ISB'!$B:$FF,42,0)</f>
        <v>0</v>
      </c>
      <c r="AR96" s="126">
        <f>VLOOKUP($A96,'[4]New ISB'!$B:$FF,43,0)</f>
        <v>0</v>
      </c>
      <c r="AS96" s="126">
        <f>VLOOKUP($A96,'[4]New ISB'!$B:$FF,44,0)</f>
        <v>0</v>
      </c>
      <c r="AT96" s="126">
        <f t="shared" si="23"/>
        <v>6692611.2131999992</v>
      </c>
      <c r="AU96" s="126">
        <f t="shared" si="24"/>
        <v>1590068.3391591359</v>
      </c>
      <c r="AV96" s="126">
        <f t="shared" si="25"/>
        <v>182502.21</v>
      </c>
      <c r="AW96" s="126">
        <f>VLOOKUP($A96,'[4]New ISB'!$B:$FF,48,0)</f>
        <v>887902.15422341949</v>
      </c>
      <c r="AX96" s="126">
        <f t="shared" si="26"/>
        <v>8465181.7623591349</v>
      </c>
      <c r="AY96" s="126">
        <f>VLOOKUP($A96,'[4]New ISB'!$B:$CC,50,0)</f>
        <v>8421080.6423591357</v>
      </c>
      <c r="AZ96" s="126">
        <f>VLOOKUP($A96,'[4]New ISB'!$B:$CC,51,0)</f>
        <v>5995</v>
      </c>
      <c r="BA96" s="126">
        <f>VLOOKUP($A96,'[4]New ISB'!$B:$CC,52,0)</f>
        <v>7535715</v>
      </c>
      <c r="BB96" s="126">
        <f>VLOOKUP($A96,'[4]New ISB'!$B:$CC,53,0)</f>
        <v>0</v>
      </c>
      <c r="BC96" s="126">
        <f>VLOOKUP($A96,'[4]New ISB'!$B:$CC,54,0)</f>
        <v>0</v>
      </c>
      <c r="BD96" s="126">
        <f>VLOOKUP($A96,'[4]New ISB'!$B:$CC,55,0)</f>
        <v>8465181.7623591349</v>
      </c>
      <c r="BE96" s="126">
        <f>VLOOKUP($A96,'[4]New ISB'!$B:$CC,56,0)</f>
        <v>0</v>
      </c>
      <c r="BF96" s="126">
        <f>VLOOKUP($A96,'[4]New ISB'!$B:$CC,57,0)</f>
        <v>8465181.7623591367</v>
      </c>
      <c r="BG96" s="126">
        <f>VLOOKUP($A96,'[4]New ISB'!$B:$CC,58,0)</f>
        <v>7579816.1200000001</v>
      </c>
      <c r="BH96" s="126">
        <f>VLOOKUP($A96,'[4]New ISB'!$B:$CC,59,0)</f>
        <v>7397313.9100000001</v>
      </c>
      <c r="BI96" s="126">
        <f>VLOOKUP($A96,'[4]New ISB'!$B:$CC,60,0)</f>
        <v>8282679.5523591349</v>
      </c>
      <c r="BJ96" s="126">
        <f>VLOOKUP($A96,'[4]New ISB'!$B:$CC,61,0)</f>
        <v>6589.2438761806961</v>
      </c>
      <c r="BK96" s="126">
        <f>VLOOKUP($A96,'[4]New ISB'!$B:$CC,62,0)</f>
        <v>6561.266853534552</v>
      </c>
      <c r="BL96" s="159">
        <f>VLOOKUP($A96,'[4]New ISB'!$B:$CC,63,0)</f>
        <v>4.2639665891767483E-3</v>
      </c>
      <c r="BM96" s="126">
        <f>VLOOKUP($A96,'[4]New ISB'!$B:$CC,64,0)</f>
        <v>0</v>
      </c>
      <c r="BN96" s="126">
        <f>VLOOKUP($A96,'[4]New ISB'!$B:$CC,65,0)</f>
        <v>0</v>
      </c>
      <c r="BO96" s="126">
        <f>VLOOKUP($A96,'[4]New ISB'!$B:$CC,66,0)</f>
        <v>8465181.7623591349</v>
      </c>
      <c r="BP96" s="126">
        <f>VLOOKUP($A96,'[4]New ISB'!$B:$CC,67,0)</f>
        <v>6699.3481641679682</v>
      </c>
      <c r="BQ96" s="127" t="str">
        <f>VLOOKUP($A96,'[4]New ISB'!$B:$CC,68,0)</f>
        <v>Y</v>
      </c>
      <c r="BR96" s="126">
        <f>VLOOKUP($A96,'[4]New ISB'!$B:$CC,69,0)</f>
        <v>6734.4325873978796</v>
      </c>
      <c r="BS96" s="159">
        <f>VLOOKUP($A96,'[4]New ISB'!$B:$CC,70,0)</f>
        <v>4.5494576071107851E-3</v>
      </c>
      <c r="BT96" s="126">
        <f>VLOOKUP($A96,'[4]New ISB'!$B:$CC,71,0)</f>
        <v>0</v>
      </c>
      <c r="BU96" s="126">
        <f>VLOOKUP($A96,'[4]New ISB'!$B:$CC,72,0)</f>
        <v>8465181.7623591349</v>
      </c>
      <c r="BV96" s="126">
        <f>VLOOKUP($A96,'[4]New ISB'!$B:$CC,73,0)</f>
        <v>0</v>
      </c>
      <c r="BW96" s="126">
        <f>VLOOKUP($A96,'[4]New ISB'!$B:$CC,74,0)</f>
        <v>8465181.7623591349</v>
      </c>
      <c r="BY96" s="126">
        <f>VLOOKUP($A96,'[4]New ISB'!$B:$CC,75,0)</f>
        <v>44101.120000000003</v>
      </c>
      <c r="BZ96" s="126">
        <f>VLOOKUP($A96,'[4]New ISB'!$B:$CC,76,0)</f>
        <v>8421080.6423591357</v>
      </c>
      <c r="CA96" s="126">
        <f>VLOOKUP(A96,'[4]New ISB'!$B:$F,5,0)</f>
        <v>0</v>
      </c>
      <c r="CB96" s="129">
        <f>VLOOKUP($A96,'[4]Adjusted Factors'!$E:$W,18,0)</f>
        <v>747</v>
      </c>
      <c r="CC96" s="129">
        <f>VLOOKUP($A96,'[4]Adjusted Factors'!$E:$W,19,0)</f>
        <v>510</v>
      </c>
      <c r="CE96" s="126"/>
      <c r="CI96" s="124" t="s">
        <v>194</v>
      </c>
      <c r="CJ96" s="124">
        <v>2327</v>
      </c>
      <c r="CK96" s="144"/>
      <c r="CL96" s="145"/>
      <c r="CM96" s="124">
        <f ca="1">VLOOKUP($A96,'[5]Adjusted Factors'!$E:$BH,28,0)</f>
        <v>0</v>
      </c>
      <c r="CN96" s="124">
        <f ca="1">VLOOKUP($A96,'[5]Adjusted Factors'!$E:$BH,29,0)</f>
        <v>0</v>
      </c>
      <c r="CO96" s="124">
        <f ca="1">VLOOKUP($A96,'[5]Adjusted Factors'!$E:$BH,30,0)</f>
        <v>375.99999999999943</v>
      </c>
      <c r="CP96" s="124">
        <f ca="1">VLOOKUP($A96,'[5]Adjusted Factors'!$E:$BH,31,0)</f>
        <v>392.00000000000034</v>
      </c>
      <c r="CQ96" s="124">
        <f ca="1">VLOOKUP($A96,'[5]Adjusted Factors'!$E:$BH,32,0)</f>
        <v>0</v>
      </c>
      <c r="CR96" s="124">
        <f ca="1">VLOOKUP($A96,'[5]Adjusted Factors'!$E:$BH,33,0)</f>
        <v>0</v>
      </c>
      <c r="CS96" s="124">
        <f ca="1">VLOOKUP($A96,'[5]Adjusted Factors'!$E:$BH,34,0)</f>
        <v>0</v>
      </c>
      <c r="CT96" s="124">
        <f ca="1">VLOOKUP($A96,'[5]Adjusted Factors'!$E:$BH,35,0)</f>
        <v>0</v>
      </c>
      <c r="CU96" s="124">
        <f ca="1">VLOOKUP($A96,'[5]Adjusted Factors'!$E:$BH,36,0)</f>
        <v>0</v>
      </c>
      <c r="CV96" s="124">
        <f ca="1">VLOOKUP($A96,'[5]Adjusted Factors'!$E:$BH,37,0)</f>
        <v>0</v>
      </c>
      <c r="CW96" s="124">
        <f ca="1">VLOOKUP($A96,'[5]Adjusted Factors'!$E:$BH,38,0)</f>
        <v>0</v>
      </c>
      <c r="CX96" s="124">
        <f ca="1">VLOOKUP($A96,'[5]Adjusted Factors'!$E:$BH,39,0)</f>
        <v>624.99999999999932</v>
      </c>
      <c r="CY96" s="124">
        <f ca="1">VLOOKUP($A96,'[5]Adjusted Factors'!$E:$BH,40,0)</f>
        <v>138.00000000000023</v>
      </c>
      <c r="CZ96" s="124">
        <f ca="1">VLOOKUP($A96,'[5]Adjusted Factors'!$E:$BH,41,0)</f>
        <v>394.99999999999943</v>
      </c>
      <c r="DA96" s="124">
        <f ca="1">VLOOKUP($A96,'[5]Adjusted Factors'!$E:$BH,42,0)</f>
        <v>43.999999999999936</v>
      </c>
      <c r="DB96" s="124">
        <f ca="1">VLOOKUP($A96,'[5]Adjusted Factors'!$E:$BH,43,0)</f>
        <v>10.999999999999996</v>
      </c>
      <c r="DC96" s="124">
        <f ca="1">VLOOKUP($A96,'[5]Adjusted Factors'!$E:$BH,44,0)</f>
        <v>25.99999999999995</v>
      </c>
      <c r="DD96" s="124">
        <f ca="1">VLOOKUP($A96,'[5]Adjusted Factors'!$E:$BH,45,0)</f>
        <v>17.999999999999989</v>
      </c>
      <c r="DE96" s="124">
        <f ca="1">VLOOKUP($A96,'[5]Adjusted Factors'!$E:$BH,46,0)</f>
        <v>0</v>
      </c>
      <c r="DF96" s="124">
        <f ca="1">VLOOKUP($A96,'[5]Adjusted Factors'!$E:$BH,47,0)</f>
        <v>24.057416267942532</v>
      </c>
      <c r="DG96" s="124">
        <f ca="1">VLOOKUP($A96,'[5]Adjusted Factors'!$E:$BH,48,0)</f>
        <v>0</v>
      </c>
      <c r="DH96" s="124">
        <f ca="1">VLOOKUP($A96,'[5]Adjusted Factors'!$E:$BH,49,0)</f>
        <v>120.48192771084325</v>
      </c>
      <c r="DI96" s="124">
        <f ca="1">VLOOKUP($A96,'[5]Adjusted Factors'!$E:$BH,50,0)</f>
        <v>114.65432098765429</v>
      </c>
      <c r="DJ96" s="124">
        <f ca="1">VLOOKUP($A96,'[5]Adjusted Factors'!$E:$BH,51,0)</f>
        <v>112.37037037037034</v>
      </c>
      <c r="DK96" s="124">
        <f ca="1">VLOOKUP($A96,'[5]Adjusted Factors'!$E:$BH,52,0)</f>
        <v>94.814814814814724</v>
      </c>
      <c r="DL96" s="124">
        <f ca="1">VLOOKUP($A96,'[5]Adjusted Factors'!$E:$BH,53,0)</f>
        <v>94.074074074073991</v>
      </c>
      <c r="DM96" s="124">
        <f ca="1">VLOOKUP($A96,'[5]Adjusted Factors'!$E:$BH,54,0)</f>
        <v>312.73192670078515</v>
      </c>
      <c r="DN96" s="124">
        <f ca="1">VLOOKUP($A96,'[5]Adjusted Factors'!$E:$BH,55,0)</f>
        <v>0</v>
      </c>
      <c r="DO96" s="124">
        <f ca="1">VLOOKUP($A96,'[5]Adjusted Factors'!$E:$BH,55,0)</f>
        <v>0</v>
      </c>
    </row>
    <row r="97" spans="1:119" x14ac:dyDescent="0.2">
      <c r="A97" s="124">
        <v>147860</v>
      </c>
      <c r="B97" s="124">
        <v>8264007</v>
      </c>
      <c r="C97" s="124" t="s">
        <v>204</v>
      </c>
      <c r="D97" s="126">
        <f>VLOOKUP(A97,'[4]New ISB'!$B$6:$G$195,4,0)</f>
        <v>1376</v>
      </c>
      <c r="E97" s="126">
        <f>VLOOKUP(A97,'[4]New ISB'!$B$6:$G$195,5,0)</f>
        <v>0</v>
      </c>
      <c r="F97" s="126">
        <f>VLOOKUP(A97,'[4]New ISB'!$B$6:$G$195,6,0)</f>
        <v>1376</v>
      </c>
      <c r="G97" s="126">
        <f>VLOOKUP(A97,'[4]New ISB'!$B:$H,7,0)</f>
        <v>0</v>
      </c>
      <c r="H97" s="126">
        <f>VLOOKUP(A97,'[4]New ISB'!$B:$J,8,0)</f>
        <v>6050163.7075000005</v>
      </c>
      <c r="I97" s="126">
        <f>VLOOKUP(A97,'[4]New ISB'!$B:$J,9,0)</f>
        <v>1032986.8864699999</v>
      </c>
      <c r="J97" s="126">
        <f>VLOOKUP($A97,'[4]New ISB'!$B:$FF,10,0)</f>
        <v>0</v>
      </c>
      <c r="K97" s="126">
        <f>VLOOKUP($A97,'[4]New ISB'!$B:$FF,11,0)</f>
        <v>147997.38138218172</v>
      </c>
      <c r="L97" s="126">
        <f>VLOOKUP($A97,'[4]New ISB'!$B:$FF,12,0)</f>
        <v>0</v>
      </c>
      <c r="M97" s="126">
        <f>VLOOKUP($A97,'[4]New ISB'!$B:$FF,13,0)</f>
        <v>386507.69905079046</v>
      </c>
      <c r="N97" s="126">
        <f>VLOOKUP($A97,'[4]New ISB'!$B:$FF,14,0)</f>
        <v>0</v>
      </c>
      <c r="O97" s="126">
        <f>VLOOKUP($A97,'[4]New ISB'!$B:$FF,15,0)</f>
        <v>0</v>
      </c>
      <c r="P97" s="126">
        <f>VLOOKUP($A97,'[4]New ISB'!$B:$FF,16,0)</f>
        <v>0</v>
      </c>
      <c r="Q97" s="126">
        <f>VLOOKUP($A97,'[4]New ISB'!$B:$FF,17,0)</f>
        <v>0</v>
      </c>
      <c r="R97" s="126">
        <f>VLOOKUP($A97,'[4]New ISB'!$B:$FF,18,0)</f>
        <v>0</v>
      </c>
      <c r="S97" s="126">
        <f>VLOOKUP($A97,'[4]New ISB'!$B:$FF,19,0)</f>
        <v>0</v>
      </c>
      <c r="T97" s="126">
        <f>VLOOKUP($A97,'[4]New ISB'!$B:$FF,20,0)</f>
        <v>33322.087466666679</v>
      </c>
      <c r="U97" s="126">
        <f>VLOOKUP($A97,'[4]New ISB'!$B:$FF,21,0)</f>
        <v>70140.224000000002</v>
      </c>
      <c r="V97" s="126">
        <f>VLOOKUP($A97,'[4]New ISB'!$B:$FF,22,0)</f>
        <v>16366.052266666637</v>
      </c>
      <c r="W97" s="126">
        <f>VLOOKUP($A97,'[4]New ISB'!$B:$FF,23,0)</f>
        <v>39922.874133333295</v>
      </c>
      <c r="X97" s="126">
        <f>VLOOKUP($A97,'[4]New ISB'!$B:$FF,24,0)</f>
        <v>6990.3552000000027</v>
      </c>
      <c r="Y97" s="126">
        <f>VLOOKUP($A97,'[4]New ISB'!$B:$FF,25,0)</f>
        <v>1115.8557333333326</v>
      </c>
      <c r="Z97" s="126">
        <f>VLOOKUP($A97,'[4]New ISB'!$B:$FF,26,0)</f>
        <v>0</v>
      </c>
      <c r="AA97" s="126">
        <f>VLOOKUP($A97,'[4]New ISB'!$B:$FF,27,0)</f>
        <v>86020.897785179041</v>
      </c>
      <c r="AB97" s="126"/>
      <c r="AC97" s="126">
        <f>VLOOKUP($A97,'[4]New ISB'!$B:$FF,28,0)</f>
        <v>0</v>
      </c>
      <c r="AD97" s="126">
        <f>VLOOKUP($A97,'[4]New ISB'!$B:$FF,29,0)</f>
        <v>507123.2992968969</v>
      </c>
      <c r="AE97" s="126">
        <f>VLOOKUP($A97,'[4]New ISB'!$B:$FF,30,0)</f>
        <v>0</v>
      </c>
      <c r="AF97" s="126">
        <f>VLOOKUP($A97,'[4]New ISB'!$B:$FF,31,0)</f>
        <v>0</v>
      </c>
      <c r="AG97" s="126">
        <f>VLOOKUP($A97,'[4]New ISB'!$B:$FF,32,0)</f>
        <v>138401.09</v>
      </c>
      <c r="AH97" s="126">
        <f>VLOOKUP($A97,'[4]New ISB'!$B:$FF,33,0)</f>
        <v>0</v>
      </c>
      <c r="AI97" s="126">
        <f>VLOOKUP($A97,'[4]New ISB'!$B:$FF,34,0)</f>
        <v>0</v>
      </c>
      <c r="AJ97" s="126">
        <f>VLOOKUP($A97,'[4]New ISB'!$B:$FF,35,0)</f>
        <v>0</v>
      </c>
      <c r="AK97" s="126">
        <f>VLOOKUP($A97,'[4]New ISB'!$B:$FF,36,0)</f>
        <v>96768</v>
      </c>
      <c r="AL97" s="126">
        <f>VLOOKUP($A97,'[4]New ISB'!$B:$FF,37,0)</f>
        <v>0</v>
      </c>
      <c r="AM97" s="126">
        <f>VLOOKUP($A97,'[4]New ISB'!$B:$FF,38,0)</f>
        <v>0</v>
      </c>
      <c r="AN97" s="126">
        <f>VLOOKUP($A97,'[4]New ISB'!$B:$FF,39,0)</f>
        <v>0</v>
      </c>
      <c r="AO97" s="126">
        <f>VLOOKUP($A97,'[4]New ISB'!$B:$FF,40,0)</f>
        <v>0</v>
      </c>
      <c r="AP97" s="126">
        <f>VLOOKUP($A97,'[4]New ISB'!$B:$FF,41,0)</f>
        <v>0</v>
      </c>
      <c r="AQ97" s="126">
        <f>VLOOKUP($A97,'[4]New ISB'!$B:$FF,42,0)</f>
        <v>0</v>
      </c>
      <c r="AR97" s="126">
        <f>VLOOKUP($A97,'[4]New ISB'!$B:$FF,43,0)</f>
        <v>0</v>
      </c>
      <c r="AS97" s="126">
        <f>VLOOKUP($A97,'[4]New ISB'!$B:$FF,44,0)</f>
        <v>0</v>
      </c>
      <c r="AT97" s="126">
        <f t="shared" si="23"/>
        <v>7083150.5939700007</v>
      </c>
      <c r="AU97" s="126">
        <f t="shared" si="24"/>
        <v>1295506.7263150483</v>
      </c>
      <c r="AV97" s="126">
        <f t="shared" si="25"/>
        <v>235169.09</v>
      </c>
      <c r="AW97" s="126">
        <f>VLOOKUP($A97,'[4]New ISB'!$B:$FF,48,0)</f>
        <v>771405.96044033638</v>
      </c>
      <c r="AX97" s="126">
        <f t="shared" si="26"/>
        <v>8613826.41028505</v>
      </c>
      <c r="AY97" s="126">
        <f>VLOOKUP($A97,'[4]New ISB'!$B:$CC,50,0)</f>
        <v>8517058.41028505</v>
      </c>
      <c r="AZ97" s="126">
        <f>VLOOKUP($A97,'[4]New ISB'!$B:$CC,51,0)</f>
        <v>5995</v>
      </c>
      <c r="BA97" s="126">
        <f>VLOOKUP($A97,'[4]New ISB'!$B:$CC,52,0)</f>
        <v>8249120</v>
      </c>
      <c r="BB97" s="126">
        <f>VLOOKUP($A97,'[4]New ISB'!$B:$CC,53,0)</f>
        <v>0</v>
      </c>
      <c r="BC97" s="126">
        <f>VLOOKUP($A97,'[4]New ISB'!$B:$CC,54,0)</f>
        <v>0</v>
      </c>
      <c r="BD97" s="126">
        <f>VLOOKUP($A97,'[4]New ISB'!$B:$CC,55,0)</f>
        <v>8613826.41028505</v>
      </c>
      <c r="BE97" s="126">
        <f>VLOOKUP($A97,'[4]New ISB'!$B:$CC,56,0)</f>
        <v>0</v>
      </c>
      <c r="BF97" s="126">
        <f>VLOOKUP($A97,'[4]New ISB'!$B:$CC,57,0)</f>
        <v>8613826.41028505</v>
      </c>
      <c r="BG97" s="126">
        <f>VLOOKUP($A97,'[4]New ISB'!$B:$CC,58,0)</f>
        <v>8345888</v>
      </c>
      <c r="BH97" s="126">
        <f>VLOOKUP($A97,'[4]New ISB'!$B:$CC,59,0)</f>
        <v>8110718.9100000001</v>
      </c>
      <c r="BI97" s="126">
        <f>VLOOKUP($A97,'[4]New ISB'!$B:$CC,60,0)</f>
        <v>8378657.3202850502</v>
      </c>
      <c r="BJ97" s="126">
        <f>VLOOKUP($A97,'[4]New ISB'!$B:$CC,61,0)</f>
        <v>6089.1404943932048</v>
      </c>
      <c r="BK97" s="126">
        <f>VLOOKUP($A97,'[4]New ISB'!$B:$CC,62,0)</f>
        <v>5984.494255249153</v>
      </c>
      <c r="BL97" s="159">
        <f>VLOOKUP($A97,'[4]New ISB'!$B:$CC,63,0)</f>
        <v>1.7486229358857509E-2</v>
      </c>
      <c r="BM97" s="126">
        <f>VLOOKUP($A97,'[4]New ISB'!$B:$CC,64,0)</f>
        <v>0</v>
      </c>
      <c r="BN97" s="126">
        <f>VLOOKUP($A97,'[4]New ISB'!$B:$CC,65,0)</f>
        <v>0</v>
      </c>
      <c r="BO97" s="126">
        <f>VLOOKUP($A97,'[4]New ISB'!$B:$CC,66,0)</f>
        <v>8613826.41028505</v>
      </c>
      <c r="BP97" s="126">
        <f>VLOOKUP($A97,'[4]New ISB'!$B:$CC,67,0)</f>
        <v>6189.7226818932049</v>
      </c>
      <c r="BQ97" s="127" t="str">
        <f>VLOOKUP($A97,'[4]New ISB'!$B:$CC,68,0)</f>
        <v>Y</v>
      </c>
      <c r="BR97" s="126">
        <f>VLOOKUP($A97,'[4]New ISB'!$B:$CC,69,0)</f>
        <v>6260.0482632885542</v>
      </c>
      <c r="BS97" s="159">
        <f>VLOOKUP($A97,'[4]New ISB'!$B:$CC,70,0)</f>
        <v>1.5054105610332158E-2</v>
      </c>
      <c r="BT97" s="126">
        <f>VLOOKUP($A97,'[4]New ISB'!$B:$CC,71,0)</f>
        <v>0</v>
      </c>
      <c r="BU97" s="126">
        <f>VLOOKUP($A97,'[4]New ISB'!$B:$CC,72,0)</f>
        <v>8613826.41028505</v>
      </c>
      <c r="BV97" s="126">
        <f>VLOOKUP($A97,'[4]New ISB'!$B:$CC,73,0)</f>
        <v>0</v>
      </c>
      <c r="BW97" s="126">
        <f>VLOOKUP($A97,'[4]New ISB'!$B:$CC,74,0)</f>
        <v>8613826.41028505</v>
      </c>
      <c r="BY97" s="126">
        <f>VLOOKUP($A97,'[4]New ISB'!$B:$CC,75,0)</f>
        <v>96768</v>
      </c>
      <c r="BZ97" s="126">
        <f>VLOOKUP($A97,'[4]New ISB'!$B:$CC,76,0)</f>
        <v>8517058.41028505</v>
      </c>
      <c r="CA97" s="126">
        <f>VLOOKUP(A97,'[4]New ISB'!$B:$F,5,0)</f>
        <v>0</v>
      </c>
      <c r="CB97" s="129">
        <f>VLOOKUP($A97,'[4]Adjusted Factors'!$E:$W,18,0)</f>
        <v>1195</v>
      </c>
      <c r="CC97" s="129">
        <f>VLOOKUP($A97,'[4]Adjusted Factors'!$E:$W,19,0)</f>
        <v>181</v>
      </c>
      <c r="CE97" s="126"/>
      <c r="CI97" s="124" t="s">
        <v>200</v>
      </c>
      <c r="CJ97" s="124">
        <v>3389</v>
      </c>
      <c r="CK97" s="144"/>
      <c r="CL97" s="145"/>
      <c r="CM97" s="124">
        <f ca="1">VLOOKUP($A97,'[5]Adjusted Factors'!$E:$BH,28,0)</f>
        <v>0</v>
      </c>
      <c r="CN97" s="124">
        <f ca="1">VLOOKUP($A97,'[5]Adjusted Factors'!$E:$BH,29,0)</f>
        <v>0</v>
      </c>
      <c r="CO97" s="124">
        <f ca="1">VLOOKUP($A97,'[5]Adjusted Factors'!$E:$BH,30,0)</f>
        <v>293.30224812656161</v>
      </c>
      <c r="CP97" s="124">
        <f ca="1">VLOOKUP($A97,'[5]Adjusted Factors'!$E:$BH,31,0)</f>
        <v>312.77935054121519</v>
      </c>
      <c r="CQ97" s="124">
        <f ca="1">VLOOKUP($A97,'[5]Adjusted Factors'!$E:$BH,32,0)</f>
        <v>0</v>
      </c>
      <c r="CR97" s="124">
        <f ca="1">VLOOKUP($A97,'[5]Adjusted Factors'!$E:$BH,33,0)</f>
        <v>0</v>
      </c>
      <c r="CS97" s="124">
        <f ca="1">VLOOKUP($A97,'[5]Adjusted Factors'!$E:$BH,34,0)</f>
        <v>0</v>
      </c>
      <c r="CT97" s="124">
        <f ca="1">VLOOKUP($A97,'[5]Adjusted Factors'!$E:$BH,35,0)</f>
        <v>0</v>
      </c>
      <c r="CU97" s="124">
        <f ca="1">VLOOKUP($A97,'[5]Adjusted Factors'!$E:$BH,36,0)</f>
        <v>0</v>
      </c>
      <c r="CV97" s="124">
        <f ca="1">VLOOKUP($A97,'[5]Adjusted Factors'!$E:$BH,37,0)</f>
        <v>0</v>
      </c>
      <c r="CW97" s="124">
        <f ca="1">VLOOKUP($A97,'[5]Adjusted Factors'!$E:$BH,38,0)</f>
        <v>0</v>
      </c>
      <c r="CX97" s="124">
        <f ca="1">VLOOKUP($A97,'[5]Adjusted Factors'!$E:$BH,39,0)</f>
        <v>1037.7333333333338</v>
      </c>
      <c r="CY97" s="124">
        <f ca="1">VLOOKUP($A97,'[5]Adjusted Factors'!$E:$BH,40,0)</f>
        <v>95.173333333333375</v>
      </c>
      <c r="CZ97" s="124">
        <f ca="1">VLOOKUP($A97,'[5]Adjusted Factors'!$E:$BH,41,0)</f>
        <v>151.36000000000001</v>
      </c>
      <c r="DA97" s="124">
        <f ca="1">VLOOKUP($A97,'[5]Adjusted Factors'!$E:$BH,42,0)</f>
        <v>25.22666666666662</v>
      </c>
      <c r="DB97" s="124">
        <f ca="1">VLOOKUP($A97,'[5]Adjusted Factors'!$E:$BH,43,0)</f>
        <v>56.186666666666618</v>
      </c>
      <c r="DC97" s="124">
        <f ca="1">VLOOKUP($A97,'[5]Adjusted Factors'!$E:$BH,44,0)</f>
        <v>9.1733333333333373</v>
      </c>
      <c r="DD97" s="124">
        <f ca="1">VLOOKUP($A97,'[5]Adjusted Factors'!$E:$BH,45,0)</f>
        <v>1.1466666666666661</v>
      </c>
      <c r="DE97" s="124">
        <f ca="1">VLOOKUP($A97,'[5]Adjusted Factors'!$E:$BH,46,0)</f>
        <v>0</v>
      </c>
      <c r="DF97" s="124">
        <f ca="1">VLOOKUP($A97,'[5]Adjusted Factors'!$E:$BH,47,0)</f>
        <v>52.702747710241482</v>
      </c>
      <c r="DG97" s="124">
        <f ca="1">VLOOKUP($A97,'[5]Adjusted Factors'!$E:$BH,48,0)</f>
        <v>0</v>
      </c>
      <c r="DH97" s="124">
        <f ca="1">VLOOKUP($A97,'[5]Adjusted Factors'!$E:$BH,49,0)</f>
        <v>185.88983050847452</v>
      </c>
      <c r="DI97" s="124">
        <f ca="1">VLOOKUP($A97,'[5]Adjusted Factors'!$E:$BH,50,0)</f>
        <v>133.83285302593657</v>
      </c>
      <c r="DJ97" s="124">
        <f ca="1">VLOOKUP($A97,'[5]Adjusted Factors'!$E:$BH,51,0)</f>
        <v>111.5273775216138</v>
      </c>
      <c r="DK97" s="124">
        <f ca="1">VLOOKUP($A97,'[5]Adjusted Factors'!$E:$BH,52,0)</f>
        <v>62.196807487282605</v>
      </c>
      <c r="DL97" s="124">
        <f ca="1">VLOOKUP($A97,'[5]Adjusted Factors'!$E:$BH,53,0)</f>
        <v>0</v>
      </c>
      <c r="DM97" s="124">
        <f ca="1">VLOOKUP($A97,'[5]Adjusted Factors'!$E:$BH,54,0)</f>
        <v>277.4440319157568</v>
      </c>
      <c r="DN97" s="124">
        <f ca="1">VLOOKUP($A97,'[5]Adjusted Factors'!$E:$BH,55,0)</f>
        <v>0</v>
      </c>
      <c r="DO97" s="124">
        <f ca="1">VLOOKUP($A97,'[5]Adjusted Factors'!$E:$BH,55,0)</f>
        <v>0</v>
      </c>
    </row>
    <row r="98" spans="1:119" x14ac:dyDescent="0.2">
      <c r="A98" s="124">
        <v>148835</v>
      </c>
      <c r="B98" s="124">
        <v>8264008</v>
      </c>
      <c r="C98" s="124" t="s">
        <v>323</v>
      </c>
      <c r="D98" s="126">
        <f>VLOOKUP(A98,'[4]New ISB'!$B$6:$G$195,4,0)</f>
        <v>1401</v>
      </c>
      <c r="E98" s="126">
        <f>VLOOKUP(A98,'[4]New ISB'!$B$6:$G$195,5,0)</f>
        <v>0</v>
      </c>
      <c r="F98" s="126">
        <f>VLOOKUP(A98,'[4]New ISB'!$B$6:$G$195,6,0)</f>
        <v>1401</v>
      </c>
      <c r="G98" s="126">
        <f>VLOOKUP(A98,'[4]New ISB'!$B:$H,7,0)</f>
        <v>0</v>
      </c>
      <c r="H98" s="126">
        <f>VLOOKUP(A98,'[4]New ISB'!$B:$J,8,0)</f>
        <v>3873117.3525</v>
      </c>
      <c r="I98" s="126">
        <f>VLOOKUP(A98,'[4]New ISB'!$B:$J,9,0)</f>
        <v>3629721.8773199995</v>
      </c>
      <c r="J98" s="126">
        <f>VLOOKUP($A98,'[4]New ISB'!$B:$FF,10,0)</f>
        <v>0</v>
      </c>
      <c r="K98" s="126">
        <f>VLOOKUP($A98,'[4]New ISB'!$B:$FF,11,0)</f>
        <v>235643.52999999974</v>
      </c>
      <c r="L98" s="126">
        <f>VLOOKUP($A98,'[4]New ISB'!$B:$FF,12,0)</f>
        <v>0</v>
      </c>
      <c r="M98" s="126">
        <f>VLOOKUP($A98,'[4]New ISB'!$B:$FF,13,0)</f>
        <v>689531.76000000013</v>
      </c>
      <c r="N98" s="126">
        <f>VLOOKUP($A98,'[4]New ISB'!$B:$FF,14,0)</f>
        <v>0</v>
      </c>
      <c r="O98" s="126">
        <f>VLOOKUP($A98,'[4]New ISB'!$B:$FF,15,0)</f>
        <v>0</v>
      </c>
      <c r="P98" s="126">
        <f>VLOOKUP($A98,'[4]New ISB'!$B:$FF,16,0)</f>
        <v>0</v>
      </c>
      <c r="Q98" s="126">
        <f>VLOOKUP($A98,'[4]New ISB'!$B:$FF,17,0)</f>
        <v>0</v>
      </c>
      <c r="R98" s="126">
        <f>VLOOKUP($A98,'[4]New ISB'!$B:$FF,18,0)</f>
        <v>0</v>
      </c>
      <c r="S98" s="126">
        <f>VLOOKUP($A98,'[4]New ISB'!$B:$FF,19,0)</f>
        <v>0</v>
      </c>
      <c r="T98" s="126">
        <f>VLOOKUP($A98,'[4]New ISB'!$B:$FF,20,0)</f>
        <v>137247.04000000007</v>
      </c>
      <c r="U98" s="126">
        <f>VLOOKUP($A98,'[4]New ISB'!$B:$FF,21,0)</f>
        <v>134849.40000000011</v>
      </c>
      <c r="V98" s="126">
        <f>VLOOKUP($A98,'[4]New ISB'!$B:$FF,22,0)</f>
        <v>77851.199999999968</v>
      </c>
      <c r="W98" s="126">
        <f>VLOOKUP($A98,'[4]New ISB'!$B:$FF,23,0)</f>
        <v>14210.799999999977</v>
      </c>
      <c r="X98" s="126">
        <f>VLOOKUP($A98,'[4]New ISB'!$B:$FF,24,0)</f>
        <v>5334.2099999999973</v>
      </c>
      <c r="Y98" s="126">
        <f>VLOOKUP($A98,'[4]New ISB'!$B:$FF,25,0)</f>
        <v>3892.5199999999941</v>
      </c>
      <c r="Z98" s="126">
        <f>VLOOKUP($A98,'[4]New ISB'!$B:$FF,26,0)</f>
        <v>0</v>
      </c>
      <c r="AA98" s="126">
        <f>VLOOKUP($A98,'[4]New ISB'!$B:$FF,27,0)</f>
        <v>185501.67272934038</v>
      </c>
      <c r="AB98" s="126"/>
      <c r="AC98" s="126">
        <f>VLOOKUP($A98,'[4]New ISB'!$B:$FF,28,0)</f>
        <v>0</v>
      </c>
      <c r="AD98" s="126">
        <f>VLOOKUP($A98,'[4]New ISB'!$B:$FF,29,0)</f>
        <v>672207.63721188612</v>
      </c>
      <c r="AE98" s="126">
        <f>VLOOKUP($A98,'[4]New ISB'!$B:$FF,30,0)</f>
        <v>0</v>
      </c>
      <c r="AF98" s="126">
        <f>VLOOKUP($A98,'[4]New ISB'!$B:$FF,31,0)</f>
        <v>105395.64253381018</v>
      </c>
      <c r="AG98" s="126">
        <f>VLOOKUP($A98,'[4]New ISB'!$B:$FF,32,0)</f>
        <v>138401.09</v>
      </c>
      <c r="AH98" s="126">
        <f>VLOOKUP($A98,'[4]New ISB'!$B:$FF,33,0)</f>
        <v>0</v>
      </c>
      <c r="AI98" s="126">
        <f>VLOOKUP($A98,'[4]New ISB'!$B:$FF,34,0)</f>
        <v>0</v>
      </c>
      <c r="AJ98" s="126">
        <f>VLOOKUP($A98,'[4]New ISB'!$B:$FF,35,0)</f>
        <v>0</v>
      </c>
      <c r="AK98" s="126">
        <f>VLOOKUP($A98,'[4]New ISB'!$B:$FF,36,0)</f>
        <v>44236.800000000003</v>
      </c>
      <c r="AL98" s="126">
        <f>VLOOKUP($A98,'[4]New ISB'!$B:$FF,37,0)</f>
        <v>0</v>
      </c>
      <c r="AM98" s="126">
        <f>VLOOKUP($A98,'[4]New ISB'!$B:$FF,38,0)</f>
        <v>0</v>
      </c>
      <c r="AN98" s="126">
        <f>VLOOKUP($A98,'[4]New ISB'!$B:$FF,39,0)</f>
        <v>0</v>
      </c>
      <c r="AO98" s="126">
        <f>VLOOKUP($A98,'[4]New ISB'!$B:$FF,40,0)</f>
        <v>0</v>
      </c>
      <c r="AP98" s="126">
        <f>VLOOKUP($A98,'[4]New ISB'!$B:$FF,41,0)</f>
        <v>0</v>
      </c>
      <c r="AQ98" s="126">
        <f>VLOOKUP($A98,'[4]New ISB'!$B:$FF,42,0)</f>
        <v>0</v>
      </c>
      <c r="AR98" s="126">
        <f>VLOOKUP($A98,'[4]New ISB'!$B:$FF,43,0)</f>
        <v>0</v>
      </c>
      <c r="AS98" s="126">
        <f>VLOOKUP($A98,'[4]New ISB'!$B:$FF,44,0)</f>
        <v>0</v>
      </c>
      <c r="AT98" s="126">
        <f t="shared" si="23"/>
        <v>7502839.22982</v>
      </c>
      <c r="AU98" s="126">
        <f t="shared" si="24"/>
        <v>2261665.4124750369</v>
      </c>
      <c r="AV98" s="126">
        <f t="shared" si="25"/>
        <v>182637.89</v>
      </c>
      <c r="AW98" s="126">
        <f>VLOOKUP($A98,'[4]New ISB'!$B:$FF,48,0)</f>
        <v>1069144.9186593376</v>
      </c>
      <c r="AX98" s="126">
        <f t="shared" si="26"/>
        <v>9947142.5322950371</v>
      </c>
      <c r="AY98" s="126">
        <f>VLOOKUP($A98,'[4]New ISB'!$B:$CC,50,0)</f>
        <v>9902905.7322950363</v>
      </c>
      <c r="AZ98" s="126">
        <f>VLOOKUP($A98,'[4]New ISB'!$B:$CC,51,0)</f>
        <v>5995</v>
      </c>
      <c r="BA98" s="126">
        <f>VLOOKUP($A98,'[4]New ISB'!$B:$CC,52,0)</f>
        <v>8398995</v>
      </c>
      <c r="BB98" s="126">
        <f>VLOOKUP($A98,'[4]New ISB'!$B:$CC,53,0)</f>
        <v>0</v>
      </c>
      <c r="BC98" s="126">
        <f>VLOOKUP($A98,'[4]New ISB'!$B:$CC,54,0)</f>
        <v>0</v>
      </c>
      <c r="BD98" s="126">
        <f>VLOOKUP($A98,'[4]New ISB'!$B:$CC,55,0)</f>
        <v>9947142.5322950371</v>
      </c>
      <c r="BE98" s="126">
        <f>VLOOKUP($A98,'[4]New ISB'!$B:$CC,56,0)</f>
        <v>0</v>
      </c>
      <c r="BF98" s="126">
        <f>VLOOKUP($A98,'[4]New ISB'!$B:$CC,57,0)</f>
        <v>9947142.5322950389</v>
      </c>
      <c r="BG98" s="126">
        <f>VLOOKUP($A98,'[4]New ISB'!$B:$CC,58,0)</f>
        <v>8443231.8000000007</v>
      </c>
      <c r="BH98" s="126">
        <f>VLOOKUP($A98,'[4]New ISB'!$B:$CC,59,0)</f>
        <v>8260593.9100000011</v>
      </c>
      <c r="BI98" s="126">
        <f>VLOOKUP($A98,'[4]New ISB'!$B:$CC,60,0)</f>
        <v>9764504.6422950365</v>
      </c>
      <c r="BJ98" s="126">
        <f>VLOOKUP($A98,'[4]New ISB'!$B:$CC,61,0)</f>
        <v>6969.6678388972423</v>
      </c>
      <c r="BK98" s="126">
        <f>VLOOKUP($A98,'[4]New ISB'!$B:$CC,62,0)</f>
        <v>6795.7581793754543</v>
      </c>
      <c r="BL98" s="159">
        <f>VLOOKUP($A98,'[4]New ISB'!$B:$CC,63,0)</f>
        <v>2.5590913468579401E-2</v>
      </c>
      <c r="BM98" s="126">
        <f>VLOOKUP($A98,'[4]New ISB'!$B:$CC,64,0)</f>
        <v>0</v>
      </c>
      <c r="BN98" s="126">
        <f>VLOOKUP($A98,'[4]New ISB'!$B:$CC,65,0)</f>
        <v>0</v>
      </c>
      <c r="BO98" s="126">
        <f>VLOOKUP($A98,'[4]New ISB'!$B:$CC,66,0)</f>
        <v>9947142.5322950371</v>
      </c>
      <c r="BP98" s="126">
        <f>VLOOKUP($A98,'[4]New ISB'!$B:$CC,67,0)</f>
        <v>7068.455197926507</v>
      </c>
      <c r="BQ98" s="127" t="str">
        <f>VLOOKUP($A98,'[4]New ISB'!$B:$CC,68,0)</f>
        <v>Y</v>
      </c>
      <c r="BR98" s="126">
        <f>VLOOKUP($A98,'[4]New ISB'!$B:$CC,69,0)</f>
        <v>7100.030358526079</v>
      </c>
      <c r="BS98" s="159">
        <f>VLOOKUP($A98,'[4]New ISB'!$B:$CC,70,0)</f>
        <v>2.3586529452786831E-2</v>
      </c>
      <c r="BT98" s="126">
        <f>VLOOKUP($A98,'[4]New ISB'!$B:$CC,71,0)</f>
        <v>0</v>
      </c>
      <c r="BU98" s="126">
        <f>VLOOKUP($A98,'[4]New ISB'!$B:$CC,72,0)</f>
        <v>9947142.5322950371</v>
      </c>
      <c r="BV98" s="126">
        <f>VLOOKUP($A98,'[4]New ISB'!$B:$CC,73,0)</f>
        <v>0</v>
      </c>
      <c r="BW98" s="126">
        <f>VLOOKUP($A98,'[4]New ISB'!$B:$CC,74,0)</f>
        <v>9947142.5322950371</v>
      </c>
      <c r="BY98" s="126">
        <f>VLOOKUP($A98,'[4]New ISB'!$B:$CC,75,0)</f>
        <v>44236.800000000003</v>
      </c>
      <c r="BZ98" s="126">
        <f>VLOOKUP($A98,'[4]New ISB'!$B:$CC,76,0)</f>
        <v>9902905.7322950363</v>
      </c>
      <c r="CA98" s="126">
        <f>VLOOKUP(A98,'[4]New ISB'!$B:$F,5,0)</f>
        <v>0</v>
      </c>
      <c r="CB98" s="129">
        <f>VLOOKUP($A98,'[4]Adjusted Factors'!$E:$W,18,0)</f>
        <v>765</v>
      </c>
      <c r="CC98" s="129">
        <f>VLOOKUP($A98,'[4]Adjusted Factors'!$E:$W,19,0)</f>
        <v>636</v>
      </c>
      <c r="CE98" s="126"/>
      <c r="CI98" s="124" t="s">
        <v>201</v>
      </c>
      <c r="CJ98" s="124">
        <v>5207</v>
      </c>
      <c r="CK98" s="144"/>
      <c r="CL98" s="145"/>
      <c r="CM98" s="124">
        <f ca="1">VLOOKUP($A98,'[5]Adjusted Factors'!$E:$BH,28,0)</f>
        <v>0</v>
      </c>
      <c r="CN98" s="124">
        <f ca="1">VLOOKUP($A98,'[5]Adjusted Factors'!$E:$BH,29,0)</f>
        <v>0</v>
      </c>
      <c r="CO98" s="124">
        <f ca="1">VLOOKUP($A98,'[5]Adjusted Factors'!$E:$BH,30,0)</f>
        <v>466.99999999999949</v>
      </c>
      <c r="CP98" s="124">
        <f ca="1">VLOOKUP($A98,'[5]Adjusted Factors'!$E:$BH,31,0)</f>
        <v>558.00000000000011</v>
      </c>
      <c r="CQ98" s="124">
        <f ca="1">VLOOKUP($A98,'[5]Adjusted Factors'!$E:$BH,32,0)</f>
        <v>0</v>
      </c>
      <c r="CR98" s="124">
        <f ca="1">VLOOKUP($A98,'[5]Adjusted Factors'!$E:$BH,33,0)</f>
        <v>0</v>
      </c>
      <c r="CS98" s="124">
        <f ca="1">VLOOKUP($A98,'[5]Adjusted Factors'!$E:$BH,34,0)</f>
        <v>0</v>
      </c>
      <c r="CT98" s="124">
        <f ca="1">VLOOKUP($A98,'[5]Adjusted Factors'!$E:$BH,35,0)</f>
        <v>0</v>
      </c>
      <c r="CU98" s="124">
        <f ca="1">VLOOKUP($A98,'[5]Adjusted Factors'!$E:$BH,36,0)</f>
        <v>0</v>
      </c>
      <c r="CV98" s="124">
        <f ca="1">VLOOKUP($A98,'[5]Adjusted Factors'!$E:$BH,37,0)</f>
        <v>0</v>
      </c>
      <c r="CW98" s="124">
        <f ca="1">VLOOKUP($A98,'[5]Adjusted Factors'!$E:$BH,38,0)</f>
        <v>0</v>
      </c>
      <c r="CX98" s="124">
        <f ca="1">VLOOKUP($A98,'[5]Adjusted Factors'!$E:$BH,39,0)</f>
        <v>567.00000000000011</v>
      </c>
      <c r="CY98" s="124">
        <f ca="1">VLOOKUP($A98,'[5]Adjusted Factors'!$E:$BH,40,0)</f>
        <v>392.00000000000017</v>
      </c>
      <c r="CZ98" s="124">
        <f ca="1">VLOOKUP($A98,'[5]Adjusted Factors'!$E:$BH,41,0)</f>
        <v>291.00000000000023</v>
      </c>
      <c r="DA98" s="124">
        <f ca="1">VLOOKUP($A98,'[5]Adjusted Factors'!$E:$BH,42,0)</f>
        <v>119.99999999999996</v>
      </c>
      <c r="DB98" s="124">
        <f ca="1">VLOOKUP($A98,'[5]Adjusted Factors'!$E:$BH,43,0)</f>
        <v>19.999999999999968</v>
      </c>
      <c r="DC98" s="124">
        <f ca="1">VLOOKUP($A98,'[5]Adjusted Factors'!$E:$BH,44,0)</f>
        <v>6.9999999999999964</v>
      </c>
      <c r="DD98" s="124">
        <f ca="1">VLOOKUP($A98,'[5]Adjusted Factors'!$E:$BH,45,0)</f>
        <v>3.9999999999999938</v>
      </c>
      <c r="DE98" s="124">
        <f ca="1">VLOOKUP($A98,'[5]Adjusted Factors'!$E:$BH,46,0)</f>
        <v>0</v>
      </c>
      <c r="DF98" s="124">
        <f ca="1">VLOOKUP($A98,'[5]Adjusted Factors'!$E:$BH,47,0)</f>
        <v>113.65200909780134</v>
      </c>
      <c r="DG98" s="124">
        <f ca="1">VLOOKUP($A98,'[5]Adjusted Factors'!$E:$BH,48,0)</f>
        <v>0</v>
      </c>
      <c r="DH98" s="124">
        <f ca="1">VLOOKUP($A98,'[5]Adjusted Factors'!$E:$BH,49,0)</f>
        <v>111.53080568720391</v>
      </c>
      <c r="DI98" s="124">
        <f ca="1">VLOOKUP($A98,'[5]Adjusted Factors'!$E:$BH,50,0)</f>
        <v>155.08695652173921</v>
      </c>
      <c r="DJ98" s="124">
        <f ca="1">VLOOKUP($A98,'[5]Adjusted Factors'!$E:$BH,51,0)</f>
        <v>161.02898550724646</v>
      </c>
      <c r="DK98" s="124">
        <f ca="1">VLOOKUP($A98,'[5]Adjusted Factors'!$E:$BH,52,0)</f>
        <v>93.600000000000009</v>
      </c>
      <c r="DL98" s="124">
        <f ca="1">VLOOKUP($A98,'[5]Adjusted Factors'!$E:$BH,53,0)</f>
        <v>113.10000000000001</v>
      </c>
      <c r="DM98" s="124">
        <f ca="1">VLOOKUP($A98,'[5]Adjusted Factors'!$E:$BH,54,0)</f>
        <v>367.76065586259529</v>
      </c>
      <c r="DN98" s="124">
        <f ca="1">VLOOKUP($A98,'[5]Adjusted Factors'!$E:$BH,55,0)</f>
        <v>0</v>
      </c>
      <c r="DO98" s="124">
        <f ca="1">VLOOKUP($A98,'[5]Adjusted Factors'!$E:$BH,55,0)</f>
        <v>0</v>
      </c>
    </row>
    <row r="99" spans="1:119" x14ac:dyDescent="0.2">
      <c r="A99" s="124">
        <v>137052</v>
      </c>
      <c r="B99" s="124">
        <v>8264018</v>
      </c>
      <c r="C99" s="124" t="s">
        <v>170</v>
      </c>
      <c r="D99" s="126">
        <f>VLOOKUP(A99,'[4]New ISB'!$B$6:$G$195,4,0)</f>
        <v>1836</v>
      </c>
      <c r="E99" s="126">
        <f>VLOOKUP(A99,'[4]New ISB'!$B$6:$G$195,5,0)</f>
        <v>0</v>
      </c>
      <c r="F99" s="126">
        <f>VLOOKUP(A99,'[4]New ISB'!$B$6:$G$195,6,0)</f>
        <v>1836</v>
      </c>
      <c r="G99" s="126">
        <f>VLOOKUP(A99,'[4]New ISB'!$B:$H,7,0)</f>
        <v>0</v>
      </c>
      <c r="H99" s="126">
        <f>VLOOKUP(A99,'[4]New ISB'!$B:$J,8,0)</f>
        <v>5604628.6395000005</v>
      </c>
      <c r="I99" s="126">
        <f>VLOOKUP(A99,'[4]New ISB'!$B:$J,9,0)</f>
        <v>4160483.0952299996</v>
      </c>
      <c r="J99" s="126">
        <f>VLOOKUP($A99,'[4]New ISB'!$B:$FF,10,0)</f>
        <v>0</v>
      </c>
      <c r="K99" s="126">
        <f>VLOOKUP($A99,'[4]New ISB'!$B:$FF,11,0)</f>
        <v>127661.26999999952</v>
      </c>
      <c r="L99" s="126">
        <f>VLOOKUP($A99,'[4]New ISB'!$B:$FF,12,0)</f>
        <v>0</v>
      </c>
      <c r="M99" s="126">
        <f>VLOOKUP($A99,'[4]New ISB'!$B:$FF,13,0)</f>
        <v>324994.359999999</v>
      </c>
      <c r="N99" s="126">
        <f>VLOOKUP($A99,'[4]New ISB'!$B:$FF,14,0)</f>
        <v>0</v>
      </c>
      <c r="O99" s="126">
        <f>VLOOKUP($A99,'[4]New ISB'!$B:$FF,15,0)</f>
        <v>0</v>
      </c>
      <c r="P99" s="126">
        <f>VLOOKUP($A99,'[4]New ISB'!$B:$FF,16,0)</f>
        <v>0</v>
      </c>
      <c r="Q99" s="126">
        <f>VLOOKUP($A99,'[4]New ISB'!$B:$FF,17,0)</f>
        <v>0</v>
      </c>
      <c r="R99" s="126">
        <f>VLOOKUP($A99,'[4]New ISB'!$B:$FF,18,0)</f>
        <v>0</v>
      </c>
      <c r="S99" s="126">
        <f>VLOOKUP($A99,'[4]New ISB'!$B:$FF,19,0)</f>
        <v>0</v>
      </c>
      <c r="T99" s="126">
        <f>VLOOKUP($A99,'[4]New ISB'!$B:$FF,20,0)</f>
        <v>10853.719999999972</v>
      </c>
      <c r="U99" s="126">
        <f>VLOOKUP($A99,'[4]New ISB'!$B:$FF,21,0)</f>
        <v>9731.399999999976</v>
      </c>
      <c r="V99" s="126">
        <f>VLOOKUP($A99,'[4]New ISB'!$B:$FF,22,0)</f>
        <v>3892.5599999999995</v>
      </c>
      <c r="W99" s="126">
        <f>VLOOKUP($A99,'[4]New ISB'!$B:$FF,23,0)</f>
        <v>0</v>
      </c>
      <c r="X99" s="126">
        <f>VLOOKUP($A99,'[4]New ISB'!$B:$FF,24,0)</f>
        <v>762.03000000000031</v>
      </c>
      <c r="Y99" s="126">
        <f>VLOOKUP($A99,'[4]New ISB'!$B:$FF,25,0)</f>
        <v>0</v>
      </c>
      <c r="Z99" s="126">
        <f>VLOOKUP($A99,'[4]New ISB'!$B:$FF,26,0)</f>
        <v>0</v>
      </c>
      <c r="AA99" s="126">
        <f>VLOOKUP($A99,'[4]New ISB'!$B:$FF,27,0)</f>
        <v>60655.323347921287</v>
      </c>
      <c r="AB99" s="126"/>
      <c r="AC99" s="126">
        <f>VLOOKUP($A99,'[4]New ISB'!$B:$FF,28,0)</f>
        <v>0</v>
      </c>
      <c r="AD99" s="126">
        <f>VLOOKUP($A99,'[4]New ISB'!$B:$FF,29,0)</f>
        <v>734340.34002499073</v>
      </c>
      <c r="AE99" s="126">
        <f>VLOOKUP($A99,'[4]New ISB'!$B:$FF,30,0)</f>
        <v>0</v>
      </c>
      <c r="AF99" s="126">
        <f>VLOOKUP($A99,'[4]New ISB'!$B:$FF,31,0)</f>
        <v>0</v>
      </c>
      <c r="AG99" s="126">
        <f>VLOOKUP($A99,'[4]New ISB'!$B:$FF,32,0)</f>
        <v>138401.09</v>
      </c>
      <c r="AH99" s="126">
        <f>VLOOKUP($A99,'[4]New ISB'!$B:$FF,33,0)</f>
        <v>0</v>
      </c>
      <c r="AI99" s="126">
        <f>VLOOKUP($A99,'[4]New ISB'!$B:$FF,34,0)</f>
        <v>0</v>
      </c>
      <c r="AJ99" s="126">
        <f>VLOOKUP($A99,'[4]New ISB'!$B:$FF,35,0)</f>
        <v>82999.462</v>
      </c>
      <c r="AK99" s="126">
        <f>VLOOKUP($A99,'[4]New ISB'!$B:$FF,36,0)</f>
        <v>75997.179999999993</v>
      </c>
      <c r="AL99" s="126">
        <f>VLOOKUP($A99,'[4]New ISB'!$B:$FF,37,0)</f>
        <v>0</v>
      </c>
      <c r="AM99" s="126">
        <f>VLOOKUP($A99,'[4]New ISB'!$B:$FF,38,0)</f>
        <v>0</v>
      </c>
      <c r="AN99" s="126">
        <f>VLOOKUP($A99,'[4]New ISB'!$B:$FF,39,0)</f>
        <v>0</v>
      </c>
      <c r="AO99" s="126">
        <f>VLOOKUP($A99,'[4]New ISB'!$B:$FF,40,0)</f>
        <v>0</v>
      </c>
      <c r="AP99" s="126">
        <f>VLOOKUP($A99,'[4]New ISB'!$B:$FF,41,0)</f>
        <v>0</v>
      </c>
      <c r="AQ99" s="126">
        <f>VLOOKUP($A99,'[4]New ISB'!$B:$FF,42,0)</f>
        <v>0</v>
      </c>
      <c r="AR99" s="126">
        <f>VLOOKUP($A99,'[4]New ISB'!$B:$FF,43,0)</f>
        <v>0</v>
      </c>
      <c r="AS99" s="126">
        <f>VLOOKUP($A99,'[4]New ISB'!$B:$FF,44,0)</f>
        <v>0</v>
      </c>
      <c r="AT99" s="126">
        <f t="shared" si="23"/>
        <v>9765111.7347299997</v>
      </c>
      <c r="AU99" s="126">
        <f t="shared" si="24"/>
        <v>1272891.0033729104</v>
      </c>
      <c r="AV99" s="126">
        <f t="shared" si="25"/>
        <v>297397.73199999996</v>
      </c>
      <c r="AW99" s="126">
        <f>VLOOKUP($A99,'[4]New ISB'!$B:$FF,48,0)</f>
        <v>919013.43340294459</v>
      </c>
      <c r="AX99" s="126">
        <f t="shared" si="26"/>
        <v>11335400.47010291</v>
      </c>
      <c r="AY99" s="126">
        <f>VLOOKUP($A99,'[4]New ISB'!$B:$CC,50,0)</f>
        <v>11176403.828102911</v>
      </c>
      <c r="AZ99" s="126">
        <f>VLOOKUP($A99,'[4]New ISB'!$B:$CC,51,0)</f>
        <v>5995</v>
      </c>
      <c r="BA99" s="126">
        <f>VLOOKUP($A99,'[4]New ISB'!$B:$CC,52,0)</f>
        <v>11006820</v>
      </c>
      <c r="BB99" s="126">
        <f>VLOOKUP($A99,'[4]New ISB'!$B:$CC,53,0)</f>
        <v>0</v>
      </c>
      <c r="BC99" s="126">
        <f>VLOOKUP($A99,'[4]New ISB'!$B:$CC,54,0)</f>
        <v>0</v>
      </c>
      <c r="BD99" s="126">
        <f>VLOOKUP($A99,'[4]New ISB'!$B:$CC,55,0)</f>
        <v>11335400.47010291</v>
      </c>
      <c r="BE99" s="126">
        <f>VLOOKUP($A99,'[4]New ISB'!$B:$CC,56,0)</f>
        <v>0</v>
      </c>
      <c r="BF99" s="126">
        <f>VLOOKUP($A99,'[4]New ISB'!$B:$CC,57,0)</f>
        <v>11335400.470102912</v>
      </c>
      <c r="BG99" s="126">
        <f>VLOOKUP($A99,'[4]New ISB'!$B:$CC,58,0)</f>
        <v>11165816.641999999</v>
      </c>
      <c r="BH99" s="126">
        <f>VLOOKUP($A99,'[4]New ISB'!$B:$CC,59,0)</f>
        <v>10951418.372</v>
      </c>
      <c r="BI99" s="126">
        <f>VLOOKUP($A99,'[4]New ISB'!$B:$CC,60,0)</f>
        <v>11121002.20010291</v>
      </c>
      <c r="BJ99" s="126">
        <f>VLOOKUP($A99,'[4]New ISB'!$B:$CC,61,0)</f>
        <v>6057.1907407967919</v>
      </c>
      <c r="BK99" s="126">
        <f>VLOOKUP($A99,'[4]New ISB'!$B:$CC,62,0)</f>
        <v>6017.6654211771174</v>
      </c>
      <c r="BL99" s="159">
        <f>VLOOKUP($A99,'[4]New ISB'!$B:$CC,63,0)</f>
        <v>6.5682148895448164E-3</v>
      </c>
      <c r="BM99" s="126">
        <f>VLOOKUP($A99,'[4]New ISB'!$B:$CC,64,0)</f>
        <v>0</v>
      </c>
      <c r="BN99" s="126">
        <f>VLOOKUP($A99,'[4]New ISB'!$B:$CC,65,0)</f>
        <v>0</v>
      </c>
      <c r="BO99" s="126">
        <f>VLOOKUP($A99,'[4]New ISB'!$B:$CC,66,0)</f>
        <v>11335400.47010291</v>
      </c>
      <c r="BP99" s="126">
        <f>VLOOKUP($A99,'[4]New ISB'!$B:$CC,67,0)</f>
        <v>6087.3659194460297</v>
      </c>
      <c r="BQ99" s="127" t="str">
        <f>VLOOKUP($A99,'[4]New ISB'!$B:$CC,68,0)</f>
        <v>Y</v>
      </c>
      <c r="BR99" s="126">
        <f>VLOOKUP($A99,'[4]New ISB'!$B:$CC,69,0)</f>
        <v>6173.9653976595373</v>
      </c>
      <c r="BS99" s="159">
        <f>VLOOKUP($A99,'[4]New ISB'!$B:$CC,70,0)</f>
        <v>6.445977466888797E-3</v>
      </c>
      <c r="BT99" s="126">
        <f>VLOOKUP($A99,'[4]New ISB'!$B:$CC,71,0)</f>
        <v>0</v>
      </c>
      <c r="BU99" s="126">
        <f>VLOOKUP($A99,'[4]New ISB'!$B:$CC,72,0)</f>
        <v>11335400.47010291</v>
      </c>
      <c r="BV99" s="126">
        <f>VLOOKUP($A99,'[4]New ISB'!$B:$CC,73,0)</f>
        <v>0</v>
      </c>
      <c r="BW99" s="126">
        <f>VLOOKUP($A99,'[4]New ISB'!$B:$CC,74,0)</f>
        <v>11335400.47010291</v>
      </c>
      <c r="BY99" s="126">
        <f>VLOOKUP($A99,'[4]New ISB'!$B:$CC,75,0)</f>
        <v>75997.179999999993</v>
      </c>
      <c r="BZ99" s="126">
        <f>VLOOKUP($A99,'[4]New ISB'!$B:$CC,76,0)</f>
        <v>11259403.29010291</v>
      </c>
      <c r="CA99" s="126">
        <f>VLOOKUP(A99,'[4]New ISB'!$B:$F,5,0)</f>
        <v>0</v>
      </c>
      <c r="CB99" s="129">
        <f>VLOOKUP($A99,'[4]Adjusted Factors'!$E:$W,18,0)</f>
        <v>1107</v>
      </c>
      <c r="CC99" s="129">
        <f>VLOOKUP($A99,'[4]Adjusted Factors'!$E:$W,19,0)</f>
        <v>729</v>
      </c>
      <c r="CE99" s="126"/>
      <c r="CI99" s="124" t="s">
        <v>202</v>
      </c>
      <c r="CJ99" s="124">
        <v>4000</v>
      </c>
      <c r="CK99" s="144"/>
      <c r="CL99" s="145"/>
      <c r="CM99" s="124">
        <f ca="1">VLOOKUP($A99,'[5]Adjusted Factors'!$E:$BH,28,0)</f>
        <v>0</v>
      </c>
      <c r="CN99" s="124">
        <f ca="1">VLOOKUP($A99,'[5]Adjusted Factors'!$E:$BH,29,0)</f>
        <v>0</v>
      </c>
      <c r="CO99" s="124">
        <f ca="1">VLOOKUP($A99,'[5]Adjusted Factors'!$E:$BH,30,0)</f>
        <v>252.99999999999906</v>
      </c>
      <c r="CP99" s="124">
        <f ca="1">VLOOKUP($A99,'[5]Adjusted Factors'!$E:$BH,31,0)</f>
        <v>262.9999999999992</v>
      </c>
      <c r="CQ99" s="124">
        <f ca="1">VLOOKUP($A99,'[5]Adjusted Factors'!$E:$BH,32,0)</f>
        <v>0</v>
      </c>
      <c r="CR99" s="124">
        <f ca="1">VLOOKUP($A99,'[5]Adjusted Factors'!$E:$BH,33,0)</f>
        <v>0</v>
      </c>
      <c r="CS99" s="124">
        <f ca="1">VLOOKUP($A99,'[5]Adjusted Factors'!$E:$BH,34,0)</f>
        <v>0</v>
      </c>
      <c r="CT99" s="124">
        <f ca="1">VLOOKUP($A99,'[5]Adjusted Factors'!$E:$BH,35,0)</f>
        <v>0</v>
      </c>
      <c r="CU99" s="124">
        <f ca="1">VLOOKUP($A99,'[5]Adjusted Factors'!$E:$BH,36,0)</f>
        <v>0</v>
      </c>
      <c r="CV99" s="124">
        <f ca="1">VLOOKUP($A99,'[5]Adjusted Factors'!$E:$BH,37,0)</f>
        <v>0</v>
      </c>
      <c r="CW99" s="124">
        <f ca="1">VLOOKUP($A99,'[5]Adjusted Factors'!$E:$BH,38,0)</f>
        <v>0</v>
      </c>
      <c r="CX99" s="124">
        <f ca="1">VLOOKUP($A99,'[5]Adjusted Factors'!$E:$BH,39,0)</f>
        <v>1777.0000000000005</v>
      </c>
      <c r="CY99" s="124">
        <f ca="1">VLOOKUP($A99,'[5]Adjusted Factors'!$E:$BH,40,0)</f>
        <v>30.999999999999918</v>
      </c>
      <c r="CZ99" s="124">
        <f ca="1">VLOOKUP($A99,'[5]Adjusted Factors'!$E:$BH,41,0)</f>
        <v>20.99999999999995</v>
      </c>
      <c r="DA99" s="124">
        <f ca="1">VLOOKUP($A99,'[5]Adjusted Factors'!$E:$BH,42,0)</f>
        <v>5.9999999999999991</v>
      </c>
      <c r="DB99" s="124">
        <f ca="1">VLOOKUP($A99,'[5]Adjusted Factors'!$E:$BH,43,0)</f>
        <v>0</v>
      </c>
      <c r="DC99" s="124">
        <f ca="1">VLOOKUP($A99,'[5]Adjusted Factors'!$E:$BH,44,0)</f>
        <v>1.0000000000000004</v>
      </c>
      <c r="DD99" s="124">
        <f ca="1">VLOOKUP($A99,'[5]Adjusted Factors'!$E:$BH,45,0)</f>
        <v>0</v>
      </c>
      <c r="DE99" s="124">
        <f ca="1">VLOOKUP($A99,'[5]Adjusted Factors'!$E:$BH,46,0)</f>
        <v>0</v>
      </c>
      <c r="DF99" s="124">
        <f ca="1">VLOOKUP($A99,'[5]Adjusted Factors'!$E:$BH,47,0)</f>
        <v>37.161925601750582</v>
      </c>
      <c r="DG99" s="124">
        <f ca="1">VLOOKUP($A99,'[5]Adjusted Factors'!$E:$BH,48,0)</f>
        <v>0</v>
      </c>
      <c r="DH99" s="124">
        <f ca="1">VLOOKUP($A99,'[5]Adjusted Factors'!$E:$BH,49,0)</f>
        <v>173.70000000000002</v>
      </c>
      <c r="DI99" s="124">
        <f ca="1">VLOOKUP($A99,'[5]Adjusted Factors'!$E:$BH,50,0)</f>
        <v>124.34540389972129</v>
      </c>
      <c r="DJ99" s="124">
        <f ca="1">VLOOKUP($A99,'[5]Adjusted Factors'!$E:$BH,51,0)</f>
        <v>124.69080779944274</v>
      </c>
      <c r="DK99" s="124">
        <f ca="1">VLOOKUP($A99,'[5]Adjusted Factors'!$E:$BH,52,0)</f>
        <v>130.23796033994338</v>
      </c>
      <c r="DL99" s="124">
        <f ca="1">VLOOKUP($A99,'[5]Adjusted Factors'!$E:$BH,53,0)</f>
        <v>132.03682719546748</v>
      </c>
      <c r="DM99" s="124">
        <f ca="1">VLOOKUP($A99,'[5]Adjusted Factors'!$E:$BH,54,0)</f>
        <v>401.75307468103927</v>
      </c>
      <c r="DN99" s="124">
        <f ca="1">VLOOKUP($A99,'[5]Adjusted Factors'!$E:$BH,55,0)</f>
        <v>0</v>
      </c>
      <c r="DO99" s="124">
        <f ca="1">VLOOKUP($A99,'[5]Adjusted Factors'!$E:$BH,55,0)</f>
        <v>0</v>
      </c>
    </row>
    <row r="100" spans="1:119" x14ac:dyDescent="0.2">
      <c r="A100" s="124">
        <v>136730</v>
      </c>
      <c r="B100" s="124">
        <v>8264097</v>
      </c>
      <c r="C100" s="124" t="s">
        <v>178</v>
      </c>
      <c r="D100" s="126">
        <f>VLOOKUP(A100,'[4]New ISB'!$B$6:$G$195,4,0)</f>
        <v>1496</v>
      </c>
      <c r="E100" s="126">
        <f>VLOOKUP(A100,'[4]New ISB'!$B$6:$G$195,5,0)</f>
        <v>0</v>
      </c>
      <c r="F100" s="126">
        <f>VLOOKUP(A100,'[4]New ISB'!$B$6:$G$195,6,0)</f>
        <v>1496</v>
      </c>
      <c r="G100" s="126">
        <f>VLOOKUP(A100,'[4]New ISB'!$B:$H,7,0)</f>
        <v>0</v>
      </c>
      <c r="H100" s="126">
        <f>VLOOKUP(A100,'[4]New ISB'!$B:$J,8,0)</f>
        <v>4531294.1575000007</v>
      </c>
      <c r="I100" s="126">
        <f>VLOOKUP(A100,'[4]New ISB'!$B:$J,9,0)</f>
        <v>3429973.0318699996</v>
      </c>
      <c r="J100" s="126">
        <f>VLOOKUP($A100,'[4]New ISB'!$B:$FF,10,0)</f>
        <v>0</v>
      </c>
      <c r="K100" s="126">
        <f>VLOOKUP($A100,'[4]New ISB'!$B:$FF,11,0)</f>
        <v>129175.03999999967</v>
      </c>
      <c r="L100" s="126">
        <f>VLOOKUP($A100,'[4]New ISB'!$B:$FF,12,0)</f>
        <v>0</v>
      </c>
      <c r="M100" s="126">
        <f>VLOOKUP($A100,'[4]New ISB'!$B:$FF,13,0)</f>
        <v>360830.23999999987</v>
      </c>
      <c r="N100" s="126">
        <f>VLOOKUP($A100,'[4]New ISB'!$B:$FF,14,0)</f>
        <v>0</v>
      </c>
      <c r="O100" s="126">
        <f>VLOOKUP($A100,'[4]New ISB'!$B:$FF,15,0)</f>
        <v>0</v>
      </c>
      <c r="P100" s="126">
        <f>VLOOKUP($A100,'[4]New ISB'!$B:$FF,16,0)</f>
        <v>0</v>
      </c>
      <c r="Q100" s="126">
        <f>VLOOKUP($A100,'[4]New ISB'!$B:$FF,17,0)</f>
        <v>0</v>
      </c>
      <c r="R100" s="126">
        <f>VLOOKUP($A100,'[4]New ISB'!$B:$FF,18,0)</f>
        <v>0</v>
      </c>
      <c r="S100" s="126">
        <f>VLOOKUP($A100,'[4]New ISB'!$B:$FF,19,0)</f>
        <v>0</v>
      </c>
      <c r="T100" s="126">
        <f>VLOOKUP($A100,'[4]New ISB'!$B:$FF,20,0)</f>
        <v>6302.1599999999862</v>
      </c>
      <c r="U100" s="126">
        <f>VLOOKUP($A100,'[4]New ISB'!$B:$FF,21,0)</f>
        <v>14365.399999999972</v>
      </c>
      <c r="V100" s="126">
        <f>VLOOKUP($A100,'[4]New ISB'!$B:$FF,22,0)</f>
        <v>8433.8799999999956</v>
      </c>
      <c r="W100" s="126">
        <f>VLOOKUP($A100,'[4]New ISB'!$B:$FF,23,0)</f>
        <v>3552.6999999999966</v>
      </c>
      <c r="X100" s="126">
        <f>VLOOKUP($A100,'[4]New ISB'!$B:$FF,24,0)</f>
        <v>5334.2100000000028</v>
      </c>
      <c r="Y100" s="126">
        <f>VLOOKUP($A100,'[4]New ISB'!$B:$FF,25,0)</f>
        <v>973.13000000000068</v>
      </c>
      <c r="Z100" s="126">
        <f>VLOOKUP($A100,'[4]New ISB'!$B:$FF,26,0)</f>
        <v>0</v>
      </c>
      <c r="AA100" s="126">
        <f>VLOOKUP($A100,'[4]New ISB'!$B:$FF,27,0)</f>
        <v>163219.00000000012</v>
      </c>
      <c r="AB100" s="126"/>
      <c r="AC100" s="126">
        <f>VLOOKUP($A100,'[4]New ISB'!$B:$FF,28,0)</f>
        <v>0</v>
      </c>
      <c r="AD100" s="126">
        <f>VLOOKUP($A100,'[4]New ISB'!$B:$FF,29,0)</f>
        <v>577003.86318000173</v>
      </c>
      <c r="AE100" s="126">
        <f>VLOOKUP($A100,'[4]New ISB'!$B:$FF,30,0)</f>
        <v>0</v>
      </c>
      <c r="AF100" s="126">
        <f>VLOOKUP($A100,'[4]New ISB'!$B:$FF,31,0)</f>
        <v>0</v>
      </c>
      <c r="AG100" s="126">
        <f>VLOOKUP($A100,'[4]New ISB'!$B:$FF,32,0)</f>
        <v>138401.09</v>
      </c>
      <c r="AH100" s="126">
        <f>VLOOKUP($A100,'[4]New ISB'!$B:$FF,33,0)</f>
        <v>0</v>
      </c>
      <c r="AI100" s="126">
        <f>VLOOKUP($A100,'[4]New ISB'!$B:$FF,34,0)</f>
        <v>0</v>
      </c>
      <c r="AJ100" s="126">
        <f>VLOOKUP($A100,'[4]New ISB'!$B:$FF,35,0)</f>
        <v>0</v>
      </c>
      <c r="AK100" s="126">
        <f>VLOOKUP($A100,'[4]New ISB'!$B:$FF,36,0)</f>
        <v>99840</v>
      </c>
      <c r="AL100" s="126">
        <f>VLOOKUP($A100,'[4]New ISB'!$B:$FF,37,0)</f>
        <v>0</v>
      </c>
      <c r="AM100" s="126">
        <f>VLOOKUP($A100,'[4]New ISB'!$B:$FF,38,0)</f>
        <v>0</v>
      </c>
      <c r="AN100" s="126">
        <f>VLOOKUP($A100,'[4]New ISB'!$B:$FF,39,0)</f>
        <v>0</v>
      </c>
      <c r="AO100" s="126">
        <f>VLOOKUP($A100,'[4]New ISB'!$B:$FF,40,0)</f>
        <v>0</v>
      </c>
      <c r="AP100" s="126">
        <f>VLOOKUP($A100,'[4]New ISB'!$B:$FF,41,0)</f>
        <v>0</v>
      </c>
      <c r="AQ100" s="126">
        <f>VLOOKUP($A100,'[4]New ISB'!$B:$FF,42,0)</f>
        <v>0</v>
      </c>
      <c r="AR100" s="126">
        <f>VLOOKUP($A100,'[4]New ISB'!$B:$FF,43,0)</f>
        <v>0</v>
      </c>
      <c r="AS100" s="126">
        <f>VLOOKUP($A100,'[4]New ISB'!$B:$FF,44,0)</f>
        <v>0</v>
      </c>
      <c r="AT100" s="126">
        <f t="shared" si="23"/>
        <v>7961267.1893700007</v>
      </c>
      <c r="AU100" s="126">
        <f t="shared" si="24"/>
        <v>1269189.6231800015</v>
      </c>
      <c r="AV100" s="126">
        <f t="shared" si="25"/>
        <v>238241.09</v>
      </c>
      <c r="AW100" s="126">
        <f>VLOOKUP($A100,'[4]New ISB'!$B:$FF,48,0)</f>
        <v>775836.79832380079</v>
      </c>
      <c r="AX100" s="126">
        <f t="shared" si="26"/>
        <v>9468697.9025500026</v>
      </c>
      <c r="AY100" s="126">
        <f>VLOOKUP($A100,'[4]New ISB'!$B:$CC,50,0)</f>
        <v>9368857.9025500026</v>
      </c>
      <c r="AZ100" s="126">
        <f>VLOOKUP($A100,'[4]New ISB'!$B:$CC,51,0)</f>
        <v>5995</v>
      </c>
      <c r="BA100" s="126">
        <f>VLOOKUP($A100,'[4]New ISB'!$B:$CC,52,0)</f>
        <v>8968520</v>
      </c>
      <c r="BB100" s="126">
        <f>VLOOKUP($A100,'[4]New ISB'!$B:$CC,53,0)</f>
        <v>0</v>
      </c>
      <c r="BC100" s="126">
        <f>VLOOKUP($A100,'[4]New ISB'!$B:$CC,54,0)</f>
        <v>0</v>
      </c>
      <c r="BD100" s="126">
        <f>VLOOKUP($A100,'[4]New ISB'!$B:$CC,55,0)</f>
        <v>9468697.9025500026</v>
      </c>
      <c r="BE100" s="126">
        <f>VLOOKUP($A100,'[4]New ISB'!$B:$CC,56,0)</f>
        <v>0</v>
      </c>
      <c r="BF100" s="126">
        <f>VLOOKUP($A100,'[4]New ISB'!$B:$CC,57,0)</f>
        <v>9468697.9025500044</v>
      </c>
      <c r="BG100" s="126">
        <f>VLOOKUP($A100,'[4]New ISB'!$B:$CC,58,0)</f>
        <v>9068360</v>
      </c>
      <c r="BH100" s="126">
        <f>VLOOKUP($A100,'[4]New ISB'!$B:$CC,59,0)</f>
        <v>8830118.9100000001</v>
      </c>
      <c r="BI100" s="126">
        <f>VLOOKUP($A100,'[4]New ISB'!$B:$CC,60,0)</f>
        <v>9230456.8125500027</v>
      </c>
      <c r="BJ100" s="126">
        <f>VLOOKUP($A100,'[4]New ISB'!$B:$CC,61,0)</f>
        <v>6170.0914522393068</v>
      </c>
      <c r="BK100" s="126">
        <f>VLOOKUP($A100,'[4]New ISB'!$B:$CC,62,0)</f>
        <v>6077.6240253830783</v>
      </c>
      <c r="BL100" s="159">
        <f>VLOOKUP($A100,'[4]New ISB'!$B:$CC,63,0)</f>
        <v>1.5214403929897617E-2</v>
      </c>
      <c r="BM100" s="126">
        <f>VLOOKUP($A100,'[4]New ISB'!$B:$CC,64,0)</f>
        <v>0</v>
      </c>
      <c r="BN100" s="126">
        <f>VLOOKUP($A100,'[4]New ISB'!$B:$CC,65,0)</f>
        <v>0</v>
      </c>
      <c r="BO100" s="126">
        <f>VLOOKUP($A100,'[4]New ISB'!$B:$CC,66,0)</f>
        <v>9468697.9025500026</v>
      </c>
      <c r="BP100" s="126">
        <f>VLOOKUP($A100,'[4]New ISB'!$B:$CC,67,0)</f>
        <v>6262.6055498328897</v>
      </c>
      <c r="BQ100" s="127" t="str">
        <f>VLOOKUP($A100,'[4]New ISB'!$B:$CC,68,0)</f>
        <v>Y</v>
      </c>
      <c r="BR100" s="126">
        <f>VLOOKUP($A100,'[4]New ISB'!$B:$CC,69,0)</f>
        <v>6329.3435177473275</v>
      </c>
      <c r="BS100" s="159">
        <f>VLOOKUP($A100,'[4]New ISB'!$B:$CC,70,0)</f>
        <v>1.7416452778466374E-2</v>
      </c>
      <c r="BT100" s="126">
        <f>VLOOKUP($A100,'[4]New ISB'!$B:$CC,71,0)</f>
        <v>0</v>
      </c>
      <c r="BU100" s="126">
        <f>VLOOKUP($A100,'[4]New ISB'!$B:$CC,72,0)</f>
        <v>9468697.9025500026</v>
      </c>
      <c r="BV100" s="126">
        <f>VLOOKUP($A100,'[4]New ISB'!$B:$CC,73,0)</f>
        <v>0</v>
      </c>
      <c r="BW100" s="126">
        <f>VLOOKUP($A100,'[4]New ISB'!$B:$CC,74,0)</f>
        <v>9468697.9025500026</v>
      </c>
      <c r="BY100" s="126">
        <f>VLOOKUP($A100,'[4]New ISB'!$B:$CC,75,0)</f>
        <v>99840</v>
      </c>
      <c r="BZ100" s="126">
        <f>VLOOKUP($A100,'[4]New ISB'!$B:$CC,76,0)</f>
        <v>9368857.9025500026</v>
      </c>
      <c r="CA100" s="126">
        <f>VLOOKUP(A100,'[4]New ISB'!$B:$F,5,0)</f>
        <v>0</v>
      </c>
      <c r="CB100" s="129">
        <f>VLOOKUP($A100,'[4]Adjusted Factors'!$E:$W,18,0)</f>
        <v>895</v>
      </c>
      <c r="CC100" s="129">
        <f>VLOOKUP($A100,'[4]Adjusted Factors'!$E:$W,19,0)</f>
        <v>601</v>
      </c>
      <c r="CE100" s="126"/>
      <c r="CI100" s="124" t="s">
        <v>203</v>
      </c>
      <c r="CJ100" s="124">
        <v>2030</v>
      </c>
      <c r="CK100" s="144"/>
      <c r="CL100" s="145"/>
      <c r="CM100" s="124">
        <f ca="1">VLOOKUP($A100,'[5]Adjusted Factors'!$E:$BH,28,0)</f>
        <v>0</v>
      </c>
      <c r="CN100" s="124">
        <f ca="1">VLOOKUP($A100,'[5]Adjusted Factors'!$E:$BH,29,0)</f>
        <v>0</v>
      </c>
      <c r="CO100" s="124">
        <f ca="1">VLOOKUP($A100,'[5]Adjusted Factors'!$E:$BH,30,0)</f>
        <v>255.99999999999937</v>
      </c>
      <c r="CP100" s="124">
        <f ca="1">VLOOKUP($A100,'[5]Adjusted Factors'!$E:$BH,31,0)</f>
        <v>291.99999999999989</v>
      </c>
      <c r="CQ100" s="124">
        <f ca="1">VLOOKUP($A100,'[5]Adjusted Factors'!$E:$BH,32,0)</f>
        <v>0</v>
      </c>
      <c r="CR100" s="124">
        <f ca="1">VLOOKUP($A100,'[5]Adjusted Factors'!$E:$BH,33,0)</f>
        <v>0</v>
      </c>
      <c r="CS100" s="124">
        <f ca="1">VLOOKUP($A100,'[5]Adjusted Factors'!$E:$BH,34,0)</f>
        <v>0</v>
      </c>
      <c r="CT100" s="124">
        <f ca="1">VLOOKUP($A100,'[5]Adjusted Factors'!$E:$BH,35,0)</f>
        <v>0</v>
      </c>
      <c r="CU100" s="124">
        <f ca="1">VLOOKUP($A100,'[5]Adjusted Factors'!$E:$BH,36,0)</f>
        <v>0</v>
      </c>
      <c r="CV100" s="124">
        <f ca="1">VLOOKUP($A100,'[5]Adjusted Factors'!$E:$BH,37,0)</f>
        <v>0</v>
      </c>
      <c r="CW100" s="124">
        <f ca="1">VLOOKUP($A100,'[5]Adjusted Factors'!$E:$BH,38,0)</f>
        <v>0</v>
      </c>
      <c r="CX100" s="124">
        <f ca="1">VLOOKUP($A100,'[5]Adjusted Factors'!$E:$BH,39,0)</f>
        <v>1421.0000000000002</v>
      </c>
      <c r="CY100" s="124">
        <f ca="1">VLOOKUP($A100,'[5]Adjusted Factors'!$E:$BH,40,0)</f>
        <v>17.999999999999961</v>
      </c>
      <c r="CZ100" s="124">
        <f ca="1">VLOOKUP($A100,'[5]Adjusted Factors'!$E:$BH,41,0)</f>
        <v>30.999999999999943</v>
      </c>
      <c r="DA100" s="124">
        <f ca="1">VLOOKUP($A100,'[5]Adjusted Factors'!$E:$BH,42,0)</f>
        <v>12.999999999999995</v>
      </c>
      <c r="DB100" s="124">
        <f ca="1">VLOOKUP($A100,'[5]Adjusted Factors'!$E:$BH,43,0)</f>
        <v>4.9999999999999956</v>
      </c>
      <c r="DC100" s="124">
        <f ca="1">VLOOKUP($A100,'[5]Adjusted Factors'!$E:$BH,44,0)</f>
        <v>7.0000000000000036</v>
      </c>
      <c r="DD100" s="124">
        <f ca="1">VLOOKUP($A100,'[5]Adjusted Factors'!$E:$BH,45,0)</f>
        <v>1.0000000000000007</v>
      </c>
      <c r="DE100" s="124">
        <f ca="1">VLOOKUP($A100,'[5]Adjusted Factors'!$E:$BH,46,0)</f>
        <v>0</v>
      </c>
      <c r="DF100" s="124">
        <f ca="1">VLOOKUP($A100,'[5]Adjusted Factors'!$E:$BH,47,0)</f>
        <v>100.00000000000007</v>
      </c>
      <c r="DG100" s="124">
        <f ca="1">VLOOKUP($A100,'[5]Adjusted Factors'!$E:$BH,48,0)</f>
        <v>0</v>
      </c>
      <c r="DH100" s="124">
        <f ca="1">VLOOKUP($A100,'[5]Adjusted Factors'!$E:$BH,49,0)</f>
        <v>108.041958041958</v>
      </c>
      <c r="DI100" s="124">
        <f ca="1">VLOOKUP($A100,'[5]Adjusted Factors'!$E:$BH,50,0)</f>
        <v>131.50177935943071</v>
      </c>
      <c r="DJ100" s="124">
        <f ca="1">VLOOKUP($A100,'[5]Adjusted Factors'!$E:$BH,51,0)</f>
        <v>131.06049822064068</v>
      </c>
      <c r="DK100" s="124">
        <f ca="1">VLOOKUP($A100,'[5]Adjusted Factors'!$E:$BH,52,0)</f>
        <v>86.376811594202863</v>
      </c>
      <c r="DL100" s="124">
        <f ca="1">VLOOKUP($A100,'[5]Adjusted Factors'!$E:$BH,53,0)</f>
        <v>87.826086956521706</v>
      </c>
      <c r="DM100" s="124">
        <f ca="1">VLOOKUP($A100,'[5]Adjusted Factors'!$E:$BH,54,0)</f>
        <v>315.67525777967535</v>
      </c>
      <c r="DN100" s="124">
        <f ca="1">VLOOKUP($A100,'[5]Adjusted Factors'!$E:$BH,55,0)</f>
        <v>0</v>
      </c>
      <c r="DO100" s="124">
        <f ca="1">VLOOKUP($A100,'[5]Adjusted Factors'!$E:$BH,55,0)</f>
        <v>0</v>
      </c>
    </row>
    <row r="101" spans="1:119" x14ac:dyDescent="0.2">
      <c r="A101" s="124">
        <v>136844</v>
      </c>
      <c r="B101" s="124">
        <v>8264704</v>
      </c>
      <c r="C101" s="124" t="s">
        <v>195</v>
      </c>
      <c r="D101" s="126">
        <f>VLOOKUP(A101,'[4]New ISB'!$B$6:$G$195,4,0)</f>
        <v>1235</v>
      </c>
      <c r="E101" s="126">
        <f>VLOOKUP(A101,'[4]New ISB'!$B$6:$G$195,5,0)</f>
        <v>0</v>
      </c>
      <c r="F101" s="126">
        <f>VLOOKUP(A101,'[4]New ISB'!$B$6:$G$195,6,0)</f>
        <v>1235</v>
      </c>
      <c r="G101" s="126">
        <f>VLOOKUP(A101,'[4]New ISB'!$B:$H,7,0)</f>
        <v>0</v>
      </c>
      <c r="H101" s="126">
        <f>VLOOKUP(A101,'[4]New ISB'!$B:$J,8,0)</f>
        <v>3650349.8185000001</v>
      </c>
      <c r="I101" s="126">
        <f>VLOOKUP(A101,'[4]New ISB'!$B:$J,9,0)</f>
        <v>2933454.4731799997</v>
      </c>
      <c r="J101" s="126">
        <f>VLOOKUP($A101,'[4]New ISB'!$B:$FF,10,0)</f>
        <v>0</v>
      </c>
      <c r="K101" s="126">
        <f>VLOOKUP($A101,'[4]New ISB'!$B:$FF,11,0)</f>
        <v>100918.00000000017</v>
      </c>
      <c r="L101" s="126">
        <f>VLOOKUP($A101,'[4]New ISB'!$B:$FF,12,0)</f>
        <v>0</v>
      </c>
      <c r="M101" s="126">
        <f>VLOOKUP($A101,'[4]New ISB'!$B:$FF,13,0)</f>
        <v>263208.35999999946</v>
      </c>
      <c r="N101" s="126">
        <f>VLOOKUP($A101,'[4]New ISB'!$B:$FF,14,0)</f>
        <v>0</v>
      </c>
      <c r="O101" s="126">
        <f>VLOOKUP($A101,'[4]New ISB'!$B:$FF,15,0)</f>
        <v>0</v>
      </c>
      <c r="P101" s="126">
        <f>VLOOKUP($A101,'[4]New ISB'!$B:$FF,16,0)</f>
        <v>0</v>
      </c>
      <c r="Q101" s="126">
        <f>VLOOKUP($A101,'[4]New ISB'!$B:$FF,17,0)</f>
        <v>0</v>
      </c>
      <c r="R101" s="126">
        <f>VLOOKUP($A101,'[4]New ISB'!$B:$FF,18,0)</f>
        <v>0</v>
      </c>
      <c r="S101" s="126">
        <f>VLOOKUP($A101,'[4]New ISB'!$B:$FF,19,0)</f>
        <v>0</v>
      </c>
      <c r="T101" s="126">
        <f>VLOOKUP($A101,'[4]New ISB'!$B:$FF,20,0)</f>
        <v>16819.378930307957</v>
      </c>
      <c r="U101" s="126">
        <f>VLOOKUP($A101,'[4]New ISB'!$B:$FF,21,0)</f>
        <v>24580.102917341999</v>
      </c>
      <c r="V101" s="126">
        <f>VLOOKUP($A101,'[4]New ISB'!$B:$FF,22,0)</f>
        <v>16881.42917341974</v>
      </c>
      <c r="W101" s="126">
        <f>VLOOKUP($A101,'[4]New ISB'!$B:$FF,23,0)</f>
        <v>21333.474068071351</v>
      </c>
      <c r="X101" s="126">
        <f>VLOOKUP($A101,'[4]New ISB'!$B:$FF,24,0)</f>
        <v>3050.5901134521841</v>
      </c>
      <c r="Y101" s="126">
        <f>VLOOKUP($A101,'[4]New ISB'!$B:$FF,25,0)</f>
        <v>2921.7557941653217</v>
      </c>
      <c r="Z101" s="126">
        <f>VLOOKUP($A101,'[4]New ISB'!$B:$FF,26,0)</f>
        <v>0</v>
      </c>
      <c r="AA101" s="126">
        <f>VLOOKUP($A101,'[4]New ISB'!$B:$FF,27,0)</f>
        <v>114253.29999999992</v>
      </c>
      <c r="AB101" s="126"/>
      <c r="AC101" s="126">
        <f>VLOOKUP($A101,'[4]New ISB'!$B:$FF,28,0)</f>
        <v>0</v>
      </c>
      <c r="AD101" s="126">
        <f>VLOOKUP($A101,'[4]New ISB'!$B:$FF,29,0)</f>
        <v>468060.132047911</v>
      </c>
      <c r="AE101" s="126">
        <f>VLOOKUP($A101,'[4]New ISB'!$B:$FF,30,0)</f>
        <v>0</v>
      </c>
      <c r="AF101" s="126">
        <f>VLOOKUP($A101,'[4]New ISB'!$B:$FF,31,0)</f>
        <v>0</v>
      </c>
      <c r="AG101" s="126">
        <f>VLOOKUP($A101,'[4]New ISB'!$B:$FF,32,0)</f>
        <v>138401.09</v>
      </c>
      <c r="AH101" s="126">
        <f>VLOOKUP($A101,'[4]New ISB'!$B:$FF,33,0)</f>
        <v>0</v>
      </c>
      <c r="AI101" s="126">
        <f>VLOOKUP($A101,'[4]New ISB'!$B:$FF,34,0)</f>
        <v>0</v>
      </c>
      <c r="AJ101" s="126">
        <f>VLOOKUP($A101,'[4]New ISB'!$B:$FF,35,0)</f>
        <v>0</v>
      </c>
      <c r="AK101" s="126">
        <f>VLOOKUP($A101,'[4]New ISB'!$B:$FF,36,0)</f>
        <v>77875.199999999997</v>
      </c>
      <c r="AL101" s="126">
        <f>VLOOKUP($A101,'[4]New ISB'!$B:$FF,37,0)</f>
        <v>0</v>
      </c>
      <c r="AM101" s="126">
        <f>VLOOKUP($A101,'[4]New ISB'!$B:$FF,38,0)</f>
        <v>0</v>
      </c>
      <c r="AN101" s="126">
        <f>VLOOKUP($A101,'[4]New ISB'!$B:$FF,39,0)</f>
        <v>0</v>
      </c>
      <c r="AO101" s="126">
        <f>VLOOKUP($A101,'[4]New ISB'!$B:$FF,40,0)</f>
        <v>0</v>
      </c>
      <c r="AP101" s="126">
        <f>VLOOKUP($A101,'[4]New ISB'!$B:$FF,41,0)</f>
        <v>0</v>
      </c>
      <c r="AQ101" s="126">
        <f>VLOOKUP($A101,'[4]New ISB'!$B:$FF,42,0)</f>
        <v>0</v>
      </c>
      <c r="AR101" s="126">
        <f>VLOOKUP($A101,'[4]New ISB'!$B:$FF,43,0)</f>
        <v>0</v>
      </c>
      <c r="AS101" s="126">
        <f>VLOOKUP($A101,'[4]New ISB'!$B:$FF,44,0)</f>
        <v>0</v>
      </c>
      <c r="AT101" s="126">
        <f t="shared" si="23"/>
        <v>6583804.2916799998</v>
      </c>
      <c r="AU101" s="126">
        <f t="shared" si="24"/>
        <v>1032026.5230446691</v>
      </c>
      <c r="AV101" s="126">
        <f t="shared" si="25"/>
        <v>216276.28999999998</v>
      </c>
      <c r="AW101" s="126">
        <f>VLOOKUP($A101,'[4]New ISB'!$B:$FF,48,0)</f>
        <v>650330.86324209231</v>
      </c>
      <c r="AX101" s="126">
        <f t="shared" si="26"/>
        <v>7832107.1047246689</v>
      </c>
      <c r="AY101" s="126">
        <f>VLOOKUP($A101,'[4]New ISB'!$B:$CC,50,0)</f>
        <v>7754231.9047246687</v>
      </c>
      <c r="AZ101" s="126">
        <f>VLOOKUP($A101,'[4]New ISB'!$B:$CC,51,0)</f>
        <v>5995</v>
      </c>
      <c r="BA101" s="126">
        <f>VLOOKUP($A101,'[4]New ISB'!$B:$CC,52,0)</f>
        <v>7403825</v>
      </c>
      <c r="BB101" s="126">
        <f>VLOOKUP($A101,'[4]New ISB'!$B:$CC,53,0)</f>
        <v>0</v>
      </c>
      <c r="BC101" s="126">
        <f>VLOOKUP($A101,'[4]New ISB'!$B:$CC,54,0)</f>
        <v>0</v>
      </c>
      <c r="BD101" s="126">
        <f>VLOOKUP($A101,'[4]New ISB'!$B:$CC,55,0)</f>
        <v>7832107.1047246689</v>
      </c>
      <c r="BE101" s="126">
        <f>VLOOKUP($A101,'[4]New ISB'!$B:$CC,56,0)</f>
        <v>0</v>
      </c>
      <c r="BF101" s="126">
        <f>VLOOKUP($A101,'[4]New ISB'!$B:$CC,57,0)</f>
        <v>7832107.1047246708</v>
      </c>
      <c r="BG101" s="126">
        <f>VLOOKUP($A101,'[4]New ISB'!$B:$CC,58,0)</f>
        <v>7481700.2000000002</v>
      </c>
      <c r="BH101" s="126">
        <f>VLOOKUP($A101,'[4]New ISB'!$B:$CC,59,0)</f>
        <v>7265423.9100000001</v>
      </c>
      <c r="BI101" s="126">
        <f>VLOOKUP($A101,'[4]New ISB'!$B:$CC,60,0)</f>
        <v>7615830.8147246689</v>
      </c>
      <c r="BJ101" s="126">
        <f>VLOOKUP($A101,'[4]New ISB'!$B:$CC,61,0)</f>
        <v>6166.6646273074239</v>
      </c>
      <c r="BK101" s="126">
        <f>VLOOKUP($A101,'[4]New ISB'!$B:$CC,62,0)</f>
        <v>6093.1488679476697</v>
      </c>
      <c r="BL101" s="159">
        <f>VLOOKUP($A101,'[4]New ISB'!$B:$CC,63,0)</f>
        <v>1.2065314823748294E-2</v>
      </c>
      <c r="BM101" s="126">
        <f>VLOOKUP($A101,'[4]New ISB'!$B:$CC,64,0)</f>
        <v>0</v>
      </c>
      <c r="BN101" s="126">
        <f>VLOOKUP($A101,'[4]New ISB'!$B:$CC,65,0)</f>
        <v>0</v>
      </c>
      <c r="BO101" s="126">
        <f>VLOOKUP($A101,'[4]New ISB'!$B:$CC,66,0)</f>
        <v>7832107.1047246689</v>
      </c>
      <c r="BP101" s="126">
        <f>VLOOKUP($A101,'[4]New ISB'!$B:$CC,67,0)</f>
        <v>6278.7302872264527</v>
      </c>
      <c r="BQ101" s="127" t="str">
        <f>VLOOKUP($A101,'[4]New ISB'!$B:$CC,68,0)</f>
        <v>Y</v>
      </c>
      <c r="BR101" s="126">
        <f>VLOOKUP($A101,'[4]New ISB'!$B:$CC,69,0)</f>
        <v>6341.7871293317157</v>
      </c>
      <c r="BS101" s="159">
        <f>VLOOKUP($A101,'[4]New ISB'!$B:$CC,70,0)</f>
        <v>1.3826977336694801E-2</v>
      </c>
      <c r="BT101" s="126">
        <f>VLOOKUP($A101,'[4]New ISB'!$B:$CC,71,0)</f>
        <v>0</v>
      </c>
      <c r="BU101" s="126">
        <f>VLOOKUP($A101,'[4]New ISB'!$B:$CC,72,0)</f>
        <v>7832107.1047246689</v>
      </c>
      <c r="BV101" s="126">
        <f>VLOOKUP($A101,'[4]New ISB'!$B:$CC,73,0)</f>
        <v>0</v>
      </c>
      <c r="BW101" s="126">
        <f>VLOOKUP($A101,'[4]New ISB'!$B:$CC,74,0)</f>
        <v>7832107.1047246689</v>
      </c>
      <c r="BY101" s="126">
        <f>VLOOKUP($A101,'[4]New ISB'!$B:$CC,75,0)</f>
        <v>77875.199999999997</v>
      </c>
      <c r="BZ101" s="126">
        <f>VLOOKUP($A101,'[4]New ISB'!$B:$CC,76,0)</f>
        <v>7754231.9047246687</v>
      </c>
      <c r="CA101" s="126">
        <f>VLOOKUP(A101,'[4]New ISB'!$B:$F,5,0)</f>
        <v>0</v>
      </c>
      <c r="CB101" s="129">
        <f>VLOOKUP($A101,'[4]Adjusted Factors'!$E:$W,18,0)</f>
        <v>721</v>
      </c>
      <c r="CC101" s="129">
        <f>VLOOKUP($A101,'[4]Adjusted Factors'!$E:$W,19,0)</f>
        <v>514</v>
      </c>
      <c r="CE101" s="126"/>
      <c r="CI101" s="124" t="s">
        <v>204</v>
      </c>
      <c r="CJ101" s="124">
        <v>4007</v>
      </c>
      <c r="CK101" s="144"/>
      <c r="CL101" s="145"/>
      <c r="CM101" s="124">
        <f ca="1">VLOOKUP($A101,'[5]Adjusted Factors'!$E:$BH,28,0)</f>
        <v>0</v>
      </c>
      <c r="CN101" s="124">
        <f ca="1">VLOOKUP($A101,'[5]Adjusted Factors'!$E:$BH,29,0)</f>
        <v>0</v>
      </c>
      <c r="CO101" s="124">
        <f ca="1">VLOOKUP($A101,'[5]Adjusted Factors'!$E:$BH,30,0)</f>
        <v>200.00000000000037</v>
      </c>
      <c r="CP101" s="124">
        <f ca="1">VLOOKUP($A101,'[5]Adjusted Factors'!$E:$BH,31,0)</f>
        <v>212.99999999999957</v>
      </c>
      <c r="CQ101" s="124">
        <f ca="1">VLOOKUP($A101,'[5]Adjusted Factors'!$E:$BH,32,0)</f>
        <v>0</v>
      </c>
      <c r="CR101" s="124">
        <f ca="1">VLOOKUP($A101,'[5]Adjusted Factors'!$E:$BH,33,0)</f>
        <v>0</v>
      </c>
      <c r="CS101" s="124">
        <f ca="1">VLOOKUP($A101,'[5]Adjusted Factors'!$E:$BH,34,0)</f>
        <v>0</v>
      </c>
      <c r="CT101" s="124">
        <f ca="1">VLOOKUP($A101,'[5]Adjusted Factors'!$E:$BH,35,0)</f>
        <v>0</v>
      </c>
      <c r="CU101" s="124">
        <f ca="1">VLOOKUP($A101,'[5]Adjusted Factors'!$E:$BH,36,0)</f>
        <v>0</v>
      </c>
      <c r="CV101" s="124">
        <f ca="1">VLOOKUP($A101,'[5]Adjusted Factors'!$E:$BH,37,0)</f>
        <v>0</v>
      </c>
      <c r="CW101" s="124">
        <f ca="1">VLOOKUP($A101,'[5]Adjusted Factors'!$E:$BH,38,0)</f>
        <v>0</v>
      </c>
      <c r="CX101" s="124">
        <f ca="1">VLOOKUP($A101,'[5]Adjusted Factors'!$E:$BH,39,0)</f>
        <v>1070.8670988654783</v>
      </c>
      <c r="CY101" s="124">
        <f ca="1">VLOOKUP($A101,'[5]Adjusted Factors'!$E:$BH,40,0)</f>
        <v>48.038897893030843</v>
      </c>
      <c r="CZ101" s="124">
        <f ca="1">VLOOKUP($A101,'[5]Adjusted Factors'!$E:$BH,41,0)</f>
        <v>53.04294975688822</v>
      </c>
      <c r="DA101" s="124">
        <f ca="1">VLOOKUP($A101,'[5]Adjusted Factors'!$E:$BH,42,0)</f>
        <v>26.021069692058298</v>
      </c>
      <c r="DB101" s="124">
        <f ca="1">VLOOKUP($A101,'[5]Adjusted Factors'!$E:$BH,43,0)</f>
        <v>30.024311183144302</v>
      </c>
      <c r="DC101" s="124">
        <f ca="1">VLOOKUP($A101,'[5]Adjusted Factors'!$E:$BH,44,0)</f>
        <v>4.0032414910858947</v>
      </c>
      <c r="DD101" s="124">
        <f ca="1">VLOOKUP($A101,'[5]Adjusted Factors'!$E:$BH,45,0)</f>
        <v>3.0024311183144303</v>
      </c>
      <c r="DE101" s="124">
        <f ca="1">VLOOKUP($A101,'[5]Adjusted Factors'!$E:$BH,46,0)</f>
        <v>0</v>
      </c>
      <c r="DF101" s="124">
        <f ca="1">VLOOKUP($A101,'[5]Adjusted Factors'!$E:$BH,47,0)</f>
        <v>69.999999999999943</v>
      </c>
      <c r="DG101" s="124">
        <f ca="1">VLOOKUP($A101,'[5]Adjusted Factors'!$E:$BH,48,0)</f>
        <v>0</v>
      </c>
      <c r="DH101" s="124">
        <f ca="1">VLOOKUP($A101,'[5]Adjusted Factors'!$E:$BH,49,0)</f>
        <v>100.93162393162397</v>
      </c>
      <c r="DI101" s="124">
        <f ca="1">VLOOKUP($A101,'[5]Adjusted Factors'!$E:$BH,50,0)</f>
        <v>93.275109170305683</v>
      </c>
      <c r="DJ101" s="124">
        <f ca="1">VLOOKUP($A101,'[5]Adjusted Factors'!$E:$BH,51,0)</f>
        <v>93.275109170305683</v>
      </c>
      <c r="DK101" s="124">
        <f ca="1">VLOOKUP($A101,'[5]Adjusted Factors'!$E:$BH,52,0)</f>
        <v>71.631999999999991</v>
      </c>
      <c r="DL101" s="124">
        <f ca="1">VLOOKUP($A101,'[5]Adjusted Factors'!$E:$BH,53,0)</f>
        <v>80.512</v>
      </c>
      <c r="DM101" s="124">
        <f ca="1">VLOOKUP($A101,'[5]Adjusted Factors'!$E:$BH,54,0)</f>
        <v>256.07281383923703</v>
      </c>
      <c r="DN101" s="124">
        <f ca="1">VLOOKUP($A101,'[5]Adjusted Factors'!$E:$BH,55,0)</f>
        <v>0</v>
      </c>
      <c r="DO101" s="124">
        <f ca="1">VLOOKUP($A101,'[5]Adjusted Factors'!$E:$BH,55,0)</f>
        <v>0</v>
      </c>
    </row>
    <row r="102" spans="1:119" x14ac:dyDescent="0.2">
      <c r="A102" s="124">
        <v>136468</v>
      </c>
      <c r="B102" s="124">
        <v>8265410</v>
      </c>
      <c r="C102" s="124" t="s">
        <v>115</v>
      </c>
      <c r="D102" s="126">
        <f>VLOOKUP(A102,'[4]New ISB'!$B$6:$G$195,4,0)</f>
        <v>1299</v>
      </c>
      <c r="E102" s="126">
        <f>VLOOKUP(A102,'[4]New ISB'!$B$6:$G$195,5,0)</f>
        <v>0</v>
      </c>
      <c r="F102" s="126">
        <f>VLOOKUP(A102,'[4]New ISB'!$B$6:$G$195,6,0)</f>
        <v>1299</v>
      </c>
      <c r="G102" s="126">
        <f>VLOOKUP(A102,'[4]New ISB'!$B:$H,7,0)</f>
        <v>0</v>
      </c>
      <c r="H102" s="126">
        <f>VLOOKUP(A102,'[4]New ISB'!$B:$J,8,0)</f>
        <v>3938935.0330000003</v>
      </c>
      <c r="I102" s="126">
        <f>VLOOKUP(A102,'[4]New ISB'!$B:$J,9,0)</f>
        <v>2973404.2422699998</v>
      </c>
      <c r="J102" s="126">
        <f>VLOOKUP($A102,'[4]New ISB'!$B:$FF,10,0)</f>
        <v>0</v>
      </c>
      <c r="K102" s="126">
        <f>VLOOKUP($A102,'[4]New ISB'!$B:$FF,11,0)</f>
        <v>74174.729999999909</v>
      </c>
      <c r="L102" s="126">
        <f>VLOOKUP($A102,'[4]New ISB'!$B:$FF,12,0)</f>
        <v>0</v>
      </c>
      <c r="M102" s="126">
        <f>VLOOKUP($A102,'[4]New ISB'!$B:$FF,13,0)</f>
        <v>259501.1999999999</v>
      </c>
      <c r="N102" s="126">
        <f>VLOOKUP($A102,'[4]New ISB'!$B:$FF,14,0)</f>
        <v>0</v>
      </c>
      <c r="O102" s="126">
        <f>VLOOKUP($A102,'[4]New ISB'!$B:$FF,15,0)</f>
        <v>0</v>
      </c>
      <c r="P102" s="126">
        <f>VLOOKUP($A102,'[4]New ISB'!$B:$FF,16,0)</f>
        <v>0</v>
      </c>
      <c r="Q102" s="126">
        <f>VLOOKUP($A102,'[4]New ISB'!$B:$FF,17,0)</f>
        <v>0</v>
      </c>
      <c r="R102" s="126">
        <f>VLOOKUP($A102,'[4]New ISB'!$B:$FF,18,0)</f>
        <v>0</v>
      </c>
      <c r="S102" s="126">
        <f>VLOOKUP($A102,'[4]New ISB'!$B:$FF,19,0)</f>
        <v>0</v>
      </c>
      <c r="T102" s="126">
        <f>VLOOKUP($A102,'[4]New ISB'!$B:$FF,20,0)</f>
        <v>12604.319999999996</v>
      </c>
      <c r="U102" s="126">
        <f>VLOOKUP($A102,'[4]New ISB'!$B:$FF,21,0)</f>
        <v>21779.800000000014</v>
      </c>
      <c r="V102" s="126">
        <f>VLOOKUP($A102,'[4]New ISB'!$B:$FF,22,0)</f>
        <v>4541.3199999999961</v>
      </c>
      <c r="W102" s="126">
        <f>VLOOKUP($A102,'[4]New ISB'!$B:$FF,23,0)</f>
        <v>6394.8599999999969</v>
      </c>
      <c r="X102" s="126">
        <f>VLOOKUP($A102,'[4]New ISB'!$B:$FF,24,0)</f>
        <v>4572.1799999999976</v>
      </c>
      <c r="Y102" s="126">
        <f>VLOOKUP($A102,'[4]New ISB'!$B:$FF,25,0)</f>
        <v>1946.2600000000039</v>
      </c>
      <c r="Z102" s="126">
        <f>VLOOKUP($A102,'[4]New ISB'!$B:$FF,26,0)</f>
        <v>0</v>
      </c>
      <c r="AA102" s="126">
        <f>VLOOKUP($A102,'[4]New ISB'!$B:$FF,27,0)</f>
        <v>73960.981744186138</v>
      </c>
      <c r="AB102" s="126"/>
      <c r="AC102" s="126">
        <f>VLOOKUP($A102,'[4]New ISB'!$B:$FF,28,0)</f>
        <v>0</v>
      </c>
      <c r="AD102" s="126">
        <f>VLOOKUP($A102,'[4]New ISB'!$B:$FF,29,0)</f>
        <v>363426.19288726454</v>
      </c>
      <c r="AE102" s="126">
        <f>VLOOKUP($A102,'[4]New ISB'!$B:$FF,30,0)</f>
        <v>0</v>
      </c>
      <c r="AF102" s="126">
        <f>VLOOKUP($A102,'[4]New ISB'!$B:$FF,31,0)</f>
        <v>0</v>
      </c>
      <c r="AG102" s="126">
        <f>VLOOKUP($A102,'[4]New ISB'!$B:$FF,32,0)</f>
        <v>138401.09</v>
      </c>
      <c r="AH102" s="126">
        <f>VLOOKUP($A102,'[4]New ISB'!$B:$FF,33,0)</f>
        <v>0</v>
      </c>
      <c r="AI102" s="126">
        <f>VLOOKUP($A102,'[4]New ISB'!$B:$FF,34,0)</f>
        <v>0</v>
      </c>
      <c r="AJ102" s="126">
        <f>VLOOKUP($A102,'[4]New ISB'!$B:$FF,35,0)</f>
        <v>0</v>
      </c>
      <c r="AK102" s="126">
        <f>VLOOKUP($A102,'[4]New ISB'!$B:$FF,36,0)</f>
        <v>55475.199999999997</v>
      </c>
      <c r="AL102" s="126">
        <f>VLOOKUP($A102,'[4]New ISB'!$B:$FF,37,0)</f>
        <v>0</v>
      </c>
      <c r="AM102" s="126">
        <f>VLOOKUP($A102,'[4]New ISB'!$B:$FF,38,0)</f>
        <v>0</v>
      </c>
      <c r="AN102" s="126">
        <f>VLOOKUP($A102,'[4]New ISB'!$B:$FF,39,0)</f>
        <v>0</v>
      </c>
      <c r="AO102" s="126">
        <f>VLOOKUP($A102,'[4]New ISB'!$B:$FF,40,0)</f>
        <v>0</v>
      </c>
      <c r="AP102" s="126">
        <f>VLOOKUP($A102,'[4]New ISB'!$B:$FF,41,0)</f>
        <v>0</v>
      </c>
      <c r="AQ102" s="126">
        <f>VLOOKUP($A102,'[4]New ISB'!$B:$FF,42,0)</f>
        <v>0</v>
      </c>
      <c r="AR102" s="126">
        <f>VLOOKUP($A102,'[4]New ISB'!$B:$FF,43,0)</f>
        <v>0</v>
      </c>
      <c r="AS102" s="126">
        <f>VLOOKUP($A102,'[4]New ISB'!$B:$FF,44,0)</f>
        <v>0</v>
      </c>
      <c r="AT102" s="126">
        <f t="shared" si="23"/>
        <v>6912339.2752700001</v>
      </c>
      <c r="AU102" s="126">
        <f t="shared" si="24"/>
        <v>822901.84463145048</v>
      </c>
      <c r="AV102" s="126">
        <f t="shared" si="25"/>
        <v>193876.28999999998</v>
      </c>
      <c r="AW102" s="126">
        <f>VLOOKUP($A102,'[4]New ISB'!$B:$FF,48,0)</f>
        <v>583124.39259879547</v>
      </c>
      <c r="AX102" s="126">
        <f t="shared" si="26"/>
        <v>7929117.4099014504</v>
      </c>
      <c r="AY102" s="126">
        <f>VLOOKUP($A102,'[4]New ISB'!$B:$CC,50,0)</f>
        <v>7873642.2099014502</v>
      </c>
      <c r="AZ102" s="126">
        <f>VLOOKUP($A102,'[4]New ISB'!$B:$CC,51,0)</f>
        <v>5995</v>
      </c>
      <c r="BA102" s="126">
        <f>VLOOKUP($A102,'[4]New ISB'!$B:$CC,52,0)</f>
        <v>7787505</v>
      </c>
      <c r="BB102" s="126">
        <f>VLOOKUP($A102,'[4]New ISB'!$B:$CC,53,0)</f>
        <v>0</v>
      </c>
      <c r="BC102" s="126">
        <f>VLOOKUP($A102,'[4]New ISB'!$B:$CC,54,0)</f>
        <v>0</v>
      </c>
      <c r="BD102" s="126">
        <f>VLOOKUP($A102,'[4]New ISB'!$B:$CC,55,0)</f>
        <v>7929117.4099014504</v>
      </c>
      <c r="BE102" s="126">
        <f>VLOOKUP($A102,'[4]New ISB'!$B:$CC,56,0)</f>
        <v>0</v>
      </c>
      <c r="BF102" s="126">
        <f>VLOOKUP($A102,'[4]New ISB'!$B:$CC,57,0)</f>
        <v>7929117.4099014504</v>
      </c>
      <c r="BG102" s="126">
        <f>VLOOKUP($A102,'[4]New ISB'!$B:$CC,58,0)</f>
        <v>7842980.2000000002</v>
      </c>
      <c r="BH102" s="126">
        <f>VLOOKUP($A102,'[4]New ISB'!$B:$CC,59,0)</f>
        <v>7649103.9100000001</v>
      </c>
      <c r="BI102" s="126">
        <f>VLOOKUP($A102,'[4]New ISB'!$B:$CC,60,0)</f>
        <v>7735241.1199014504</v>
      </c>
      <c r="BJ102" s="126">
        <f>VLOOKUP($A102,'[4]New ISB'!$B:$CC,61,0)</f>
        <v>5954.7660661289074</v>
      </c>
      <c r="BK102" s="126">
        <f>VLOOKUP($A102,'[4]New ISB'!$B:$CC,62,0)</f>
        <v>5908.8582531587053</v>
      </c>
      <c r="BL102" s="159">
        <f>VLOOKUP($A102,'[4]New ISB'!$B:$CC,63,0)</f>
        <v>7.7693204005462538E-3</v>
      </c>
      <c r="BM102" s="126">
        <f>VLOOKUP($A102,'[4]New ISB'!$B:$CC,64,0)</f>
        <v>0</v>
      </c>
      <c r="BN102" s="126">
        <f>VLOOKUP($A102,'[4]New ISB'!$B:$CC,65,0)</f>
        <v>0</v>
      </c>
      <c r="BO102" s="126">
        <f>VLOOKUP($A102,'[4]New ISB'!$B:$CC,66,0)</f>
        <v>7929117.4099014504</v>
      </c>
      <c r="BP102" s="126">
        <f>VLOOKUP($A102,'[4]New ISB'!$B:$CC,67,0)</f>
        <v>6061.3104002320633</v>
      </c>
      <c r="BQ102" s="127" t="str">
        <f>VLOOKUP($A102,'[4]New ISB'!$B:$CC,68,0)</f>
        <v>Y</v>
      </c>
      <c r="BR102" s="126">
        <f>VLOOKUP($A102,'[4]New ISB'!$B:$CC,69,0)</f>
        <v>6104.0164818332951</v>
      </c>
      <c r="BS102" s="159">
        <f>VLOOKUP($A102,'[4]New ISB'!$B:$CC,70,0)</f>
        <v>8.2053872381167015E-3</v>
      </c>
      <c r="BT102" s="126">
        <f>VLOOKUP($A102,'[4]New ISB'!$B:$CC,71,0)</f>
        <v>0</v>
      </c>
      <c r="BU102" s="126">
        <f>VLOOKUP($A102,'[4]New ISB'!$B:$CC,72,0)</f>
        <v>7929117.4099014504</v>
      </c>
      <c r="BV102" s="126">
        <f>VLOOKUP($A102,'[4]New ISB'!$B:$CC,73,0)</f>
        <v>0</v>
      </c>
      <c r="BW102" s="126">
        <f>VLOOKUP($A102,'[4]New ISB'!$B:$CC,74,0)</f>
        <v>7929117.4099014504</v>
      </c>
      <c r="BY102" s="126">
        <f>VLOOKUP($A102,'[4]New ISB'!$B:$CC,75,0)</f>
        <v>55475.199999999997</v>
      </c>
      <c r="BZ102" s="126">
        <f>VLOOKUP($A102,'[4]New ISB'!$B:$CC,76,0)</f>
        <v>7873642.2099014502</v>
      </c>
      <c r="CA102" s="126">
        <f>VLOOKUP(A102,'[4]New ISB'!$B:$F,5,0)</f>
        <v>0</v>
      </c>
      <c r="CB102" s="129">
        <f>VLOOKUP($A102,'[4]Adjusted Factors'!$E:$W,18,0)</f>
        <v>778</v>
      </c>
      <c r="CC102" s="129">
        <f>VLOOKUP($A102,'[4]Adjusted Factors'!$E:$W,19,0)</f>
        <v>521</v>
      </c>
      <c r="CE102" s="126"/>
      <c r="CI102" s="124" t="s">
        <v>324</v>
      </c>
      <c r="CJ102" s="148">
        <v>2032</v>
      </c>
      <c r="CK102" s="144"/>
      <c r="CL102" s="145"/>
      <c r="CM102" s="124">
        <f ca="1">VLOOKUP($A102,'[5]Adjusted Factors'!$E:$BH,28,0)</f>
        <v>0</v>
      </c>
      <c r="CN102" s="124">
        <f ca="1">VLOOKUP($A102,'[5]Adjusted Factors'!$E:$BH,29,0)</f>
        <v>0</v>
      </c>
      <c r="CO102" s="124">
        <f ca="1">VLOOKUP($A102,'[5]Adjusted Factors'!$E:$BH,30,0)</f>
        <v>146.99999999999983</v>
      </c>
      <c r="CP102" s="124">
        <f ca="1">VLOOKUP($A102,'[5]Adjusted Factors'!$E:$BH,31,0)</f>
        <v>209.99999999999991</v>
      </c>
      <c r="CQ102" s="124">
        <f ca="1">VLOOKUP($A102,'[5]Adjusted Factors'!$E:$BH,32,0)</f>
        <v>0</v>
      </c>
      <c r="CR102" s="124">
        <f ca="1">VLOOKUP($A102,'[5]Adjusted Factors'!$E:$BH,33,0)</f>
        <v>0</v>
      </c>
      <c r="CS102" s="124">
        <f ca="1">VLOOKUP($A102,'[5]Adjusted Factors'!$E:$BH,34,0)</f>
        <v>0</v>
      </c>
      <c r="CT102" s="124">
        <f ca="1">VLOOKUP($A102,'[5]Adjusted Factors'!$E:$BH,35,0)</f>
        <v>0</v>
      </c>
      <c r="CU102" s="124">
        <f ca="1">VLOOKUP($A102,'[5]Adjusted Factors'!$E:$BH,36,0)</f>
        <v>0</v>
      </c>
      <c r="CV102" s="124">
        <f ca="1">VLOOKUP($A102,'[5]Adjusted Factors'!$E:$BH,37,0)</f>
        <v>0</v>
      </c>
      <c r="CW102" s="124">
        <f ca="1">VLOOKUP($A102,'[5]Adjusted Factors'!$E:$BH,38,0)</f>
        <v>0</v>
      </c>
      <c r="CX102" s="124">
        <f ca="1">VLOOKUP($A102,'[5]Adjusted Factors'!$E:$BH,39,0)</f>
        <v>1191.9999999999998</v>
      </c>
      <c r="CY102" s="124">
        <f ca="1">VLOOKUP($A102,'[5]Adjusted Factors'!$E:$BH,40,0)</f>
        <v>35.999999999999986</v>
      </c>
      <c r="CZ102" s="124">
        <f ca="1">VLOOKUP($A102,'[5]Adjusted Factors'!$E:$BH,41,0)</f>
        <v>47.000000000000028</v>
      </c>
      <c r="DA102" s="124">
        <f ca="1">VLOOKUP($A102,'[5]Adjusted Factors'!$E:$BH,42,0)</f>
        <v>6.9999999999999938</v>
      </c>
      <c r="DB102" s="124">
        <f ca="1">VLOOKUP($A102,'[5]Adjusted Factors'!$E:$BH,43,0)</f>
        <v>8.9999999999999964</v>
      </c>
      <c r="DC102" s="124">
        <f ca="1">VLOOKUP($A102,'[5]Adjusted Factors'!$E:$BH,44,0)</f>
        <v>5.9999999999999973</v>
      </c>
      <c r="DD102" s="124">
        <f ca="1">VLOOKUP($A102,'[5]Adjusted Factors'!$E:$BH,45,0)</f>
        <v>2.000000000000004</v>
      </c>
      <c r="DE102" s="124">
        <f ca="1">VLOOKUP($A102,'[5]Adjusted Factors'!$E:$BH,46,0)</f>
        <v>0</v>
      </c>
      <c r="DF102" s="124">
        <f ca="1">VLOOKUP($A102,'[5]Adjusted Factors'!$E:$BH,47,0)</f>
        <v>45.31395348837215</v>
      </c>
      <c r="DG102" s="124">
        <f ca="1">VLOOKUP($A102,'[5]Adjusted Factors'!$E:$BH,48,0)</f>
        <v>0</v>
      </c>
      <c r="DH102" s="124">
        <f ca="1">VLOOKUP($A102,'[5]Adjusted Factors'!$E:$BH,49,0)</f>
        <v>71.782258064516157</v>
      </c>
      <c r="DI102" s="124">
        <f ca="1">VLOOKUP($A102,'[5]Adjusted Factors'!$E:$BH,50,0)</f>
        <v>75.92</v>
      </c>
      <c r="DJ102" s="124">
        <f ca="1">VLOOKUP($A102,'[5]Adjusted Factors'!$E:$BH,51,0)</f>
        <v>75.92</v>
      </c>
      <c r="DK102" s="124">
        <f ca="1">VLOOKUP($A102,'[5]Adjusted Factors'!$E:$BH,52,0)</f>
        <v>58.847736625514457</v>
      </c>
      <c r="DL102" s="124">
        <f ca="1">VLOOKUP($A102,'[5]Adjusted Factors'!$E:$BH,53,0)</f>
        <v>59.074074074074133</v>
      </c>
      <c r="DM102" s="124">
        <f ca="1">VLOOKUP($A102,'[5]Adjusted Factors'!$E:$BH,54,0)</f>
        <v>198.82823052743376</v>
      </c>
      <c r="DN102" s="124">
        <f ca="1">VLOOKUP($A102,'[5]Adjusted Factors'!$E:$BH,55,0)</f>
        <v>0</v>
      </c>
      <c r="DO102" s="124">
        <f ca="1">VLOOKUP($A102,'[5]Adjusted Factors'!$E:$BH,55,0)</f>
        <v>0</v>
      </c>
    </row>
    <row r="103" spans="1:119" x14ac:dyDescent="0.2">
      <c r="A103" s="124">
        <v>135665</v>
      </c>
      <c r="B103" s="124">
        <v>8266905</v>
      </c>
      <c r="C103" s="124" t="s">
        <v>196</v>
      </c>
      <c r="D103" s="126">
        <f>VLOOKUP(A103,'[4]New ISB'!$B$6:$G$195,4,0)</f>
        <v>1074</v>
      </c>
      <c r="E103" s="126">
        <f>VLOOKUP(A103,'[4]New ISB'!$B$6:$G$195,5,0)</f>
        <v>0</v>
      </c>
      <c r="F103" s="126">
        <f>VLOOKUP(A103,'[4]New ISB'!$B$6:$G$195,6,0)</f>
        <v>1074</v>
      </c>
      <c r="G103" s="126">
        <f>VLOOKUP(A103,'[4]New ISB'!$B:$H,7,0)</f>
        <v>0</v>
      </c>
      <c r="H103" s="126">
        <f>VLOOKUP(A103,'[4]New ISB'!$B:$J,8,0)</f>
        <v>3052927.7955</v>
      </c>
      <c r="I103" s="126">
        <f>VLOOKUP(A103,'[4]New ISB'!$B:$J,9,0)</f>
        <v>2688048.7487699995</v>
      </c>
      <c r="J103" s="126">
        <f>VLOOKUP($A103,'[4]New ISB'!$B:$FF,10,0)</f>
        <v>0</v>
      </c>
      <c r="K103" s="126">
        <f>VLOOKUP($A103,'[4]New ISB'!$B:$FF,11,0)</f>
        <v>227065.49999999988</v>
      </c>
      <c r="L103" s="126">
        <f>VLOOKUP($A103,'[4]New ISB'!$B:$FF,12,0)</f>
        <v>0</v>
      </c>
      <c r="M103" s="126">
        <f>VLOOKUP($A103,'[4]New ISB'!$B:$FF,13,0)</f>
        <v>620331.43999999983</v>
      </c>
      <c r="N103" s="126">
        <f>VLOOKUP($A103,'[4]New ISB'!$B:$FF,14,0)</f>
        <v>0</v>
      </c>
      <c r="O103" s="126">
        <f>VLOOKUP($A103,'[4]New ISB'!$B:$FF,15,0)</f>
        <v>0</v>
      </c>
      <c r="P103" s="126">
        <f>VLOOKUP($A103,'[4]New ISB'!$B:$FF,16,0)</f>
        <v>0</v>
      </c>
      <c r="Q103" s="126">
        <f>VLOOKUP($A103,'[4]New ISB'!$B:$FF,17,0)</f>
        <v>0</v>
      </c>
      <c r="R103" s="126">
        <f>VLOOKUP($A103,'[4]New ISB'!$B:$FF,18,0)</f>
        <v>0</v>
      </c>
      <c r="S103" s="126">
        <f>VLOOKUP($A103,'[4]New ISB'!$B:$FF,19,0)</f>
        <v>0</v>
      </c>
      <c r="T103" s="126">
        <f>VLOOKUP($A103,'[4]New ISB'!$B:$FF,20,0)</f>
        <v>80050.966050420306</v>
      </c>
      <c r="U103" s="126">
        <f>VLOOKUP($A103,'[4]New ISB'!$B:$FF,21,0)</f>
        <v>67381.215686274605</v>
      </c>
      <c r="V103" s="126">
        <f>VLOOKUP($A103,'[4]New ISB'!$B:$FF,22,0)</f>
        <v>108646.40156862713</v>
      </c>
      <c r="W103" s="126">
        <f>VLOOKUP($A103,'[4]New ISB'!$B:$FF,23,0)</f>
        <v>52014.712492997205</v>
      </c>
      <c r="X103" s="126">
        <f>VLOOKUP($A103,'[4]New ISB'!$B:$FF,24,0)</f>
        <v>68774.808403361385</v>
      </c>
      <c r="Y103" s="126">
        <f>VLOOKUP($A103,'[4]New ISB'!$B:$FF,25,0)</f>
        <v>13661.981960784311</v>
      </c>
      <c r="Z103" s="126">
        <f>VLOOKUP($A103,'[4]New ISB'!$B:$FF,26,0)</f>
        <v>0</v>
      </c>
      <c r="AA103" s="126">
        <f>VLOOKUP($A103,'[4]New ISB'!$B:$FF,27,0)</f>
        <v>324805.80999999971</v>
      </c>
      <c r="AB103" s="126"/>
      <c r="AC103" s="126">
        <f>VLOOKUP($A103,'[4]New ISB'!$B:$FF,28,0)</f>
        <v>0</v>
      </c>
      <c r="AD103" s="126">
        <f>VLOOKUP($A103,'[4]New ISB'!$B:$FF,29,0)</f>
        <v>688147.82156664273</v>
      </c>
      <c r="AE103" s="126">
        <f>VLOOKUP($A103,'[4]New ISB'!$B:$FF,30,0)</f>
        <v>0</v>
      </c>
      <c r="AF103" s="126">
        <f>VLOOKUP($A103,'[4]New ISB'!$B:$FF,31,0)</f>
        <v>98491.063002247931</v>
      </c>
      <c r="AG103" s="126">
        <f>VLOOKUP($A103,'[4]New ISB'!$B:$FF,32,0)</f>
        <v>138401.09</v>
      </c>
      <c r="AH103" s="126">
        <f>VLOOKUP($A103,'[4]New ISB'!$B:$FF,33,0)</f>
        <v>0</v>
      </c>
      <c r="AI103" s="126">
        <f>VLOOKUP($A103,'[4]New ISB'!$B:$FF,34,0)</f>
        <v>0</v>
      </c>
      <c r="AJ103" s="126">
        <f>VLOOKUP($A103,'[4]New ISB'!$B:$FF,35,0)</f>
        <v>0</v>
      </c>
      <c r="AK103" s="126">
        <f>VLOOKUP($A103,'[4]New ISB'!$B:$FF,36,0)</f>
        <v>88576</v>
      </c>
      <c r="AL103" s="126">
        <f>VLOOKUP($A103,'[4]New ISB'!$B:$FF,37,0)</f>
        <v>0</v>
      </c>
      <c r="AM103" s="126">
        <f>VLOOKUP($A103,'[4]New ISB'!$B:$FF,38,0)</f>
        <v>0</v>
      </c>
      <c r="AN103" s="126">
        <f>VLOOKUP($A103,'[4]New ISB'!$B:$FF,39,0)</f>
        <v>0</v>
      </c>
      <c r="AO103" s="126">
        <f>VLOOKUP($A103,'[4]New ISB'!$B:$FF,40,0)</f>
        <v>0</v>
      </c>
      <c r="AP103" s="126">
        <f>VLOOKUP($A103,'[4]New ISB'!$B:$FF,41,0)</f>
        <v>0</v>
      </c>
      <c r="AQ103" s="126">
        <f>VLOOKUP($A103,'[4]New ISB'!$B:$FF,42,0)</f>
        <v>0</v>
      </c>
      <c r="AR103" s="126">
        <f>VLOOKUP($A103,'[4]New ISB'!$B:$FF,43,0)</f>
        <v>0</v>
      </c>
      <c r="AS103" s="126">
        <f>VLOOKUP($A103,'[4]New ISB'!$B:$FF,44,0)</f>
        <v>0</v>
      </c>
      <c r="AT103" s="126">
        <f t="shared" si="23"/>
        <v>5740976.5442699995</v>
      </c>
      <c r="AU103" s="126">
        <f t="shared" si="24"/>
        <v>2349371.7207313552</v>
      </c>
      <c r="AV103" s="126">
        <f t="shared" si="25"/>
        <v>226977.09</v>
      </c>
      <c r="AW103" s="126">
        <f>VLOOKUP($A103,'[4]New ISB'!$B:$FF,48,0)</f>
        <v>995708.13740556268</v>
      </c>
      <c r="AX103" s="126">
        <f t="shared" si="26"/>
        <v>8317325.3550013546</v>
      </c>
      <c r="AY103" s="126">
        <f>VLOOKUP($A103,'[4]New ISB'!$B:$CC,50,0)</f>
        <v>8228749.3550013546</v>
      </c>
      <c r="AZ103" s="126">
        <f>VLOOKUP($A103,'[4]New ISB'!$B:$CC,51,0)</f>
        <v>5995</v>
      </c>
      <c r="BA103" s="126">
        <f>VLOOKUP($A103,'[4]New ISB'!$B:$CC,52,0)</f>
        <v>6438630</v>
      </c>
      <c r="BB103" s="126">
        <f>VLOOKUP($A103,'[4]New ISB'!$B:$CC,53,0)</f>
        <v>0</v>
      </c>
      <c r="BC103" s="126">
        <f>VLOOKUP($A103,'[4]New ISB'!$B:$CC,54,0)</f>
        <v>0</v>
      </c>
      <c r="BD103" s="126">
        <f>VLOOKUP($A103,'[4]New ISB'!$B:$CC,55,0)</f>
        <v>8317325.3550013546</v>
      </c>
      <c r="BE103" s="126">
        <f>VLOOKUP($A103,'[4]New ISB'!$B:$CC,56,0)</f>
        <v>0</v>
      </c>
      <c r="BF103" s="126">
        <f>VLOOKUP($A103,'[4]New ISB'!$B:$CC,57,0)</f>
        <v>8317325.3550013537</v>
      </c>
      <c r="BG103" s="126">
        <f>VLOOKUP($A103,'[4]New ISB'!$B:$CC,58,0)</f>
        <v>6527206</v>
      </c>
      <c r="BH103" s="126">
        <f>VLOOKUP($A103,'[4]New ISB'!$B:$CC,59,0)</f>
        <v>6300228.9100000001</v>
      </c>
      <c r="BI103" s="126">
        <f>VLOOKUP($A103,'[4]New ISB'!$B:$CC,60,0)</f>
        <v>8090348.2650013547</v>
      </c>
      <c r="BJ103" s="126">
        <f>VLOOKUP($A103,'[4]New ISB'!$B:$CC,61,0)</f>
        <v>7532.9127234649486</v>
      </c>
      <c r="BK103" s="126">
        <f>VLOOKUP($A103,'[4]New ISB'!$B:$CC,62,0)</f>
        <v>7370.7980299184046</v>
      </c>
      <c r="BL103" s="159">
        <f>VLOOKUP($A103,'[4]New ISB'!$B:$CC,63,0)</f>
        <v>2.1994184739361069E-2</v>
      </c>
      <c r="BM103" s="126">
        <f>VLOOKUP($A103,'[4]New ISB'!$B:$CC,64,0)</f>
        <v>0</v>
      </c>
      <c r="BN103" s="126">
        <f>VLOOKUP($A103,'[4]New ISB'!$B:$CC,65,0)</f>
        <v>0</v>
      </c>
      <c r="BO103" s="126">
        <f>VLOOKUP($A103,'[4]New ISB'!$B:$CC,66,0)</f>
        <v>8317325.3550013546</v>
      </c>
      <c r="BP103" s="126">
        <f>VLOOKUP($A103,'[4]New ISB'!$B:$CC,67,0)</f>
        <v>7661.7777979528437</v>
      </c>
      <c r="BQ103" s="127" t="str">
        <f>VLOOKUP($A103,'[4]New ISB'!$B:$CC,68,0)</f>
        <v>Y</v>
      </c>
      <c r="BR103" s="126">
        <f>VLOOKUP($A103,'[4]New ISB'!$B:$CC,69,0)</f>
        <v>7744.2507960906469</v>
      </c>
      <c r="BS103" s="159">
        <f>VLOOKUP($A103,'[4]New ISB'!$B:$CC,70,0)</f>
        <v>2.2130194372277812E-2</v>
      </c>
      <c r="BT103" s="126">
        <f>VLOOKUP($A103,'[4]New ISB'!$B:$CC,71,0)</f>
        <v>0</v>
      </c>
      <c r="BU103" s="126">
        <f>VLOOKUP($A103,'[4]New ISB'!$B:$CC,72,0)</f>
        <v>8317325.3550013546</v>
      </c>
      <c r="BV103" s="126">
        <f>VLOOKUP($A103,'[4]New ISB'!$B:$CC,73,0)</f>
        <v>0</v>
      </c>
      <c r="BW103" s="126">
        <f>VLOOKUP($A103,'[4]New ISB'!$B:$CC,74,0)</f>
        <v>8317325.3550013546</v>
      </c>
      <c r="BY103" s="126">
        <f>VLOOKUP($A103,'[4]New ISB'!$B:$CC,75,0)</f>
        <v>88576</v>
      </c>
      <c r="BZ103" s="126">
        <f>VLOOKUP($A103,'[4]New ISB'!$B:$CC,76,0)</f>
        <v>8228749.3550013546</v>
      </c>
      <c r="CA103" s="126">
        <f>VLOOKUP(A103,'[4]New ISB'!$B:$F,5,0)</f>
        <v>0</v>
      </c>
      <c r="CB103" s="129">
        <f>VLOOKUP($A103,'[4]Adjusted Factors'!$E:$W,18,0)</f>
        <v>603</v>
      </c>
      <c r="CC103" s="129">
        <f>VLOOKUP($A103,'[4]Adjusted Factors'!$E:$W,19,0)</f>
        <v>471</v>
      </c>
      <c r="CE103" s="126"/>
      <c r="CI103" s="124" t="s">
        <v>205</v>
      </c>
      <c r="CJ103" s="124">
        <v>2000</v>
      </c>
      <c r="CK103" s="144"/>
      <c r="CL103" s="145"/>
      <c r="CM103" s="124">
        <f ca="1">VLOOKUP($A103,'[5]Adjusted Factors'!$E:$BH,28,0)</f>
        <v>0</v>
      </c>
      <c r="CN103" s="124">
        <f ca="1">VLOOKUP($A103,'[5]Adjusted Factors'!$E:$BH,29,0)</f>
        <v>0</v>
      </c>
      <c r="CO103" s="124">
        <f ca="1">VLOOKUP($A103,'[5]Adjusted Factors'!$E:$BH,30,0)</f>
        <v>449.99999999999977</v>
      </c>
      <c r="CP103" s="124">
        <f ca="1">VLOOKUP($A103,'[5]Adjusted Factors'!$E:$BH,31,0)</f>
        <v>501.99999999999989</v>
      </c>
      <c r="CQ103" s="124">
        <f ca="1">VLOOKUP($A103,'[5]Adjusted Factors'!$E:$BH,32,0)</f>
        <v>0</v>
      </c>
      <c r="CR103" s="124">
        <f ca="1">VLOOKUP($A103,'[5]Adjusted Factors'!$E:$BH,33,0)</f>
        <v>0</v>
      </c>
      <c r="CS103" s="124">
        <f ca="1">VLOOKUP($A103,'[5]Adjusted Factors'!$E:$BH,34,0)</f>
        <v>0</v>
      </c>
      <c r="CT103" s="124">
        <f ca="1">VLOOKUP($A103,'[5]Adjusted Factors'!$E:$BH,35,0)</f>
        <v>0</v>
      </c>
      <c r="CU103" s="124">
        <f ca="1">VLOOKUP($A103,'[5]Adjusted Factors'!$E:$BH,36,0)</f>
        <v>0</v>
      </c>
      <c r="CV103" s="124">
        <f ca="1">VLOOKUP($A103,'[5]Adjusted Factors'!$E:$BH,37,0)</f>
        <v>0</v>
      </c>
      <c r="CW103" s="124">
        <f ca="1">VLOOKUP($A103,'[5]Adjusted Factors'!$E:$BH,38,0)</f>
        <v>0</v>
      </c>
      <c r="CX103" s="124">
        <f ca="1">VLOOKUP($A103,'[5]Adjusted Factors'!$E:$BH,39,0)</f>
        <v>354.99159663865538</v>
      </c>
      <c r="CY103" s="124">
        <f ca="1">VLOOKUP($A103,'[5]Adjusted Factors'!$E:$BH,40,0)</f>
        <v>228.63865546218526</v>
      </c>
      <c r="CZ103" s="124">
        <f ca="1">VLOOKUP($A103,'[5]Adjusted Factors'!$E:$BH,41,0)</f>
        <v>145.40616246498621</v>
      </c>
      <c r="DA103" s="124">
        <f ca="1">VLOOKUP($A103,'[5]Adjusted Factors'!$E:$BH,42,0)</f>
        <v>167.46778711484544</v>
      </c>
      <c r="DB103" s="124">
        <f ca="1">VLOOKUP($A103,'[5]Adjusted Factors'!$E:$BH,43,0)</f>
        <v>73.204481792717104</v>
      </c>
      <c r="DC103" s="124">
        <f ca="1">VLOOKUP($A103,'[5]Adjusted Factors'!$E:$BH,44,0)</f>
        <v>90.252100840336183</v>
      </c>
      <c r="DD103" s="124">
        <f ca="1">VLOOKUP($A103,'[5]Adjusted Factors'!$E:$BH,45,0)</f>
        <v>14.039215686274508</v>
      </c>
      <c r="DE103" s="124">
        <f ca="1">VLOOKUP($A103,'[5]Adjusted Factors'!$E:$BH,46,0)</f>
        <v>0</v>
      </c>
      <c r="DF103" s="124">
        <f ca="1">VLOOKUP($A103,'[5]Adjusted Factors'!$E:$BH,47,0)</f>
        <v>198.99999999999983</v>
      </c>
      <c r="DG103" s="124">
        <f ca="1">VLOOKUP($A103,'[5]Adjusted Factors'!$E:$BH,48,0)</f>
        <v>0</v>
      </c>
      <c r="DH103" s="124">
        <f ca="1">VLOOKUP($A103,'[5]Adjusted Factors'!$E:$BH,49,0)</f>
        <v>97.748344370860892</v>
      </c>
      <c r="DI103" s="124">
        <f ca="1">VLOOKUP($A103,'[5]Adjusted Factors'!$E:$BH,50,0)</f>
        <v>120.21428571428565</v>
      </c>
      <c r="DJ103" s="124">
        <f ca="1">VLOOKUP($A103,'[5]Adjusted Factors'!$E:$BH,51,0)</f>
        <v>138.48214285714278</v>
      </c>
      <c r="DK103" s="124">
        <f ca="1">VLOOKUP($A103,'[5]Adjusted Factors'!$E:$BH,52,0)</f>
        <v>139.40425531914897</v>
      </c>
      <c r="DL103" s="124">
        <f ca="1">VLOOKUP($A103,'[5]Adjusted Factors'!$E:$BH,53,0)</f>
        <v>141.19148936170217</v>
      </c>
      <c r="DM103" s="124">
        <f ca="1">VLOOKUP($A103,'[5]Adjusted Factors'!$E:$BH,54,0)</f>
        <v>376.48143249225467</v>
      </c>
      <c r="DN103" s="124">
        <f ca="1">VLOOKUP($A103,'[5]Adjusted Factors'!$E:$BH,55,0)</f>
        <v>0</v>
      </c>
      <c r="DO103" s="124">
        <f ca="1">VLOOKUP($A103,'[5]Adjusted Factors'!$E:$BH,55,0)</f>
        <v>0</v>
      </c>
    </row>
    <row r="104" spans="1:119" x14ac:dyDescent="0.2">
      <c r="A104" s="124">
        <v>145063</v>
      </c>
      <c r="B104" s="124">
        <v>8264004</v>
      </c>
      <c r="C104" s="161" t="s">
        <v>147</v>
      </c>
      <c r="D104" s="126">
        <f>VLOOKUP(A104,'[4]New ISB'!$B$6:$G$195,4,0)</f>
        <v>998.5</v>
      </c>
      <c r="E104" s="126">
        <f>VLOOKUP(A104,'[4]New ISB'!$B$6:$G$195,5,0)</f>
        <v>252.5</v>
      </c>
      <c r="F104" s="126">
        <f>VLOOKUP(A104,'[4]New ISB'!$B$6:$G$195,6,0)</f>
        <v>746</v>
      </c>
      <c r="G104" s="126">
        <f>VLOOKUP(A104,'[4]New ISB'!$B:$H,7,0)</f>
        <v>906730.31790000002</v>
      </c>
      <c r="H104" s="126">
        <f>VLOOKUP(A104,'[4]New ISB'!$B:$J,8,0)</f>
        <v>2263115.6295000003</v>
      </c>
      <c r="I104" s="126">
        <f>VLOOKUP(A104,'[4]New ISB'!$B:$J,9,0)</f>
        <v>1706425.8511299998</v>
      </c>
      <c r="J104" s="126">
        <f>VLOOKUP($A104,'[4]New ISB'!$B:$FF,10,0)</f>
        <v>26023.960851063806</v>
      </c>
      <c r="K104" s="126">
        <f>VLOOKUP($A104,'[4]New ISB'!$B:$FF,11,0)</f>
        <v>98899.639999999941</v>
      </c>
      <c r="L104" s="126">
        <f>VLOOKUP($A104,'[4]New ISB'!$B:$FF,12,0)</f>
        <v>46271.871382978788</v>
      </c>
      <c r="M104" s="126">
        <f>VLOOKUP($A104,'[4]New ISB'!$B:$FF,13,0)</f>
        <v>266915.52</v>
      </c>
      <c r="N104" s="126">
        <f>VLOOKUP($A104,'[4]New ISB'!$B:$FF,14,0)</f>
        <v>7540.6170212765992</v>
      </c>
      <c r="O104" s="126">
        <f>VLOOKUP($A104,'[4]New ISB'!$B:$FF,15,0)</f>
        <v>3468.6838297872359</v>
      </c>
      <c r="P104" s="126">
        <f>VLOOKUP($A104,'[4]New ISB'!$B:$FF,16,0)</f>
        <v>492.375</v>
      </c>
      <c r="Q104" s="126">
        <f>VLOOKUP($A104,'[4]New ISB'!$B:$FF,17,0)</f>
        <v>4829.6910638297823</v>
      </c>
      <c r="R104" s="126">
        <f>VLOOKUP($A104,'[4]New ISB'!$B:$FF,18,0)</f>
        <v>3418.9359574468058</v>
      </c>
      <c r="S104" s="126">
        <f>VLOOKUP($A104,'[4]New ISB'!$B:$FF,19,0)</f>
        <v>0</v>
      </c>
      <c r="T104" s="126">
        <f>VLOOKUP($A104,'[4]New ISB'!$B:$FF,20,0)</f>
        <v>48316.56000000007</v>
      </c>
      <c r="U104" s="126">
        <f>VLOOKUP($A104,'[4]New ISB'!$B:$FF,21,0)</f>
        <v>21316.399999999994</v>
      </c>
      <c r="V104" s="126">
        <f>VLOOKUP($A104,'[4]New ISB'!$B:$FF,22,0)</f>
        <v>32438.000000000007</v>
      </c>
      <c r="W104" s="126">
        <f>VLOOKUP($A104,'[4]New ISB'!$B:$FF,23,0)</f>
        <v>63238.059999999896</v>
      </c>
      <c r="X104" s="126">
        <f>VLOOKUP($A104,'[4]New ISB'!$B:$FF,24,0)</f>
        <v>60200.370000000126</v>
      </c>
      <c r="Y104" s="126">
        <f>VLOOKUP($A104,'[4]New ISB'!$B:$FF,25,0)</f>
        <v>1946.2599999999977</v>
      </c>
      <c r="Z104" s="126">
        <f>VLOOKUP($A104,'[4]New ISB'!$B:$FF,26,0)</f>
        <v>19176.112499999999</v>
      </c>
      <c r="AA104" s="126">
        <f>VLOOKUP($A104,'[4]New ISB'!$B:$FF,27,0)</f>
        <v>52370.48344086016</v>
      </c>
      <c r="AB104" s="126"/>
      <c r="AC104" s="126">
        <f>VLOOKUP($A104,'[4]New ISB'!$B:$FF,28,0)</f>
        <v>68675.309999999925</v>
      </c>
      <c r="AD104" s="126">
        <f>VLOOKUP($A104,'[4]New ISB'!$B:$FF,29,0)</f>
        <v>344705.0017150644</v>
      </c>
      <c r="AE104" s="126">
        <f>VLOOKUP($A104,'[4]New ISB'!$B:$FF,30,0)</f>
        <v>0</v>
      </c>
      <c r="AF104" s="126">
        <f>VLOOKUP($A104,'[4]New ISB'!$B:$FF,31,0)</f>
        <v>0</v>
      </c>
      <c r="AG104" s="126">
        <f>VLOOKUP($A104,'[4]New ISB'!$B:$FF,32,0)</f>
        <v>138401.09</v>
      </c>
      <c r="AH104" s="126">
        <f>VLOOKUP($A104,'[4]New ISB'!$B:$FF,33,0)</f>
        <v>0</v>
      </c>
      <c r="AI104" s="126">
        <f>VLOOKUP($A104,'[4]New ISB'!$B:$FF,34,0)</f>
        <v>0</v>
      </c>
      <c r="AJ104" s="126">
        <f>VLOOKUP($A104,'[4]New ISB'!$B:$FF,35,0)</f>
        <v>82999.462</v>
      </c>
      <c r="AK104" s="126">
        <f>VLOOKUP($A104,'[4]New ISB'!$B:$FF,36,0)</f>
        <v>72088.576000000001</v>
      </c>
      <c r="AL104" s="126">
        <f>VLOOKUP($A104,'[4]New ISB'!$B:$FF,37,0)</f>
        <v>0</v>
      </c>
      <c r="AM104" s="126">
        <f>VLOOKUP($A104,'[4]New ISB'!$B:$FF,38,0)</f>
        <v>0</v>
      </c>
      <c r="AN104" s="126">
        <f>VLOOKUP($A104,'[4]New ISB'!$B:$FF,39,0)</f>
        <v>0</v>
      </c>
      <c r="AO104" s="126">
        <f>VLOOKUP($A104,'[4]New ISB'!$B:$FF,40,0)</f>
        <v>0</v>
      </c>
      <c r="AP104" s="126">
        <f>VLOOKUP($A104,'[4]New ISB'!$B:$FF,41,0)</f>
        <v>0</v>
      </c>
      <c r="AQ104" s="126">
        <f>VLOOKUP($A104,'[4]New ISB'!$B:$FF,42,0)</f>
        <v>0</v>
      </c>
      <c r="AR104" s="126">
        <f>VLOOKUP($A104,'[4]New ISB'!$B:$FF,43,0)</f>
        <v>0</v>
      </c>
      <c r="AS104" s="126">
        <f>VLOOKUP($A104,'[4]New ISB'!$B:$FF,44,0)</f>
        <v>0</v>
      </c>
      <c r="AT104" s="126">
        <f t="shared" si="23"/>
        <v>4876271.7985300003</v>
      </c>
      <c r="AU104" s="126">
        <f t="shared" si="24"/>
        <v>1170243.8527623075</v>
      </c>
      <c r="AV104" s="126">
        <f t="shared" si="25"/>
        <v>293489.12800000003</v>
      </c>
      <c r="AW104" s="126">
        <f>VLOOKUP($A104,'[4]New ISB'!$B:$FF,48,0)</f>
        <v>634071.65382384695</v>
      </c>
      <c r="AX104" s="126">
        <f t="shared" si="26"/>
        <v>6340004.7792923078</v>
      </c>
      <c r="AY104" s="126">
        <f>VLOOKUP($A104,'[4]New ISB'!$B:$CC,50,0)</f>
        <v>6184916.7412923072</v>
      </c>
      <c r="AZ104" s="126">
        <f>VLOOKUP($A104,'[4]New ISB'!$B:$CC,51,0)</f>
        <v>5187.083333333333</v>
      </c>
      <c r="BA104" s="126">
        <f>VLOOKUP($A104,'[4]New ISB'!$B:$CC,52,0)</f>
        <v>5179302.708333333</v>
      </c>
      <c r="BB104" s="126">
        <f>VLOOKUP($A104,'[4]New ISB'!$B:$CC,53,0)</f>
        <v>0</v>
      </c>
      <c r="BC104" s="126">
        <f>VLOOKUP($A104,'[4]New ISB'!$B:$CC,54,0)</f>
        <v>0</v>
      </c>
      <c r="BD104" s="126">
        <f>VLOOKUP($A104,'[4]New ISB'!$B:$CC,55,0)</f>
        <v>6340004.7792923078</v>
      </c>
      <c r="BE104" s="126">
        <f>VLOOKUP($A104,'[4]New ISB'!$B:$CC,56,0)</f>
        <v>1160845.2063226074</v>
      </c>
      <c r="BF104" s="126">
        <f>VLOOKUP($A104,'[4]New ISB'!$B:$CC,57,0)</f>
        <v>5179159.5729697002</v>
      </c>
      <c r="BG104" s="126">
        <f>VLOOKUP($A104,'[4]New ISB'!$B:$CC,58,0)</f>
        <v>5334390.7463333337</v>
      </c>
      <c r="BH104" s="126">
        <f>VLOOKUP($A104,'[4]New ISB'!$B:$CC,59,0)</f>
        <v>5123901.0803333335</v>
      </c>
      <c r="BI104" s="126">
        <f>VLOOKUP($A104,'[4]New ISB'!$B:$CC,60,0)</f>
        <v>6129515.1132923076</v>
      </c>
      <c r="BJ104" s="126">
        <f>VLOOKUP($A104,'[4]New ISB'!$B:$CC,61,0)</f>
        <v>6138.7231980894421</v>
      </c>
      <c r="BK104" s="126">
        <f>VLOOKUP($A104,'[4]New ISB'!$B:$CC,62,0)</f>
        <v>6121.4087655208332</v>
      </c>
      <c r="BL104" s="159">
        <f>VLOOKUP($A104,'[4]New ISB'!$B:$CC,63,0)</f>
        <v>2.8285045537447878E-3</v>
      </c>
      <c r="BM104" s="126">
        <f>VLOOKUP($A104,'[4]New ISB'!$B:$CC,64,0)</f>
        <v>0</v>
      </c>
      <c r="BN104" s="126">
        <f>VLOOKUP($A104,'[4]New ISB'!$B:$CC,65,0)</f>
        <v>0</v>
      </c>
      <c r="BO104" s="126">
        <f>VLOOKUP($A104,'[4]New ISB'!$B:$CC,66,0)</f>
        <v>6340004.7792923078</v>
      </c>
      <c r="BP104" s="126">
        <f>VLOOKUP($A104,'[4]New ISB'!$B:$CC,67,0)</f>
        <v>6194.2080533723656</v>
      </c>
      <c r="BQ104" s="127" t="str">
        <f>VLOOKUP($A104,'[4]New ISB'!$B:$CC,68,0)</f>
        <v>Y</v>
      </c>
      <c r="BR104" s="126">
        <f>VLOOKUP($A104,'[4]New ISB'!$B:$CC,69,0)</f>
        <v>6349.5290729016606</v>
      </c>
      <c r="BS104" s="159">
        <f>VLOOKUP($A104,'[4]New ISB'!$B:$CC,70,0)</f>
        <v>2.763595914411221E-3</v>
      </c>
      <c r="BT104" s="126">
        <f>VLOOKUP($A104,'[4]New ISB'!$B:$CC,71,0)</f>
        <v>0</v>
      </c>
      <c r="BU104" s="126">
        <f>VLOOKUP($A104,'[4]New ISB'!$B:$CC,72,0)</f>
        <v>6340004.7792923078</v>
      </c>
      <c r="BV104" s="126">
        <f>VLOOKUP($A104,'[4]New ISB'!$B:$CC,73,0)</f>
        <v>0</v>
      </c>
      <c r="BW104" s="126">
        <f>VLOOKUP($A104,'[4]New ISB'!$B:$CC,74,0)</f>
        <v>6340004.7792923078</v>
      </c>
      <c r="BY104" s="126">
        <f>VLOOKUP($A104,'[4]New ISB'!$B:$CC,75,0)</f>
        <v>72088.576000000001</v>
      </c>
      <c r="BZ104" s="126">
        <f>VLOOKUP($A104,'[4]New ISB'!$B:$CC,76,0)</f>
        <v>6267916.2032923074</v>
      </c>
      <c r="CA104" s="126">
        <f>VLOOKUP(A104,'[4]New ISB'!$B:$F,5,0)</f>
        <v>252.5</v>
      </c>
      <c r="CB104" s="129">
        <f>VLOOKUP($A104,'[4]Adjusted Factors'!$E:$W,18,0)</f>
        <v>447</v>
      </c>
      <c r="CC104" s="129">
        <f>VLOOKUP($A104,'[4]Adjusted Factors'!$E:$W,19,0)</f>
        <v>299</v>
      </c>
      <c r="CE104" s="126"/>
      <c r="CI104" s="124" t="s">
        <v>206</v>
      </c>
      <c r="CJ104" s="124">
        <v>2021</v>
      </c>
      <c r="CK104" s="144"/>
      <c r="CL104" s="145"/>
      <c r="CM104" s="124">
        <f ca="1">VLOOKUP($A104,'[5]Adjusted Factors'!$E:$BH,28,0)</f>
        <v>51.574468085106339</v>
      </c>
      <c r="CN104" s="124">
        <f ca="1">VLOOKUP($A104,'[5]Adjusted Factors'!$E:$BH,29,0)</f>
        <v>54.797872340425613</v>
      </c>
      <c r="CO104" s="124">
        <f ca="1">VLOOKUP($A104,'[5]Adjusted Factors'!$E:$BH,30,0)</f>
        <v>195.99999999999989</v>
      </c>
      <c r="CP104" s="124">
        <f ca="1">VLOOKUP($A104,'[5]Adjusted Factors'!$E:$BH,31,0)</f>
        <v>216.00000000000003</v>
      </c>
      <c r="CQ104" s="124">
        <f ca="1">VLOOKUP($A104,'[5]Adjusted Factors'!$E:$BH,32,0)</f>
        <v>192.32978723404244</v>
      </c>
      <c r="CR104" s="124">
        <f ca="1">VLOOKUP($A104,'[5]Adjusted Factors'!$E:$BH,33,0)</f>
        <v>31.159574468085122</v>
      </c>
      <c r="CS104" s="124">
        <f ca="1">VLOOKUP($A104,'[5]Adjusted Factors'!$E:$BH,34,0)</f>
        <v>11.819148936170219</v>
      </c>
      <c r="CT104" s="124">
        <f ca="1">VLOOKUP($A104,'[5]Adjusted Factors'!$E:$BH,35,0)</f>
        <v>1.074468085106383</v>
      </c>
      <c r="CU104" s="124">
        <f ca="1">VLOOKUP($A104,'[5]Adjusted Factors'!$E:$BH,36,0)</f>
        <v>9.6702127659574373</v>
      </c>
      <c r="CV104" s="124">
        <f ca="1">VLOOKUP($A104,'[5]Adjusted Factors'!$E:$BH,37,0)</f>
        <v>6.4468085106382924</v>
      </c>
      <c r="CW104" s="124">
        <f ca="1">VLOOKUP($A104,'[5]Adjusted Factors'!$E:$BH,38,0)</f>
        <v>0</v>
      </c>
      <c r="CX104" s="124">
        <f ca="1">VLOOKUP($A104,'[5]Adjusted Factors'!$E:$BH,39,0)</f>
        <v>341.99999999999983</v>
      </c>
      <c r="CY104" s="124">
        <f ca="1">VLOOKUP($A104,'[5]Adjusted Factors'!$E:$BH,40,0)</f>
        <v>138.0000000000002</v>
      </c>
      <c r="CZ104" s="124">
        <f ca="1">VLOOKUP($A104,'[5]Adjusted Factors'!$E:$BH,41,0)</f>
        <v>45.999999999999986</v>
      </c>
      <c r="DA104" s="124">
        <f ca="1">VLOOKUP($A104,'[5]Adjusted Factors'!$E:$BH,42,0)</f>
        <v>50.000000000000014</v>
      </c>
      <c r="DB104" s="124">
        <f ca="1">VLOOKUP($A104,'[5]Adjusted Factors'!$E:$BH,43,0)</f>
        <v>88.999999999999858</v>
      </c>
      <c r="DC104" s="124">
        <f ca="1">VLOOKUP($A104,'[5]Adjusted Factors'!$E:$BH,44,0)</f>
        <v>79.000000000000171</v>
      </c>
      <c r="DD104" s="124">
        <f ca="1">VLOOKUP($A104,'[5]Adjusted Factors'!$E:$BH,45,0)</f>
        <v>1.9999999999999978</v>
      </c>
      <c r="DE104" s="124">
        <f ca="1">VLOOKUP($A104,'[5]Adjusted Factors'!$E:$BH,46,0)</f>
        <v>31.5625</v>
      </c>
      <c r="DF104" s="124">
        <f ca="1">VLOOKUP($A104,'[5]Adjusted Factors'!$E:$BH,47,0)</f>
        <v>32.086021505376308</v>
      </c>
      <c r="DG104" s="124">
        <f ca="1">VLOOKUP($A104,'[5]Adjusted Factors'!$E:$BH,48,0)</f>
        <v>56.999999999999936</v>
      </c>
      <c r="DH104" s="124">
        <f ca="1">VLOOKUP($A104,'[5]Adjusted Factors'!$E:$BH,49,0)</f>
        <v>64.562043795620468</v>
      </c>
      <c r="DI104" s="124">
        <f ca="1">VLOOKUP($A104,'[5]Adjusted Factors'!$E:$BH,50,0)</f>
        <v>68.438848920863251</v>
      </c>
      <c r="DJ104" s="124">
        <f ca="1">VLOOKUP($A104,'[5]Adjusted Factors'!$E:$BH,51,0)</f>
        <v>68.438848920863251</v>
      </c>
      <c r="DK104" s="124">
        <f ca="1">VLOOKUP($A104,'[5]Adjusted Factors'!$E:$BH,52,0)</f>
        <v>60.661764705882305</v>
      </c>
      <c r="DL104" s="124">
        <f ca="1">VLOOKUP($A104,'[5]Adjusted Factors'!$E:$BH,53,0)</f>
        <v>60.257352941176421</v>
      </c>
      <c r="DM104" s="124">
        <f ca="1">VLOOKUP($A104,'[5]Adjusted Factors'!$E:$BH,54,0)</f>
        <v>188.58598220580816</v>
      </c>
      <c r="DN104" s="124">
        <f ca="1">VLOOKUP($A104,'[5]Adjusted Factors'!$E:$BH,55,0)</f>
        <v>0</v>
      </c>
      <c r="DO104" s="124">
        <f ca="1">VLOOKUP($A104,'[5]Adjusted Factors'!$E:$BH,55,0)</f>
        <v>0</v>
      </c>
    </row>
    <row r="105" spans="1:119" x14ac:dyDescent="0.2">
      <c r="A105" s="124">
        <v>136454</v>
      </c>
      <c r="B105" s="124">
        <v>8264703</v>
      </c>
      <c r="C105" s="161" t="s">
        <v>165</v>
      </c>
      <c r="D105" s="126">
        <f>VLOOKUP(A105,'[4]New ISB'!$B$6:$G$195,4,0)</f>
        <v>2080.5</v>
      </c>
      <c r="E105" s="126">
        <f>VLOOKUP(A105,'[4]New ISB'!$B$6:$G$195,5,0)</f>
        <v>564.5</v>
      </c>
      <c r="F105" s="126">
        <f>VLOOKUP(A105,'[4]New ISB'!$B$6:$G$195,6,0)</f>
        <v>1516</v>
      </c>
      <c r="G105" s="126">
        <f>VLOOKUP(A105,'[4]New ISB'!$B:$H,7,0)</f>
        <v>2027125.7998200001</v>
      </c>
      <c r="H105" s="126">
        <f>VLOOKUP(A105,'[4]New ISB'!$B:$J,8,0)</f>
        <v>4576860.2439999999</v>
      </c>
      <c r="I105" s="126">
        <f>VLOOKUP(A105,'[4]New ISB'!$B:$J,9,0)</f>
        <v>3492751.2404399994</v>
      </c>
      <c r="J105" s="126">
        <f>VLOOKUP($A105,'[4]New ISB'!$B:$FF,10,0)</f>
        <v>46865.987111517468</v>
      </c>
      <c r="K105" s="126">
        <f>VLOOKUP($A105,'[4]New ISB'!$B:$FF,11,0)</f>
        <v>116560.29000000033</v>
      </c>
      <c r="L105" s="126">
        <f>VLOOKUP($A105,'[4]New ISB'!$B:$FF,12,0)</f>
        <v>78428.245063985538</v>
      </c>
      <c r="M105" s="126">
        <f>VLOOKUP($A105,'[4]New ISB'!$B:$FF,13,0)</f>
        <v>300279.95999999915</v>
      </c>
      <c r="N105" s="126">
        <f>VLOOKUP($A105,'[4]New ISB'!$B:$FF,14,0)</f>
        <v>4994.8446069469792</v>
      </c>
      <c r="O105" s="126">
        <f>VLOOKUP($A105,'[4]New ISB'!$B:$FF,15,0)</f>
        <v>3331.5613528336435</v>
      </c>
      <c r="P105" s="126">
        <f>VLOOKUP($A105,'[4]New ISB'!$B:$FF,16,0)</f>
        <v>1891.6425959780629</v>
      </c>
      <c r="Q105" s="126">
        <f>VLOOKUP($A105,'[4]New ISB'!$B:$FF,17,0)</f>
        <v>1030.8368555758675</v>
      </c>
      <c r="R105" s="126">
        <f>VLOOKUP($A105,'[4]New ISB'!$B:$FF,18,0)</f>
        <v>2736.4834095063993</v>
      </c>
      <c r="S105" s="126">
        <f>VLOOKUP($A105,'[4]New ISB'!$B:$FF,19,0)</f>
        <v>0</v>
      </c>
      <c r="T105" s="126">
        <f>VLOOKUP($A105,'[4]New ISB'!$B:$FF,20,0)</f>
        <v>8052.7599999999775</v>
      </c>
      <c r="U105" s="126">
        <f>VLOOKUP($A105,'[4]New ISB'!$B:$FF,21,0)</f>
        <v>15755.600000000013</v>
      </c>
      <c r="V105" s="126">
        <f>VLOOKUP($A105,'[4]New ISB'!$B:$FF,22,0)</f>
        <v>7136.3599999999979</v>
      </c>
      <c r="W105" s="126">
        <f>VLOOKUP($A105,'[4]New ISB'!$B:$FF,23,0)</f>
        <v>3552.699999999998</v>
      </c>
      <c r="X105" s="126">
        <f>VLOOKUP($A105,'[4]New ISB'!$B:$FF,24,0)</f>
        <v>762.02999999999952</v>
      </c>
      <c r="Y105" s="126">
        <f>VLOOKUP($A105,'[4]New ISB'!$B:$FF,25,0)</f>
        <v>973.12999999999943</v>
      </c>
      <c r="Z105" s="126">
        <f>VLOOKUP($A105,'[4]New ISB'!$B:$FF,26,0)</f>
        <v>70699.465526315791</v>
      </c>
      <c r="AA105" s="126">
        <f>VLOOKUP($A105,'[4]New ISB'!$B:$FF,27,0)</f>
        <v>128668.80207999999</v>
      </c>
      <c r="AB105" s="126"/>
      <c r="AC105" s="126">
        <f>VLOOKUP($A105,'[4]New ISB'!$B:$FF,28,0)</f>
        <v>148444.27227941243</v>
      </c>
      <c r="AD105" s="126">
        <f>VLOOKUP($A105,'[4]New ISB'!$B:$FF,29,0)</f>
        <v>436697.39635497233</v>
      </c>
      <c r="AE105" s="126">
        <f>VLOOKUP($A105,'[4]New ISB'!$B:$FF,30,0)</f>
        <v>0</v>
      </c>
      <c r="AF105" s="126">
        <f>VLOOKUP($A105,'[4]New ISB'!$B:$FF,31,0)</f>
        <v>0</v>
      </c>
      <c r="AG105" s="126">
        <f>VLOOKUP($A105,'[4]New ISB'!$B:$FF,32,0)</f>
        <v>138401.09</v>
      </c>
      <c r="AH105" s="126">
        <f>VLOOKUP($A105,'[4]New ISB'!$B:$FF,33,0)</f>
        <v>0</v>
      </c>
      <c r="AI105" s="126">
        <f>VLOOKUP($A105,'[4]New ISB'!$B:$FF,34,0)</f>
        <v>0</v>
      </c>
      <c r="AJ105" s="126">
        <f>VLOOKUP($A105,'[4]New ISB'!$B:$FF,35,0)</f>
        <v>79991.684317273</v>
      </c>
      <c r="AK105" s="126">
        <f>VLOOKUP($A105,'[4]New ISB'!$B:$FF,36,0)</f>
        <v>97034.240000000005</v>
      </c>
      <c r="AL105" s="126">
        <f>VLOOKUP($A105,'[4]New ISB'!$B:$FF,37,0)</f>
        <v>0</v>
      </c>
      <c r="AM105" s="126">
        <f>VLOOKUP($A105,'[4]New ISB'!$B:$FF,38,0)</f>
        <v>0</v>
      </c>
      <c r="AN105" s="126">
        <f>VLOOKUP($A105,'[4]New ISB'!$B:$FF,39,0)</f>
        <v>0</v>
      </c>
      <c r="AO105" s="126">
        <f>VLOOKUP($A105,'[4]New ISB'!$B:$FF,40,0)</f>
        <v>0</v>
      </c>
      <c r="AP105" s="126">
        <f>VLOOKUP($A105,'[4]New ISB'!$B:$FF,41,0)</f>
        <v>0</v>
      </c>
      <c r="AQ105" s="126">
        <f>VLOOKUP($A105,'[4]New ISB'!$B:$FF,42,0)</f>
        <v>0</v>
      </c>
      <c r="AR105" s="126">
        <f>VLOOKUP($A105,'[4]New ISB'!$B:$FF,43,0)</f>
        <v>0</v>
      </c>
      <c r="AS105" s="126">
        <f>VLOOKUP($A105,'[4]New ISB'!$B:$FF,44,0)</f>
        <v>0</v>
      </c>
      <c r="AT105" s="126">
        <f t="shared" si="23"/>
        <v>10096737.284259999</v>
      </c>
      <c r="AU105" s="126">
        <f t="shared" si="24"/>
        <v>1376862.367237044</v>
      </c>
      <c r="AV105" s="126">
        <f t="shared" si="25"/>
        <v>315427.01431727299</v>
      </c>
      <c r="AW105" s="126">
        <f>VLOOKUP($A105,'[4]New ISB'!$B:$FF,48,0)</f>
        <v>865688.85324143758</v>
      </c>
      <c r="AX105" s="126">
        <f t="shared" si="26"/>
        <v>11789026.665814316</v>
      </c>
      <c r="AY105" s="126">
        <f>VLOOKUP($A105,'[4]New ISB'!$B:$CC,50,0)</f>
        <v>11612000.741497044</v>
      </c>
      <c r="AZ105" s="126">
        <f>VLOOKUP($A105,'[4]New ISB'!$B:$CC,51,0)</f>
        <v>5187.083333333333</v>
      </c>
      <c r="BA105" s="126">
        <f>VLOOKUP($A105,'[4]New ISB'!$B:$CC,52,0)</f>
        <v>10791726.875</v>
      </c>
      <c r="BB105" s="126">
        <f>VLOOKUP($A105,'[4]New ISB'!$B:$CC,53,0)</f>
        <v>0</v>
      </c>
      <c r="BC105" s="126">
        <f>VLOOKUP($A105,'[4]New ISB'!$B:$CC,54,0)</f>
        <v>0</v>
      </c>
      <c r="BD105" s="126">
        <f>VLOOKUP($A105,'[4]New ISB'!$B:$CC,55,0)</f>
        <v>11789026.665814316</v>
      </c>
      <c r="BE105" s="126">
        <f>VLOOKUP($A105,'[4]New ISB'!$B:$CC,56,0)</f>
        <v>2471133.6373397368</v>
      </c>
      <c r="BF105" s="126">
        <f>VLOOKUP($A105,'[4]New ISB'!$B:$CC,57,0)</f>
        <v>9317893.0284745768</v>
      </c>
      <c r="BG105" s="126">
        <f>VLOOKUP($A105,'[4]New ISB'!$B:$CC,58,0)</f>
        <v>10968752.799317272</v>
      </c>
      <c r="BH105" s="126">
        <f>VLOOKUP($A105,'[4]New ISB'!$B:$CC,59,0)</f>
        <v>10733317.469317272</v>
      </c>
      <c r="BI105" s="126">
        <f>VLOOKUP($A105,'[4]New ISB'!$B:$CC,60,0)</f>
        <v>11553591.335814316</v>
      </c>
      <c r="BJ105" s="126">
        <f>VLOOKUP($A105,'[4]New ISB'!$B:$CC,61,0)</f>
        <v>5553.2762969547302</v>
      </c>
      <c r="BK105" s="126">
        <f>VLOOKUP($A105,'[4]New ISB'!$B:$CC,62,0)</f>
        <v>5528.1079160815125</v>
      </c>
      <c r="BL105" s="159">
        <f>VLOOKUP($A105,'[4]New ISB'!$B:$CC,63,0)</f>
        <v>4.5528020174862745E-3</v>
      </c>
      <c r="BM105" s="126">
        <f>VLOOKUP($A105,'[4]New ISB'!$B:$CC,64,0)</f>
        <v>0</v>
      </c>
      <c r="BN105" s="126">
        <f>VLOOKUP($A105,'[4]New ISB'!$B:$CC,65,0)</f>
        <v>0</v>
      </c>
      <c r="BO105" s="126">
        <f>VLOOKUP($A105,'[4]New ISB'!$B:$CC,66,0)</f>
        <v>11789026.665814316</v>
      </c>
      <c r="BP105" s="126">
        <f>VLOOKUP($A105,'[4]New ISB'!$B:$CC,67,0)</f>
        <v>5581.3509932694269</v>
      </c>
      <c r="BQ105" s="127" t="str">
        <f>VLOOKUP($A105,'[4]New ISB'!$B:$CC,68,0)</f>
        <v>Y</v>
      </c>
      <c r="BR105" s="126">
        <f>VLOOKUP($A105,'[4]New ISB'!$B:$CC,69,0)</f>
        <v>5666.4391568441797</v>
      </c>
      <c r="BS105" s="159">
        <f>VLOOKUP($A105,'[4]New ISB'!$B:$CC,70,0)</f>
        <v>6.9923789647754475E-3</v>
      </c>
      <c r="BT105" s="126">
        <f>VLOOKUP($A105,'[4]New ISB'!$B:$CC,71,0)</f>
        <v>0</v>
      </c>
      <c r="BU105" s="126">
        <f>VLOOKUP($A105,'[4]New ISB'!$B:$CC,72,0)</f>
        <v>11789026.665814316</v>
      </c>
      <c r="BV105" s="126">
        <f>VLOOKUP($A105,'[4]New ISB'!$B:$CC,73,0)</f>
        <v>0</v>
      </c>
      <c r="BW105" s="126">
        <f>VLOOKUP($A105,'[4]New ISB'!$B:$CC,74,0)</f>
        <v>11789026.665814316</v>
      </c>
      <c r="BY105" s="126">
        <f>VLOOKUP($A105,'[4]New ISB'!$B:$CC,75,0)</f>
        <v>97034.240000000005</v>
      </c>
      <c r="BZ105" s="126">
        <f>VLOOKUP($A105,'[4]New ISB'!$B:$CC,76,0)</f>
        <v>11691992.425814316</v>
      </c>
      <c r="CA105" s="126">
        <f>VLOOKUP(A105,'[4]New ISB'!$B:$F,5,0)</f>
        <v>564.5</v>
      </c>
      <c r="CB105" s="129">
        <f>VLOOKUP($A105,'[4]Adjusted Factors'!$E:$W,18,0)</f>
        <v>904</v>
      </c>
      <c r="CC105" s="129">
        <f>VLOOKUP($A105,'[4]Adjusted Factors'!$E:$W,19,0)</f>
        <v>612</v>
      </c>
      <c r="CE105" s="126"/>
      <c r="CI105" s="124" t="s">
        <v>207</v>
      </c>
      <c r="CJ105" s="124">
        <v>2330</v>
      </c>
      <c r="CK105" s="144"/>
      <c r="CL105" s="145"/>
      <c r="CM105" s="124">
        <f ca="1">VLOOKUP($A105,'[5]Adjusted Factors'!$E:$BH,28,0)</f>
        <v>92.879341864716835</v>
      </c>
      <c r="CN105" s="124">
        <f ca="1">VLOOKUP($A105,'[5]Adjusted Factors'!$E:$BH,29,0)</f>
        <v>92.879341864716835</v>
      </c>
      <c r="CO105" s="124">
        <f ca="1">VLOOKUP($A105,'[5]Adjusted Factors'!$E:$BH,30,0)</f>
        <v>231.00000000000065</v>
      </c>
      <c r="CP105" s="124">
        <f ca="1">VLOOKUP($A105,'[5]Adjusted Factors'!$E:$BH,31,0)</f>
        <v>242.99999999999929</v>
      </c>
      <c r="CQ105" s="124">
        <f ca="1">VLOOKUP($A105,'[5]Adjusted Factors'!$E:$BH,32,0)</f>
        <v>521.15630712979885</v>
      </c>
      <c r="CR105" s="124">
        <f ca="1">VLOOKUP($A105,'[5]Adjusted Factors'!$E:$BH,33,0)</f>
        <v>20.639853747714788</v>
      </c>
      <c r="CS105" s="124">
        <f ca="1">VLOOKUP($A105,'[5]Adjusted Factors'!$E:$BH,34,0)</f>
        <v>11.351919561243163</v>
      </c>
      <c r="CT105" s="124">
        <f ca="1">VLOOKUP($A105,'[5]Adjusted Factors'!$E:$BH,35,0)</f>
        <v>4.1279707495429632</v>
      </c>
      <c r="CU105" s="124">
        <f ca="1">VLOOKUP($A105,'[5]Adjusted Factors'!$E:$BH,36,0)</f>
        <v>2.0639853747714789</v>
      </c>
      <c r="CV105" s="124">
        <f ca="1">VLOOKUP($A105,'[5]Adjusted Factors'!$E:$BH,37,0)</f>
        <v>5.1599634369287033</v>
      </c>
      <c r="CW105" s="124">
        <f ca="1">VLOOKUP($A105,'[5]Adjusted Factors'!$E:$BH,38,0)</f>
        <v>0</v>
      </c>
      <c r="CX105" s="124">
        <f ca="1">VLOOKUP($A105,'[5]Adjusted Factors'!$E:$BH,39,0)</f>
        <v>1440.9999999999998</v>
      </c>
      <c r="CY105" s="124">
        <f ca="1">VLOOKUP($A105,'[5]Adjusted Factors'!$E:$BH,40,0)</f>
        <v>22.999999999999936</v>
      </c>
      <c r="CZ105" s="124">
        <f ca="1">VLOOKUP($A105,'[5]Adjusted Factors'!$E:$BH,41,0)</f>
        <v>34.000000000000028</v>
      </c>
      <c r="DA105" s="124">
        <f ca="1">VLOOKUP($A105,'[5]Adjusted Factors'!$E:$BH,42,0)</f>
        <v>10.999999999999996</v>
      </c>
      <c r="DB105" s="124">
        <f ca="1">VLOOKUP($A105,'[5]Adjusted Factors'!$E:$BH,43,0)</f>
        <v>4.9999999999999973</v>
      </c>
      <c r="DC105" s="124">
        <f ca="1">VLOOKUP($A105,'[5]Adjusted Factors'!$E:$BH,44,0)</f>
        <v>0.99999999999999944</v>
      </c>
      <c r="DD105" s="124">
        <f ca="1">VLOOKUP($A105,'[5]Adjusted Factors'!$E:$BH,45,0)</f>
        <v>0.99999999999999944</v>
      </c>
      <c r="DE105" s="124">
        <f ca="1">VLOOKUP($A105,'[5]Adjusted Factors'!$E:$BH,46,0)</f>
        <v>116.36622807017545</v>
      </c>
      <c r="DF105" s="124">
        <f ca="1">VLOOKUP($A105,'[5]Adjusted Factors'!$E:$BH,47,0)</f>
        <v>78.831999999999994</v>
      </c>
      <c r="DG105" s="124">
        <f ca="1">VLOOKUP($A105,'[5]Adjusted Factors'!$E:$BH,48,0)</f>
        <v>123.20764944383227</v>
      </c>
      <c r="DH105" s="124">
        <f ca="1">VLOOKUP($A105,'[5]Adjusted Factors'!$E:$BH,49,0)</f>
        <v>74.482758620689808</v>
      </c>
      <c r="DI105" s="124">
        <f ca="1">VLOOKUP($A105,'[5]Adjusted Factors'!$E:$BH,50,0)</f>
        <v>88.279151943462878</v>
      </c>
      <c r="DJ105" s="124">
        <f ca="1">VLOOKUP($A105,'[5]Adjusted Factors'!$E:$BH,51,0)</f>
        <v>88.865724381625412</v>
      </c>
      <c r="DK105" s="124">
        <f ca="1">VLOOKUP($A105,'[5]Adjusted Factors'!$E:$BH,52,0)</f>
        <v>77.408759124087737</v>
      </c>
      <c r="DL105" s="124">
        <f ca="1">VLOOKUP($A105,'[5]Adjusted Factors'!$E:$BH,53,0)</f>
        <v>78.941605839416198</v>
      </c>
      <c r="DM105" s="124">
        <f ca="1">VLOOKUP($A105,'[5]Adjusted Factors'!$E:$BH,54,0)</f>
        <v>238.91445441339084</v>
      </c>
      <c r="DN105" s="124">
        <f ca="1">VLOOKUP($A105,'[5]Adjusted Factors'!$E:$BH,55,0)</f>
        <v>0</v>
      </c>
      <c r="DO105" s="124">
        <f ca="1">VLOOKUP($A105,'[5]Adjusted Factors'!$E:$BH,55,0)</f>
        <v>0</v>
      </c>
    </row>
    <row r="106" spans="1:119" x14ac:dyDescent="0.2">
      <c r="A106" s="124">
        <v>149106</v>
      </c>
      <c r="B106" s="124">
        <v>8264009</v>
      </c>
      <c r="C106" s="161" t="s">
        <v>325</v>
      </c>
      <c r="D106" s="126">
        <f>VLOOKUP(A106,'[4]New ISB'!$B$6:$G$195,4,0)</f>
        <v>608.58333333333337</v>
      </c>
      <c r="E106" s="126">
        <f>VLOOKUP(A106,'[4]New ISB'!$B$6:$G$195,5,0)</f>
        <v>235.58333333333334</v>
      </c>
      <c r="F106" s="126">
        <f>VLOOKUP(A106,'[4]New ISB'!$B$6:$G$195,6,0)</f>
        <v>373</v>
      </c>
      <c r="G106" s="126">
        <f>VLOOKUP(A106,'[4]New ISB'!$B:$H,7,0)</f>
        <v>845982.3791100001</v>
      </c>
      <c r="H106" s="126">
        <f>VLOOKUP(A106,'[4]New ISB'!$B:$J,8,0)</f>
        <v>1888461.1405</v>
      </c>
      <c r="I106" s="126">
        <f>VLOOKUP(A106,'[4]New ISB'!$B:$J,9,0)</f>
        <v>0</v>
      </c>
      <c r="J106" s="126">
        <f>VLOOKUP($A106,'[4]New ISB'!$B:$FF,10,0)</f>
        <v>19614.0440375</v>
      </c>
      <c r="K106" s="126">
        <f>VLOOKUP($A106,'[4]New ISB'!$B:$FF,11,0)</f>
        <v>39327.895223880594</v>
      </c>
      <c r="L106" s="126">
        <f>VLOOKUP($A106,'[4]New ISB'!$B:$FF,12,0)</f>
        <v>32823.2722125</v>
      </c>
      <c r="M106" s="126">
        <f>VLOOKUP($A106,'[4]New ISB'!$B:$FF,13,0)</f>
        <v>108351.43388059718</v>
      </c>
      <c r="N106" s="126">
        <f>VLOOKUP($A106,'[4]New ISB'!$B:$FF,14,0)</f>
        <v>570.11166666666668</v>
      </c>
      <c r="O106" s="126">
        <f>VLOOKUP($A106,'[4]New ISB'!$B:$FF,15,0)</f>
        <v>1037.0849499999999</v>
      </c>
      <c r="P106" s="126">
        <f>VLOOKUP($A106,'[4]New ISB'!$B:$FF,16,0)</f>
        <v>539.78031250000004</v>
      </c>
      <c r="Q106" s="126">
        <f>VLOOKUP($A106,'[4]New ISB'!$B:$FF,17,0)</f>
        <v>588.29870000000005</v>
      </c>
      <c r="R106" s="126">
        <f>VLOOKUP($A106,'[4]New ISB'!$B:$FF,18,0)</f>
        <v>0</v>
      </c>
      <c r="S106" s="126">
        <f>VLOOKUP($A106,'[4]New ISB'!$B:$FF,19,0)</f>
        <v>0</v>
      </c>
      <c r="T106" s="126">
        <f>VLOOKUP($A106,'[4]New ISB'!$B:$FF,20,0)</f>
        <v>10720.465373134331</v>
      </c>
      <c r="U106" s="126">
        <f>VLOOKUP($A106,'[4]New ISB'!$B:$FF,21,0)</f>
        <v>9674.3395522387982</v>
      </c>
      <c r="V106" s="126">
        <f>VLOOKUP($A106,'[4]New ISB'!$B:$FF,22,0)</f>
        <v>17155.828805970148</v>
      </c>
      <c r="W106" s="126">
        <f>VLOOKUP($A106,'[4]New ISB'!$B:$FF,23,0)</f>
        <v>2966.7696268656796</v>
      </c>
      <c r="X106" s="126">
        <f>VLOOKUP($A106,'[4]New ISB'!$B:$FF,24,0)</f>
        <v>3181.7595895522472</v>
      </c>
      <c r="Y106" s="126">
        <f>VLOOKUP($A106,'[4]New ISB'!$B:$FF,25,0)</f>
        <v>1354.3936194029852</v>
      </c>
      <c r="Z106" s="126">
        <f>VLOOKUP($A106,'[4]New ISB'!$B:$FF,26,0)</f>
        <v>20144.364370370404</v>
      </c>
      <c r="AA106" s="126">
        <f>VLOOKUP($A106,'[4]New ISB'!$B:$FF,27,0)</f>
        <v>54724.213033707863</v>
      </c>
      <c r="AB106" s="126"/>
      <c r="AC106" s="126">
        <f>VLOOKUP($A106,'[4]New ISB'!$B:$FF,28,0)</f>
        <v>104266.10313901732</v>
      </c>
      <c r="AD106" s="126">
        <f>VLOOKUP($A106,'[4]New ISB'!$B:$FF,29,0)</f>
        <v>156845.31988600455</v>
      </c>
      <c r="AE106" s="126">
        <f>VLOOKUP($A106,'[4]New ISB'!$B:$FF,30,0)</f>
        <v>37520.345083584602</v>
      </c>
      <c r="AF106" s="126">
        <f>VLOOKUP($A106,'[4]New ISB'!$B:$FF,31,0)</f>
        <v>0</v>
      </c>
      <c r="AG106" s="126">
        <f>VLOOKUP($A106,'[4]New ISB'!$B:$FF,32,0)</f>
        <v>138401.09</v>
      </c>
      <c r="AH106" s="126">
        <f>VLOOKUP($A106,'[4]New ISB'!$B:$FF,33,0)</f>
        <v>0</v>
      </c>
      <c r="AI106" s="126">
        <f>VLOOKUP($A106,'[4]New ISB'!$B:$FF,34,0)</f>
        <v>0</v>
      </c>
      <c r="AJ106" s="126">
        <f>VLOOKUP($A106,'[4]New ISB'!$B:$FF,35,0)</f>
        <v>0</v>
      </c>
      <c r="AK106" s="126">
        <f>VLOOKUP($A106,'[4]New ISB'!$B:$FF,36,0)</f>
        <v>0</v>
      </c>
      <c r="AL106" s="126">
        <f>VLOOKUP($A106,'[4]New ISB'!$B:$FF,37,0)</f>
        <v>0</v>
      </c>
      <c r="AM106" s="126">
        <f>VLOOKUP($A106,'[4]New ISB'!$B:$FF,38,0)</f>
        <v>0</v>
      </c>
      <c r="AN106" s="126">
        <f>VLOOKUP($A106,'[4]New ISB'!$B:$FF,39,0)</f>
        <v>0</v>
      </c>
      <c r="AO106" s="126">
        <f>VLOOKUP($A106,'[4]New ISB'!$B:$FF,40,0)</f>
        <v>0</v>
      </c>
      <c r="AP106" s="126">
        <f>VLOOKUP($A106,'[4]New ISB'!$B:$FF,41,0)</f>
        <v>0</v>
      </c>
      <c r="AQ106" s="126">
        <f>VLOOKUP($A106,'[4]New ISB'!$B:$FF,42,0)</f>
        <v>0</v>
      </c>
      <c r="AR106" s="126">
        <f>VLOOKUP($A106,'[4]New ISB'!$B:$FF,43,0)</f>
        <v>0</v>
      </c>
      <c r="AS106" s="126">
        <f>VLOOKUP($A106,'[4]New ISB'!$B:$FF,44,0)</f>
        <v>0</v>
      </c>
      <c r="AT106" s="126">
        <f t="shared" si="23"/>
        <v>2734443.5196099998</v>
      </c>
      <c r="AU106" s="126">
        <f t="shared" si="24"/>
        <v>621405.82306349324</v>
      </c>
      <c r="AV106" s="126">
        <f t="shared" si="25"/>
        <v>138401.09</v>
      </c>
      <c r="AW106" s="126">
        <f>VLOOKUP($A106,'[4]New ISB'!$B:$FF,48,0)</f>
        <v>313560.00521150901</v>
      </c>
      <c r="AX106" s="126">
        <f t="shared" si="26"/>
        <v>3494250.4326734929</v>
      </c>
      <c r="AY106" s="126">
        <f>VLOOKUP($A106,'[4]New ISB'!$B:$CC,50,0)</f>
        <v>3494250.4326734929</v>
      </c>
      <c r="AZ106" s="126">
        <f>VLOOKUP($A106,'[4]New ISB'!$B:$CC,51,0)</f>
        <v>4941.7142857142853</v>
      </c>
      <c r="BA106" s="126">
        <f>VLOOKUP($A106,'[4]New ISB'!$B:$CC,52,0)</f>
        <v>3007444.9523809524</v>
      </c>
      <c r="BB106" s="126">
        <f>VLOOKUP($A106,'[4]New ISB'!$B:$CC,53,0)</f>
        <v>0</v>
      </c>
      <c r="BC106" s="126">
        <f>VLOOKUP($A106,'[4]New ISB'!$B:$CC,54,0)</f>
        <v>0</v>
      </c>
      <c r="BD106" s="126">
        <f>VLOOKUP($A106,'[4]New ISB'!$B:$CC,55,0)</f>
        <v>3494250.4326734929</v>
      </c>
      <c r="BE106" s="126">
        <f>VLOOKUP($A106,'[4]New ISB'!$B:$CC,56,0)</f>
        <v>1116661.0103971469</v>
      </c>
      <c r="BF106" s="126">
        <f>VLOOKUP($A106,'[4]New ISB'!$B:$CC,57,0)</f>
        <v>2377589.4222763469</v>
      </c>
      <c r="BG106" s="126">
        <f>VLOOKUP($A106,'[4]New ISB'!$B:$CC,58,0)</f>
        <v>3007444.9523809524</v>
      </c>
      <c r="BH106" s="126">
        <f>VLOOKUP($A106,'[4]New ISB'!$B:$CC,59,0)</f>
        <v>2869043.8623809526</v>
      </c>
      <c r="BI106" s="126">
        <f>VLOOKUP($A106,'[4]New ISB'!$B:$CC,60,0)</f>
        <v>3355849.3426734931</v>
      </c>
      <c r="BJ106" s="126">
        <f>VLOOKUP($A106,'[4]New ISB'!$B:$CC,61,0)</f>
        <v>5514.1985638890746</v>
      </c>
      <c r="BK106" s="126">
        <f>VLOOKUP($A106,'[4]New ISB'!$B:$CC,62,0)</f>
        <v>5406.2493506802721</v>
      </c>
      <c r="BL106" s="159">
        <f>VLOOKUP($A106,'[4]New ISB'!$B:$CC,63,0)</f>
        <v>1.9967486922374243E-2</v>
      </c>
      <c r="BM106" s="126">
        <f>VLOOKUP($A106,'[4]New ISB'!$B:$CC,64,0)</f>
        <v>0</v>
      </c>
      <c r="BN106" s="126">
        <f>VLOOKUP($A106,'[4]New ISB'!$B:$CC,65,0)</f>
        <v>0</v>
      </c>
      <c r="BO106" s="126">
        <f>VLOOKUP($A106,'[4]New ISB'!$B:$CC,66,0)</f>
        <v>3494250.4326734929</v>
      </c>
      <c r="BP106" s="126">
        <f>VLOOKUP($A106,'[4]New ISB'!$B:$CC,67,0)</f>
        <v>5741.613746690663</v>
      </c>
      <c r="BQ106" s="127" t="str">
        <f>VLOOKUP($A106,'[4]New ISB'!$B:$CC,68,0)</f>
        <v>Y</v>
      </c>
      <c r="BR106" s="126">
        <f>VLOOKUP($A106,'[4]New ISB'!$B:$CC,69,0)</f>
        <v>5741.613746690663</v>
      </c>
      <c r="BS106" s="159">
        <f>VLOOKUP($A106,'[4]New ISB'!$B:$CC,70,0)</f>
        <v>-5.7500644116319721E-2</v>
      </c>
      <c r="BT106" s="126">
        <f>VLOOKUP($A106,'[4]New ISB'!$B:$CC,71,0)</f>
        <v>0</v>
      </c>
      <c r="BU106" s="126">
        <f>VLOOKUP($A106,'[4]New ISB'!$B:$CC,72,0)</f>
        <v>3494250.4326734929</v>
      </c>
      <c r="BV106" s="126">
        <f>VLOOKUP($A106,'[4]New ISB'!$B:$CC,73,0)</f>
        <v>0</v>
      </c>
      <c r="BW106" s="126">
        <f>VLOOKUP($A106,'[4]New ISB'!$B:$CC,74,0)</f>
        <v>3494250.4326734929</v>
      </c>
      <c r="BY106" s="126">
        <f>VLOOKUP($A106,'[4]New ISB'!$B:$CC,75,0)</f>
        <v>0</v>
      </c>
      <c r="BZ106" s="126">
        <f>VLOOKUP($A106,'[4]New ISB'!$B:$CC,76,0)</f>
        <v>3494250.4326734929</v>
      </c>
      <c r="CA106" s="126">
        <f>VLOOKUP(A106,'[4]New ISB'!$B:$F,5,0)</f>
        <v>235.58333333333334</v>
      </c>
      <c r="CB106" s="129">
        <f>VLOOKUP($A106,'[4]Adjusted Factors'!$E:$W,18,0)</f>
        <v>373</v>
      </c>
      <c r="CC106" s="129">
        <f>VLOOKUP($A106,'[4]Adjusted Factors'!$E:$W,19,0)</f>
        <v>0</v>
      </c>
      <c r="CE106" s="126"/>
      <c r="CI106" s="124" t="s">
        <v>326</v>
      </c>
      <c r="CJ106" s="124">
        <v>2320</v>
      </c>
      <c r="CK106" s="144"/>
      <c r="CL106" s="145"/>
      <c r="CM106" s="124">
        <f ca="1">VLOOKUP($A106,'[5]Adjusted Factors'!$E:$BH,28,0)</f>
        <v>38.871250000000003</v>
      </c>
      <c r="CN106" s="124">
        <f ca="1">VLOOKUP($A106,'[5]Adjusted Factors'!$E:$BH,29,0)</f>
        <v>38.871250000000003</v>
      </c>
      <c r="CO106" s="124">
        <f ca="1">VLOOKUP($A106,'[5]Adjusted Factors'!$E:$BH,30,0)</f>
        <v>77.940298507462686</v>
      </c>
      <c r="CP106" s="124">
        <f ca="1">VLOOKUP($A106,'[5]Adjusted Factors'!$E:$BH,31,0)</f>
        <v>87.682835820895647</v>
      </c>
      <c r="CQ106" s="124">
        <f ca="1">VLOOKUP($A106,'[5]Adjusted Factors'!$E:$BH,32,0)</f>
        <v>227.33791666666667</v>
      </c>
      <c r="CR106" s="124">
        <f ca="1">VLOOKUP($A106,'[5]Adjusted Factors'!$E:$BH,33,0)</f>
        <v>2.3558333333333334</v>
      </c>
      <c r="CS106" s="124">
        <f ca="1">VLOOKUP($A106,'[5]Adjusted Factors'!$E:$BH,34,0)</f>
        <v>3.5337499999999999</v>
      </c>
      <c r="CT106" s="124">
        <f ca="1">VLOOKUP($A106,'[5]Adjusted Factors'!$E:$BH,35,0)</f>
        <v>1.1779166666666667</v>
      </c>
      <c r="CU106" s="124">
        <f ca="1">VLOOKUP($A106,'[5]Adjusted Factors'!$E:$BH,36,0)</f>
        <v>1.1779166666666667</v>
      </c>
      <c r="CV106" s="124">
        <f ca="1">VLOOKUP($A106,'[5]Adjusted Factors'!$E:$BH,37,0)</f>
        <v>0</v>
      </c>
      <c r="CW106" s="124">
        <f ca="1">VLOOKUP($A106,'[5]Adjusted Factors'!$E:$BH,38,0)</f>
        <v>0</v>
      </c>
      <c r="CX106" s="124">
        <f ca="1">VLOOKUP($A106,'[5]Adjusted Factors'!$E:$BH,39,0)</f>
        <v>285.31716417910434</v>
      </c>
      <c r="CY106" s="124">
        <f ca="1">VLOOKUP($A106,'[5]Adjusted Factors'!$E:$BH,40,0)</f>
        <v>30.619402985074636</v>
      </c>
      <c r="CZ106" s="124">
        <f ca="1">VLOOKUP($A106,'[5]Adjusted Factors'!$E:$BH,41,0)</f>
        <v>20.876865671641774</v>
      </c>
      <c r="DA106" s="124">
        <f ca="1">VLOOKUP($A106,'[5]Adjusted Factors'!$E:$BH,42,0)</f>
        <v>26.444029850746269</v>
      </c>
      <c r="DB106" s="124">
        <f ca="1">VLOOKUP($A106,'[5]Adjusted Factors'!$E:$BH,43,0)</f>
        <v>4.1753731343283693</v>
      </c>
      <c r="DC106" s="124">
        <f ca="1">VLOOKUP($A106,'[5]Adjusted Factors'!$E:$BH,44,0)</f>
        <v>4.1753731343283693</v>
      </c>
      <c r="DD106" s="124">
        <f ca="1">VLOOKUP($A106,'[5]Adjusted Factors'!$E:$BH,45,0)</f>
        <v>1.3917910447761195</v>
      </c>
      <c r="DE106" s="124">
        <f ca="1">VLOOKUP($A106,'[5]Adjusted Factors'!$E:$BH,46,0)</f>
        <v>33.156172839506233</v>
      </c>
      <c r="DF106" s="124">
        <f ca="1">VLOOKUP($A106,'[5]Adjusted Factors'!$E:$BH,47,0)</f>
        <v>33.528089887640448</v>
      </c>
      <c r="DG106" s="124">
        <f ca="1">VLOOKUP($A106,'[5]Adjusted Factors'!$E:$BH,48,0)</f>
        <v>86.540095398535328</v>
      </c>
      <c r="DH106" s="124">
        <f ca="1">VLOOKUP($A106,'[5]Adjusted Factors'!$E:$BH,49,0)</f>
        <v>99.749999999999915</v>
      </c>
      <c r="DI106" s="124">
        <f ca="1">VLOOKUP($A106,'[5]Adjusted Factors'!$E:$BH,50,0)</f>
        <v>55.411214953271049</v>
      </c>
      <c r="DJ106" s="124">
        <f ca="1">VLOOKUP($A106,'[5]Adjusted Factors'!$E:$BH,51,0)</f>
        <v>0</v>
      </c>
      <c r="DK106" s="124">
        <f ca="1">VLOOKUP($A106,'[5]Adjusted Factors'!$E:$BH,52,0)</f>
        <v>0</v>
      </c>
      <c r="DL106" s="124">
        <f ca="1">VLOOKUP($A106,'[5]Adjusted Factors'!$E:$BH,53,0)</f>
        <v>0</v>
      </c>
      <c r="DM106" s="124">
        <f ca="1">VLOOKUP($A106,'[5]Adjusted Factors'!$E:$BH,54,0)</f>
        <v>85.809107955841085</v>
      </c>
      <c r="DN106" s="124">
        <f ca="1">VLOOKUP($A106,'[5]Adjusted Factors'!$E:$BH,55,0)</f>
        <v>37.953777219430499</v>
      </c>
      <c r="DO106" s="124">
        <f ca="1">VLOOKUP($A106,'[5]Adjusted Factors'!$E:$BH,55,0)</f>
        <v>37.953777219430499</v>
      </c>
    </row>
    <row r="107" spans="1:119" x14ac:dyDescent="0.2">
      <c r="A107" s="124">
        <v>147112</v>
      </c>
      <c r="B107" s="124">
        <v>8262026</v>
      </c>
      <c r="C107" s="161" t="s">
        <v>150</v>
      </c>
      <c r="D107" s="126">
        <f>VLOOKUP(A107,'[4]New ISB'!$B$6:$G$195,4,0)</f>
        <v>163</v>
      </c>
      <c r="E107" s="126">
        <f>VLOOKUP(A107,'[4]New ISB'!$B$6:$G$195,5,0)</f>
        <v>163</v>
      </c>
      <c r="F107" s="126">
        <f>VLOOKUP(A107,'[4]New ISB'!$B$6:$G$195,6,0)</f>
        <v>0</v>
      </c>
      <c r="G107" s="126">
        <f>VLOOKUP(A107,'[4]New ISB'!$B:$H,7,0)</f>
        <v>585334.81908000004</v>
      </c>
      <c r="H107" s="126">
        <f>VLOOKUP(A107,'[4]New ISB'!$B:$J,8,0)</f>
        <v>0</v>
      </c>
      <c r="I107" s="126">
        <f>VLOOKUP(A107,'[4]New ISB'!$B:$J,9,0)</f>
        <v>0</v>
      </c>
      <c r="J107" s="126">
        <f>VLOOKUP($A107,'[4]New ISB'!$B:$FF,10,0)</f>
        <v>51972.770000000033</v>
      </c>
      <c r="K107" s="126">
        <f>VLOOKUP($A107,'[4]New ISB'!$B:$FF,11,0)</f>
        <v>0</v>
      </c>
      <c r="L107" s="126">
        <f>VLOOKUP($A107,'[4]New ISB'!$B:$FF,12,0)</f>
        <v>87818.640000000014</v>
      </c>
      <c r="M107" s="126">
        <f>VLOOKUP($A107,'[4]New ISB'!$B:$FF,13,0)</f>
        <v>0</v>
      </c>
      <c r="N107" s="126">
        <f>VLOOKUP($A107,'[4]New ISB'!$B:$FF,14,0)</f>
        <v>1936.0000000000005</v>
      </c>
      <c r="O107" s="126">
        <f>VLOOKUP($A107,'[4]New ISB'!$B:$FF,15,0)</f>
        <v>293.47999999999985</v>
      </c>
      <c r="P107" s="126">
        <f>VLOOKUP($A107,'[4]New ISB'!$B:$FF,16,0)</f>
        <v>1833.0000000000005</v>
      </c>
      <c r="Q107" s="126">
        <f>VLOOKUP($A107,'[4]New ISB'!$B:$FF,17,0)</f>
        <v>39455.760000000038</v>
      </c>
      <c r="R107" s="126">
        <f>VLOOKUP($A107,'[4]New ISB'!$B:$FF,18,0)</f>
        <v>28107.490000000016</v>
      </c>
      <c r="S107" s="126">
        <f>VLOOKUP($A107,'[4]New ISB'!$B:$FF,19,0)</f>
        <v>0</v>
      </c>
      <c r="T107" s="126">
        <f>VLOOKUP($A107,'[4]New ISB'!$B:$FF,20,0)</f>
        <v>0</v>
      </c>
      <c r="U107" s="126">
        <f>VLOOKUP($A107,'[4]New ISB'!$B:$FF,21,0)</f>
        <v>0</v>
      </c>
      <c r="V107" s="126">
        <f>VLOOKUP($A107,'[4]New ISB'!$B:$FF,22,0)</f>
        <v>0</v>
      </c>
      <c r="W107" s="126">
        <f>VLOOKUP($A107,'[4]New ISB'!$B:$FF,23,0)</f>
        <v>0</v>
      </c>
      <c r="X107" s="126">
        <f>VLOOKUP($A107,'[4]New ISB'!$B:$FF,24,0)</f>
        <v>0</v>
      </c>
      <c r="Y107" s="126">
        <f>VLOOKUP($A107,'[4]New ISB'!$B:$FF,25,0)</f>
        <v>0</v>
      </c>
      <c r="Z107" s="126">
        <f>VLOOKUP($A107,'[4]New ISB'!$B:$FF,26,0)</f>
        <v>17940.630434782601</v>
      </c>
      <c r="AA107" s="126">
        <f>VLOOKUP($A107,'[4]New ISB'!$B:$FF,27,0)</f>
        <v>0</v>
      </c>
      <c r="AB107" s="126"/>
      <c r="AC107" s="126">
        <f>VLOOKUP($A107,'[4]New ISB'!$B:$FF,28,0)</f>
        <v>101988.68378342243</v>
      </c>
      <c r="AD107" s="126">
        <f>VLOOKUP($A107,'[4]New ISB'!$B:$FF,29,0)</f>
        <v>0</v>
      </c>
      <c r="AE107" s="126">
        <f>VLOOKUP($A107,'[4]New ISB'!$B:$FF,30,0)</f>
        <v>5160.3875999999973</v>
      </c>
      <c r="AF107" s="126">
        <f>VLOOKUP($A107,'[4]New ISB'!$B:$FF,31,0)</f>
        <v>0</v>
      </c>
      <c r="AG107" s="126">
        <f>VLOOKUP($A107,'[4]New ISB'!$B:$FF,32,0)</f>
        <v>138401.09</v>
      </c>
      <c r="AH107" s="126">
        <f>VLOOKUP($A107,'[4]New ISB'!$B:$FF,33,0)</f>
        <v>0</v>
      </c>
      <c r="AI107" s="126">
        <f>VLOOKUP($A107,'[4]New ISB'!$B:$FF,34,0)</f>
        <v>0</v>
      </c>
      <c r="AJ107" s="126">
        <f>VLOOKUP($A107,'[4]New ISB'!$B:$FF,35,0)</f>
        <v>0</v>
      </c>
      <c r="AK107" s="126">
        <f>VLOOKUP($A107,'[4]New ISB'!$B:$FF,36,0)</f>
        <v>24739.84</v>
      </c>
      <c r="AL107" s="126">
        <f>VLOOKUP($A107,'[4]New ISB'!$B:$FF,37,0)</f>
        <v>0</v>
      </c>
      <c r="AM107" s="126">
        <f>VLOOKUP($A107,'[4]New ISB'!$B:$FF,38,0)</f>
        <v>0</v>
      </c>
      <c r="AN107" s="126">
        <f>VLOOKUP($A107,'[4]New ISB'!$B:$FF,39,0)</f>
        <v>0</v>
      </c>
      <c r="AO107" s="126">
        <f>VLOOKUP($A107,'[4]New ISB'!$B:$FF,40,0)</f>
        <v>0</v>
      </c>
      <c r="AP107" s="126">
        <f>VLOOKUP($A107,'[4]New ISB'!$B:$FF,41,0)</f>
        <v>0</v>
      </c>
      <c r="AQ107" s="126">
        <f>VLOOKUP($A107,'[4]New ISB'!$B:$FF,42,0)</f>
        <v>0</v>
      </c>
      <c r="AR107" s="126">
        <f>VLOOKUP($A107,'[4]New ISB'!$B:$FF,43,0)</f>
        <v>0</v>
      </c>
      <c r="AS107" s="126">
        <f>VLOOKUP($A107,'[4]New ISB'!$B:$FF,44,0)</f>
        <v>0</v>
      </c>
      <c r="AT107" s="126">
        <f t="shared" si="23"/>
        <v>585334.81908000004</v>
      </c>
      <c r="AU107" s="126">
        <f t="shared" si="24"/>
        <v>336506.84181820514</v>
      </c>
      <c r="AV107" s="126">
        <f t="shared" si="25"/>
        <v>163140.93</v>
      </c>
      <c r="AW107" s="126">
        <f>VLOOKUP($A107,'[4]New ISB'!$B:$FF,48,0)</f>
        <v>131537.93464140856</v>
      </c>
      <c r="AX107" s="126">
        <f t="shared" si="26"/>
        <v>1084982.5908982051</v>
      </c>
      <c r="AY107" s="126">
        <f>VLOOKUP($A107,'[4]New ISB'!$B:$CC,50,0)</f>
        <v>1060242.750898205</v>
      </c>
      <c r="AZ107" s="126">
        <f>VLOOKUP($A107,'[4]New ISB'!$B:$CC,51,0)</f>
        <v>4610</v>
      </c>
      <c r="BA107" s="126">
        <f>VLOOKUP($A107,'[4]New ISB'!$B:$CC,52,0)</f>
        <v>751430</v>
      </c>
      <c r="BB107" s="126">
        <f>VLOOKUP($A107,'[4]New ISB'!$B:$CC,53,0)</f>
        <v>0</v>
      </c>
      <c r="BC107" s="126">
        <f>VLOOKUP($A107,'[4]New ISB'!$B:$CC,54,0)</f>
        <v>0</v>
      </c>
      <c r="BD107" s="126">
        <f>VLOOKUP($A107,'[4]New ISB'!$B:$CC,55,0)</f>
        <v>1084982.5908982051</v>
      </c>
      <c r="BE107" s="126">
        <f>VLOOKUP($A107,'[4]New ISB'!$B:$CC,56,0)</f>
        <v>1084982.5908982051</v>
      </c>
      <c r="BF107" s="126">
        <f>VLOOKUP($A107,'[4]New ISB'!$B:$CC,57,0)</f>
        <v>0</v>
      </c>
      <c r="BG107" s="126">
        <f>VLOOKUP($A107,'[4]New ISB'!$B:$CC,58,0)</f>
        <v>776169.84</v>
      </c>
      <c r="BH107" s="126">
        <f>VLOOKUP($A107,'[4]New ISB'!$B:$CC,59,0)</f>
        <v>613028.91</v>
      </c>
      <c r="BI107" s="126">
        <f>VLOOKUP($A107,'[4]New ISB'!$B:$CC,60,0)</f>
        <v>921841.66089820513</v>
      </c>
      <c r="BJ107" s="126">
        <f>VLOOKUP($A107,'[4]New ISB'!$B:$CC,61,0)</f>
        <v>5655.4703122589272</v>
      </c>
      <c r="BK107" s="126">
        <f>VLOOKUP($A107,'[4]New ISB'!$B:$CC,62,0)</f>
        <v>5551.5648155688623</v>
      </c>
      <c r="BL107" s="159">
        <f>VLOOKUP($A107,'[4]New ISB'!$B:$CC,63,0)</f>
        <v>1.8716434040123478E-2</v>
      </c>
      <c r="BM107" s="126">
        <f>VLOOKUP($A107,'[4]New ISB'!$B:$CC,64,0)</f>
        <v>0</v>
      </c>
      <c r="BN107" s="126">
        <f>VLOOKUP($A107,'[4]New ISB'!$B:$CC,65,0)</f>
        <v>0</v>
      </c>
      <c r="BO107" s="126">
        <f>VLOOKUP($A107,'[4]New ISB'!$B:$CC,66,0)</f>
        <v>1084982.5908982051</v>
      </c>
      <c r="BP107" s="126">
        <f>VLOOKUP($A107,'[4]New ISB'!$B:$CC,67,0)</f>
        <v>6504.556753976718</v>
      </c>
      <c r="BQ107" s="127" t="str">
        <f>VLOOKUP($A107,'[4]New ISB'!$B:$CC,68,0)</f>
        <v>Y</v>
      </c>
      <c r="BR107" s="126">
        <f>VLOOKUP($A107,'[4]New ISB'!$B:$CC,69,0)</f>
        <v>6656.3349134859209</v>
      </c>
      <c r="BS107" s="159">
        <f>VLOOKUP($A107,'[4]New ISB'!$B:$CC,70,0)</f>
        <v>6.7376645233407917E-3</v>
      </c>
      <c r="BT107" s="126">
        <f>VLOOKUP($A107,'[4]New ISB'!$B:$CC,71,0)</f>
        <v>0</v>
      </c>
      <c r="BU107" s="126">
        <f>VLOOKUP($A107,'[4]New ISB'!$B:$CC,72,0)</f>
        <v>1084982.5908982051</v>
      </c>
      <c r="BV107" s="126">
        <f>VLOOKUP($A107,'[4]New ISB'!$B:$CC,73,0)</f>
        <v>0</v>
      </c>
      <c r="BW107" s="126">
        <f>VLOOKUP($A107,'[4]New ISB'!$B:$CC,74,0)</f>
        <v>1084982.5908982051</v>
      </c>
      <c r="BY107" s="126">
        <f>VLOOKUP($A107,'[4]New ISB'!$B:$CC,75,0)</f>
        <v>24739.84</v>
      </c>
      <c r="BZ107" s="126">
        <f>VLOOKUP($A107,'[4]New ISB'!$B:$CC,76,0)</f>
        <v>1060242.750898205</v>
      </c>
      <c r="CA107" s="126">
        <f>VLOOKUP(A107,'[4]New ISB'!$B:$F,5,0)</f>
        <v>163</v>
      </c>
      <c r="CB107" s="129">
        <f>VLOOKUP($A107,'[4]Adjusted Factors'!$E:$W,18,0)</f>
        <v>0</v>
      </c>
      <c r="CC107" s="129">
        <f>VLOOKUP($A107,'[4]Adjusted Factors'!$E:$W,19,0)</f>
        <v>0</v>
      </c>
      <c r="CE107" s="126"/>
      <c r="CI107" s="124" t="s">
        <v>208</v>
      </c>
      <c r="CJ107" s="124">
        <v>2306</v>
      </c>
      <c r="CK107" s="144"/>
      <c r="CL107" s="145"/>
      <c r="CM107" s="124">
        <f ca="1">VLOOKUP($A107,'[5]Adjusted Factors'!$E:$BH,28,0)</f>
        <v>103.00000000000007</v>
      </c>
      <c r="CN107" s="124">
        <f ca="1">VLOOKUP($A107,'[5]Adjusted Factors'!$E:$BH,29,0)</f>
        <v>104.00000000000001</v>
      </c>
      <c r="CO107" s="124">
        <f ca="1">VLOOKUP($A107,'[5]Adjusted Factors'!$E:$BH,30,0)</f>
        <v>0</v>
      </c>
      <c r="CP107" s="124">
        <f ca="1">VLOOKUP($A107,'[5]Adjusted Factors'!$E:$BH,31,0)</f>
        <v>0</v>
      </c>
      <c r="CQ107" s="124">
        <f ca="1">VLOOKUP($A107,'[5]Adjusted Factors'!$E:$BH,32,0)</f>
        <v>18.000000000000043</v>
      </c>
      <c r="CR107" s="124">
        <f ca="1">VLOOKUP($A107,'[5]Adjusted Factors'!$E:$BH,33,0)</f>
        <v>8.0000000000000018</v>
      </c>
      <c r="CS107" s="124">
        <f ca="1">VLOOKUP($A107,'[5]Adjusted Factors'!$E:$BH,34,0)</f>
        <v>0.99999999999999933</v>
      </c>
      <c r="CT107" s="124">
        <f ca="1">VLOOKUP($A107,'[5]Adjusted Factors'!$E:$BH,35,0)</f>
        <v>4.0000000000000009</v>
      </c>
      <c r="CU107" s="124">
        <f ca="1">VLOOKUP($A107,'[5]Adjusted Factors'!$E:$BH,36,0)</f>
        <v>79.000000000000071</v>
      </c>
      <c r="CV107" s="124">
        <f ca="1">VLOOKUP($A107,'[5]Adjusted Factors'!$E:$BH,37,0)</f>
        <v>53.000000000000028</v>
      </c>
      <c r="CW107" s="124">
        <f ca="1">VLOOKUP($A107,'[5]Adjusted Factors'!$E:$BH,38,0)</f>
        <v>0</v>
      </c>
      <c r="CX107" s="124">
        <f ca="1">VLOOKUP($A107,'[5]Adjusted Factors'!$E:$BH,39,0)</f>
        <v>0</v>
      </c>
      <c r="CY107" s="124">
        <f ca="1">VLOOKUP($A107,'[5]Adjusted Factors'!$E:$BH,40,0)</f>
        <v>0</v>
      </c>
      <c r="CZ107" s="124">
        <f ca="1">VLOOKUP($A107,'[5]Adjusted Factors'!$E:$BH,41,0)</f>
        <v>0</v>
      </c>
      <c r="DA107" s="124">
        <f ca="1">VLOOKUP($A107,'[5]Adjusted Factors'!$E:$BH,42,0)</f>
        <v>0</v>
      </c>
      <c r="DB107" s="124">
        <f ca="1">VLOOKUP($A107,'[5]Adjusted Factors'!$E:$BH,43,0)</f>
        <v>0</v>
      </c>
      <c r="DC107" s="124">
        <f ca="1">VLOOKUP($A107,'[5]Adjusted Factors'!$E:$BH,44,0)</f>
        <v>0</v>
      </c>
      <c r="DD107" s="124">
        <f ca="1">VLOOKUP($A107,'[5]Adjusted Factors'!$E:$BH,45,0)</f>
        <v>0</v>
      </c>
      <c r="DE107" s="124">
        <f ca="1">VLOOKUP($A107,'[5]Adjusted Factors'!$E:$BH,46,0)</f>
        <v>29.528985507246365</v>
      </c>
      <c r="DF107" s="124">
        <f ca="1">VLOOKUP($A107,'[5]Adjusted Factors'!$E:$BH,47,0)</f>
        <v>0</v>
      </c>
      <c r="DG107" s="124">
        <f ca="1">VLOOKUP($A107,'[5]Adjusted Factors'!$E:$BH,48,0)</f>
        <v>84.649854156538623</v>
      </c>
      <c r="DH107" s="124">
        <f ca="1">VLOOKUP($A107,'[5]Adjusted Factors'!$E:$BH,49,0)</f>
        <v>0</v>
      </c>
      <c r="DI107" s="124">
        <f ca="1">VLOOKUP($A107,'[5]Adjusted Factors'!$E:$BH,50,0)</f>
        <v>0</v>
      </c>
      <c r="DJ107" s="124">
        <f ca="1">VLOOKUP($A107,'[5]Adjusted Factors'!$E:$BH,51,0)</f>
        <v>0</v>
      </c>
      <c r="DK107" s="124">
        <f ca="1">VLOOKUP($A107,'[5]Adjusted Factors'!$E:$BH,52,0)</f>
        <v>0</v>
      </c>
      <c r="DL107" s="124">
        <f ca="1">VLOOKUP($A107,'[5]Adjusted Factors'!$E:$BH,53,0)</f>
        <v>0</v>
      </c>
      <c r="DM107" s="124">
        <f ca="1">VLOOKUP($A107,'[5]Adjusted Factors'!$E:$BH,54,0)</f>
        <v>0</v>
      </c>
      <c r="DN107" s="124">
        <f ca="1">VLOOKUP($A107,'[5]Adjusted Factors'!$E:$BH,55,0)</f>
        <v>5.2199999999999971</v>
      </c>
      <c r="DO107" s="124">
        <f ca="1">VLOOKUP($A107,'[5]Adjusted Factors'!$E:$BH,55,0)</f>
        <v>5.2199999999999971</v>
      </c>
    </row>
    <row r="108" spans="1:119" x14ac:dyDescent="0.2">
      <c r="A108" s="124">
        <v>149470</v>
      </c>
      <c r="B108" s="124">
        <v>8262032</v>
      </c>
      <c r="C108" s="124" t="s">
        <v>324</v>
      </c>
      <c r="D108" s="126">
        <f>VLOOKUP(A108,'[4]New ISB'!$B$6:$G$195,4,0)</f>
        <v>92.5</v>
      </c>
      <c r="E108" s="126">
        <f>VLOOKUP(A108,'[4]New ISB'!$B$6:$G$195,5,0)</f>
        <v>92.5</v>
      </c>
      <c r="F108" s="126">
        <f>VLOOKUP(A108,'[4]New ISB'!$B$6:$G$195,6,0)</f>
        <v>0</v>
      </c>
      <c r="G108" s="126">
        <f>VLOOKUP(A108,'[4]New ISB'!$B:$H,7,0)</f>
        <v>332168.53230000002</v>
      </c>
      <c r="H108" s="126">
        <f>VLOOKUP(A108,'[4]New ISB'!$B:$J,8,0)</f>
        <v>0</v>
      </c>
      <c r="I108" s="126">
        <f>VLOOKUP(A108,'[4]New ISB'!$B:$J,9,0)</f>
        <v>0</v>
      </c>
      <c r="J108" s="126">
        <f>VLOOKUP($A108,'[4]New ISB'!$B:$FF,10,0)</f>
        <v>0</v>
      </c>
      <c r="K108" s="126">
        <f>VLOOKUP($A108,'[4]New ISB'!$B:$FF,11,0)</f>
        <v>0</v>
      </c>
      <c r="L108" s="126">
        <f>VLOOKUP($A108,'[4]New ISB'!$B:$FF,12,0)</f>
        <v>0</v>
      </c>
      <c r="M108" s="126">
        <f>VLOOKUP($A108,'[4]New ISB'!$B:$FF,13,0)</f>
        <v>0</v>
      </c>
      <c r="N108" s="126">
        <f>VLOOKUP($A108,'[4]New ISB'!$B:$FF,14,0)</f>
        <v>0</v>
      </c>
      <c r="O108" s="126">
        <f>VLOOKUP($A108,'[4]New ISB'!$B:$FF,15,0)</f>
        <v>0</v>
      </c>
      <c r="P108" s="126">
        <f>VLOOKUP($A108,'[4]New ISB'!$B:$FF,16,0)</f>
        <v>0</v>
      </c>
      <c r="Q108" s="126">
        <f>VLOOKUP($A108,'[4]New ISB'!$B:$FF,17,0)</f>
        <v>0</v>
      </c>
      <c r="R108" s="126">
        <f>VLOOKUP($A108,'[4]New ISB'!$B:$FF,18,0)</f>
        <v>0</v>
      </c>
      <c r="S108" s="126">
        <f>VLOOKUP($A108,'[4]New ISB'!$B:$FF,19,0)</f>
        <v>0</v>
      </c>
      <c r="T108" s="126">
        <f>VLOOKUP($A108,'[4]New ISB'!$B:$FF,20,0)</f>
        <v>0</v>
      </c>
      <c r="U108" s="126">
        <f>VLOOKUP($A108,'[4]New ISB'!$B:$FF,21,0)</f>
        <v>0</v>
      </c>
      <c r="V108" s="126">
        <f>VLOOKUP($A108,'[4]New ISB'!$B:$FF,22,0)</f>
        <v>0</v>
      </c>
      <c r="W108" s="126">
        <f>VLOOKUP($A108,'[4]New ISB'!$B:$FF,23,0)</f>
        <v>0</v>
      </c>
      <c r="X108" s="126">
        <f>VLOOKUP($A108,'[4]New ISB'!$B:$FF,24,0)</f>
        <v>0</v>
      </c>
      <c r="Y108" s="126">
        <f>VLOOKUP($A108,'[4]New ISB'!$B:$FF,25,0)</f>
        <v>0</v>
      </c>
      <c r="Z108" s="126">
        <f>VLOOKUP($A108,'[4]New ISB'!$B:$FF,26,0)</f>
        <v>44959.439999999995</v>
      </c>
      <c r="AA108" s="126">
        <f>VLOOKUP($A108,'[4]New ISB'!$B:$FF,27,0)</f>
        <v>0</v>
      </c>
      <c r="AB108" s="126"/>
      <c r="AC108" s="126">
        <f>VLOOKUP($A108,'[4]New ISB'!$B:$FF,28,0)</f>
        <v>37148.924999999996</v>
      </c>
      <c r="AD108" s="126">
        <f>VLOOKUP($A108,'[4]New ISB'!$B:$FF,29,0)</f>
        <v>0</v>
      </c>
      <c r="AE108" s="126">
        <f>VLOOKUP($A108,'[4]New ISB'!$B:$FF,30,0)</f>
        <v>0</v>
      </c>
      <c r="AF108" s="126">
        <f>VLOOKUP($A108,'[4]New ISB'!$B:$FF,31,0)</f>
        <v>0</v>
      </c>
      <c r="AG108" s="126">
        <f>VLOOKUP($A108,'[4]New ISB'!$B:$FF,32,0)</f>
        <v>138401.09</v>
      </c>
      <c r="AH108" s="126">
        <f>VLOOKUP($A108,'[4]New ISB'!$B:$FF,33,0)</f>
        <v>0</v>
      </c>
      <c r="AI108" s="126">
        <f>VLOOKUP($A108,'[4]New ISB'!$B:$FF,34,0)</f>
        <v>0</v>
      </c>
      <c r="AJ108" s="126">
        <f>VLOOKUP($A108,'[4]New ISB'!$B:$FF,35,0)</f>
        <v>0</v>
      </c>
      <c r="AK108" s="126">
        <f>VLOOKUP($A108,'[4]New ISB'!$B:$FF,36,0)</f>
        <v>0</v>
      </c>
      <c r="AL108" s="126">
        <f>VLOOKUP($A108,'[4]New ISB'!$B:$FF,37,0)</f>
        <v>0</v>
      </c>
      <c r="AM108" s="126">
        <f>VLOOKUP($A108,'[4]New ISB'!$B:$FF,38,0)</f>
        <v>0</v>
      </c>
      <c r="AN108" s="126">
        <f>VLOOKUP($A108,'[4]New ISB'!$B:$FF,39,0)</f>
        <v>0</v>
      </c>
      <c r="AO108" s="126">
        <f>VLOOKUP($A108,'[4]New ISB'!$B:$FF,40,0)</f>
        <v>0</v>
      </c>
      <c r="AP108" s="126">
        <f>VLOOKUP($A108,'[4]New ISB'!$B:$FF,41,0)</f>
        <v>0</v>
      </c>
      <c r="AQ108" s="126">
        <f>VLOOKUP($A108,'[4]New ISB'!$B:$FF,42,0)</f>
        <v>0</v>
      </c>
      <c r="AR108" s="126">
        <f>VLOOKUP($A108,'[4]New ISB'!$B:$FF,43,0)</f>
        <v>0</v>
      </c>
      <c r="AS108" s="126">
        <f>VLOOKUP($A108,'[4]New ISB'!$B:$FF,44,0)</f>
        <v>0</v>
      </c>
      <c r="AT108" s="126">
        <f t="shared" si="23"/>
        <v>332168.53230000002</v>
      </c>
      <c r="AU108" s="126">
        <f t="shared" si="24"/>
        <v>82108.364999999991</v>
      </c>
      <c r="AV108" s="126">
        <f t="shared" si="25"/>
        <v>138401.09</v>
      </c>
      <c r="AW108" s="126">
        <f>VLOOKUP($A108,'[4]New ISB'!$B:$FF,48,0)</f>
        <v>30746.736041999997</v>
      </c>
      <c r="AX108" s="126">
        <f t="shared" si="26"/>
        <v>552677.98730000004</v>
      </c>
      <c r="AY108" s="126">
        <f>VLOOKUP($A108,'[4]New ISB'!$B:$CC,50,0)</f>
        <v>552677.98730000004</v>
      </c>
      <c r="AZ108" s="126">
        <f>VLOOKUP($A108,'[4]New ISB'!$B:$CC,51,0)</f>
        <v>4610</v>
      </c>
      <c r="BA108" s="126">
        <f>VLOOKUP($A108,'[4]New ISB'!$B:$CC,52,0)</f>
        <v>426425</v>
      </c>
      <c r="BB108" s="126">
        <f>VLOOKUP($A108,'[4]New ISB'!$B:$CC,53,0)</f>
        <v>0</v>
      </c>
      <c r="BC108" s="126">
        <f>VLOOKUP($A108,'[4]New ISB'!$B:$CC,54,0)</f>
        <v>0</v>
      </c>
      <c r="BD108" s="126">
        <f>VLOOKUP($A108,'[4]New ISB'!$B:$CC,55,0)</f>
        <v>552677.98730000004</v>
      </c>
      <c r="BE108" s="126">
        <f>VLOOKUP($A108,'[4]New ISB'!$B:$CC,56,0)</f>
        <v>552677.98730000004</v>
      </c>
      <c r="BF108" s="126">
        <f>VLOOKUP($A108,'[4]New ISB'!$B:$CC,57,0)</f>
        <v>0</v>
      </c>
      <c r="BG108" s="126">
        <f>VLOOKUP($A108,'[4]New ISB'!$B:$CC,58,0)</f>
        <v>426425</v>
      </c>
      <c r="BH108" s="126">
        <f>VLOOKUP($A108,'[4]New ISB'!$B:$CC,59,0)</f>
        <v>288023.91000000003</v>
      </c>
      <c r="BI108" s="126">
        <f>VLOOKUP($A108,'[4]New ISB'!$B:$CC,60,0)</f>
        <v>414276.89730000007</v>
      </c>
      <c r="BJ108" s="126">
        <f>VLOOKUP($A108,'[4]New ISB'!$B:$CC,61,0)</f>
        <v>4478.6691600000004</v>
      </c>
      <c r="BK108" s="126">
        <f>VLOOKUP($A108,'[4]New ISB'!$B:$CC,62,0)</f>
        <v>4107.552153015874</v>
      </c>
      <c r="BL108" s="159">
        <f>VLOOKUP($A108,'[4]New ISB'!$B:$CC,63,0)</f>
        <v>9.034991965023316E-2</v>
      </c>
      <c r="BM108" s="126">
        <f>VLOOKUP($A108,'[4]New ISB'!$B:$CC,64,0)</f>
        <v>0</v>
      </c>
      <c r="BN108" s="126">
        <f>VLOOKUP($A108,'[4]New ISB'!$B:$CC,65,0)</f>
        <v>0</v>
      </c>
      <c r="BO108" s="126">
        <f>VLOOKUP($A108,'[4]New ISB'!$B:$CC,66,0)</f>
        <v>552677.98730000004</v>
      </c>
      <c r="BP108" s="126">
        <f>VLOOKUP($A108,'[4]New ISB'!$B:$CC,67,0)</f>
        <v>5974.8971600000004</v>
      </c>
      <c r="BQ108" s="127" t="str">
        <f>VLOOKUP($A108,'[4]New ISB'!$B:$CC,68,0)</f>
        <v>Y</v>
      </c>
      <c r="BR108" s="126">
        <f>VLOOKUP($A108,'[4]New ISB'!$B:$CC,69,0)</f>
        <v>5974.8971600000004</v>
      </c>
      <c r="BS108" s="159">
        <f>VLOOKUP($A108,'[4]New ISB'!$B:$CC,70,0)</f>
        <v>5.8376466058032594E-2</v>
      </c>
      <c r="BT108" s="126">
        <f>VLOOKUP($A108,'[4]New ISB'!$B:$CC,71,0)</f>
        <v>0</v>
      </c>
      <c r="BU108" s="126">
        <f>VLOOKUP($A108,'[4]New ISB'!$B:$CC,72,0)</f>
        <v>552677.98730000004</v>
      </c>
      <c r="BV108" s="126">
        <f>VLOOKUP($A108,'[4]New ISB'!$B:$CC,73,0)</f>
        <v>0</v>
      </c>
      <c r="BW108" s="126">
        <f>VLOOKUP($A108,'[4]New ISB'!$B:$CC,74,0)</f>
        <v>552677.98730000004</v>
      </c>
      <c r="BY108" s="126">
        <f>VLOOKUP($A108,'[4]New ISB'!$B:$CC,75,0)</f>
        <v>0</v>
      </c>
      <c r="BZ108" s="126">
        <f>VLOOKUP($A108,'[4]New ISB'!$B:$CC,76,0)</f>
        <v>552677.98730000004</v>
      </c>
      <c r="CA108" s="126">
        <f>VLOOKUP(A108,'[4]New ISB'!$B:$F,5,0)</f>
        <v>92.5</v>
      </c>
      <c r="CB108" s="129">
        <f>VLOOKUP($A108,'[4]Adjusted Factors'!$E:$W,18,0)</f>
        <v>0</v>
      </c>
      <c r="CC108" s="129">
        <f>VLOOKUP($A108,'[4]Adjusted Factors'!$E:$W,19,0)</f>
        <v>0</v>
      </c>
      <c r="CI108" s="124" t="s">
        <v>209</v>
      </c>
      <c r="CJ108" s="124">
        <v>2122</v>
      </c>
      <c r="CL108" s="145"/>
      <c r="CM108" s="124">
        <f ca="1">VLOOKUP($A108,'[5]Adjusted Factors'!$E:$BH,28,0)</f>
        <v>0</v>
      </c>
      <c r="CN108" s="124">
        <f ca="1">VLOOKUP($A108,'[5]Adjusted Factors'!$E:$BH,29,0)</f>
        <v>0</v>
      </c>
      <c r="CO108" s="124">
        <f ca="1">VLOOKUP($A108,'[5]Adjusted Factors'!$E:$BH,30,0)</f>
        <v>0</v>
      </c>
      <c r="CP108" s="124">
        <f ca="1">VLOOKUP($A108,'[5]Adjusted Factors'!$E:$BH,31,0)</f>
        <v>0</v>
      </c>
      <c r="CQ108" s="124">
        <f ca="1">VLOOKUP($A108,'[5]Adjusted Factors'!$E:$BH,32,0)</f>
        <v>92.5</v>
      </c>
      <c r="CR108" s="124">
        <f ca="1">VLOOKUP($A108,'[5]Adjusted Factors'!$E:$BH,33,0)</f>
        <v>0</v>
      </c>
      <c r="CS108" s="124">
        <f ca="1">VLOOKUP($A108,'[5]Adjusted Factors'!$E:$BH,34,0)</f>
        <v>0</v>
      </c>
      <c r="CT108" s="124">
        <f ca="1">VLOOKUP($A108,'[5]Adjusted Factors'!$E:$BH,35,0)</f>
        <v>0</v>
      </c>
      <c r="CU108" s="124">
        <f ca="1">VLOOKUP($A108,'[5]Adjusted Factors'!$E:$BH,36,0)</f>
        <v>0</v>
      </c>
      <c r="CV108" s="124">
        <f ca="1">VLOOKUP($A108,'[5]Adjusted Factors'!$E:$BH,37,0)</f>
        <v>0</v>
      </c>
      <c r="CW108" s="124">
        <f ca="1">VLOOKUP($A108,'[5]Adjusted Factors'!$E:$BH,38,0)</f>
        <v>0</v>
      </c>
      <c r="CX108" s="124">
        <f ca="1">VLOOKUP($A108,'[5]Adjusted Factors'!$E:$BH,39,0)</f>
        <v>0</v>
      </c>
      <c r="CY108" s="124">
        <f ca="1">VLOOKUP($A108,'[5]Adjusted Factors'!$E:$BH,40,0)</f>
        <v>0</v>
      </c>
      <c r="CZ108" s="124">
        <f ca="1">VLOOKUP($A108,'[5]Adjusted Factors'!$E:$BH,41,0)</f>
        <v>0</v>
      </c>
      <c r="DA108" s="124">
        <f ca="1">VLOOKUP($A108,'[5]Adjusted Factors'!$E:$BH,42,0)</f>
        <v>0</v>
      </c>
      <c r="DB108" s="124">
        <f ca="1">VLOOKUP($A108,'[5]Adjusted Factors'!$E:$BH,43,0)</f>
        <v>0</v>
      </c>
      <c r="DC108" s="124">
        <f ca="1">VLOOKUP($A108,'[5]Adjusted Factors'!$E:$BH,44,0)</f>
        <v>0</v>
      </c>
      <c r="DD108" s="124">
        <f ca="1">VLOOKUP($A108,'[5]Adjusted Factors'!$E:$BH,45,0)</f>
        <v>0</v>
      </c>
      <c r="DE108" s="124">
        <f ca="1">VLOOKUP($A108,'[5]Adjusted Factors'!$E:$BH,46,0)</f>
        <v>74</v>
      </c>
      <c r="DF108" s="124">
        <f ca="1">VLOOKUP($A108,'[5]Adjusted Factors'!$E:$BH,47,0)</f>
        <v>0</v>
      </c>
      <c r="DG108" s="124">
        <f ca="1">VLOOKUP($A108,'[5]Adjusted Factors'!$E:$BH,48,0)</f>
        <v>30.833333333333332</v>
      </c>
      <c r="DH108" s="124">
        <f ca="1">VLOOKUP($A108,'[5]Adjusted Factors'!$E:$BH,49,0)</f>
        <v>0</v>
      </c>
      <c r="DI108" s="124">
        <f ca="1">VLOOKUP($A108,'[5]Adjusted Factors'!$E:$BH,50,0)</f>
        <v>0</v>
      </c>
      <c r="DJ108" s="124">
        <f ca="1">VLOOKUP($A108,'[5]Adjusted Factors'!$E:$BH,51,0)</f>
        <v>0</v>
      </c>
      <c r="DK108" s="124">
        <f ca="1">VLOOKUP($A108,'[5]Adjusted Factors'!$E:$BH,52,0)</f>
        <v>0</v>
      </c>
      <c r="DL108" s="124">
        <f ca="1">VLOOKUP($A108,'[5]Adjusted Factors'!$E:$BH,53,0)</f>
        <v>0</v>
      </c>
      <c r="DM108" s="124">
        <f ca="1">VLOOKUP($A108,'[5]Adjusted Factors'!$E:$BH,54,0)</f>
        <v>0</v>
      </c>
      <c r="DN108" s="124">
        <f ca="1">VLOOKUP($A108,'[5]Adjusted Factors'!$E:$BH,55,0)</f>
        <v>0</v>
      </c>
      <c r="DO108" s="124">
        <f ca="1">VLOOKUP($A108,'[5]Adjusted Factors'!$E:$BH,55,0)</f>
        <v>0</v>
      </c>
    </row>
  </sheetData>
  <sheetProtection algorithmName="SHA-512" hashValue="BgBzhPRXCiZXsJE5Bp71/sTs5zjBWCJAFzrJWXvbYy1ALoxV/p7uwLLltRFApOrWTGVMak51tEk39UCcgOPi6w==" saltValue="SukviZtY42IF+yJRAGgmLA==" spinCount="100000" sheet="1" objects="1" scenarios="1"/>
  <autoFilter ref="A2:CK105" xr:uid="{00000000-0009-0000-0000-000001000000}"/>
  <sortState xmlns:xlrd2="http://schemas.microsoft.com/office/spreadsheetml/2017/richdata2" ref="CI4:CJ106">
    <sortCondition ref="CI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0DD5-EED0-4551-B698-D16E37B6C797}">
  <sheetPr codeName="Sheet2"/>
  <dimension ref="A1:R73"/>
  <sheetViews>
    <sheetView topLeftCell="C49" workbookViewId="0">
      <selection activeCell="H69" activeCellId="1" sqref="R69 H69"/>
    </sheetView>
  </sheetViews>
  <sheetFormatPr defaultColWidth="9.140625" defaultRowHeight="12.75" x14ac:dyDescent="0.2"/>
  <cols>
    <col min="1" max="1" width="5.7109375" style="124" bestFit="1" customWidth="1"/>
    <col min="2" max="2" width="34.5703125" style="124" bestFit="1" customWidth="1"/>
    <col min="3" max="4" width="34.5703125" style="124" customWidth="1"/>
    <col min="5" max="5" width="9.28515625" style="124" bestFit="1" customWidth="1"/>
    <col min="6" max="6" width="10" style="124" bestFit="1" customWidth="1"/>
    <col min="7" max="7" width="9.140625" style="126"/>
    <col min="8" max="8" width="10.140625" style="126" bestFit="1" customWidth="1"/>
    <col min="9" max="10" width="10.140625" style="124" bestFit="1" customWidth="1"/>
    <col min="11" max="11" width="9.140625" style="124"/>
    <col min="12" max="12" width="10.7109375" style="129" bestFit="1" customWidth="1"/>
    <col min="13" max="15" width="9.140625" style="124"/>
    <col min="16" max="16" width="27.140625" style="124" customWidth="1"/>
    <col min="17" max="17" width="9.140625" style="124"/>
    <col min="18" max="18" width="16.5703125" style="124" bestFit="1" customWidth="1"/>
    <col min="19" max="16384" width="9.140625" style="124"/>
  </cols>
  <sheetData>
    <row r="1" spans="1:18" x14ac:dyDescent="0.2">
      <c r="A1" s="128">
        <v>1</v>
      </c>
      <c r="B1" s="128">
        <v>2</v>
      </c>
      <c r="C1" s="128"/>
      <c r="D1" s="128"/>
      <c r="E1" s="128">
        <v>3</v>
      </c>
      <c r="F1" s="128">
        <v>4</v>
      </c>
    </row>
    <row r="2" spans="1:18" ht="15.75" x14ac:dyDescent="0.25">
      <c r="A2" s="130" t="s">
        <v>327</v>
      </c>
    </row>
    <row r="3" spans="1:18" x14ac:dyDescent="0.2">
      <c r="A3" s="131"/>
      <c r="B3" s="131"/>
      <c r="C3" s="131"/>
      <c r="D3" s="131"/>
      <c r="E3" s="131"/>
      <c r="F3" s="131"/>
    </row>
    <row r="4" spans="1:18" x14ac:dyDescent="0.2">
      <c r="A4" s="131"/>
      <c r="B4" s="132"/>
      <c r="C4" s="132"/>
      <c r="D4" s="132"/>
      <c r="E4" s="132"/>
      <c r="F4" s="132"/>
    </row>
    <row r="5" spans="1:18" ht="25.5" x14ac:dyDescent="0.2">
      <c r="A5" s="132" t="s">
        <v>328</v>
      </c>
      <c r="B5" s="132" t="s">
        <v>329</v>
      </c>
      <c r="C5" s="132"/>
      <c r="D5" s="132"/>
      <c r="E5" s="132" t="s">
        <v>330</v>
      </c>
      <c r="F5" s="132" t="s">
        <v>331</v>
      </c>
      <c r="G5" s="133" t="s">
        <v>332</v>
      </c>
      <c r="H5" s="134" t="s">
        <v>333</v>
      </c>
      <c r="I5" s="134" t="s">
        <v>38</v>
      </c>
      <c r="J5" s="132" t="s">
        <v>317</v>
      </c>
      <c r="P5" s="125" t="s">
        <v>334</v>
      </c>
      <c r="R5" s="124" t="s">
        <v>335</v>
      </c>
    </row>
    <row r="6" spans="1:18" ht="15" x14ac:dyDescent="0.25">
      <c r="A6" s="131"/>
      <c r="B6" s="131"/>
      <c r="C6" s="135">
        <v>8261001</v>
      </c>
      <c r="D6" s="136" t="s">
        <v>318</v>
      </c>
      <c r="E6" s="131"/>
      <c r="F6" s="131"/>
      <c r="G6" s="126">
        <f>SUM(G7:G67)</f>
        <v>0</v>
      </c>
      <c r="H6" s="126">
        <f t="shared" ref="H6:J6" si="0">SUM(H7:H67)</f>
        <v>24999.999999999993</v>
      </c>
      <c r="I6" s="126">
        <f t="shared" si="0"/>
        <v>327589.80000000016</v>
      </c>
      <c r="J6" s="126">
        <f t="shared" si="0"/>
        <v>352589.80000000005</v>
      </c>
      <c r="L6" s="126"/>
    </row>
    <row r="7" spans="1:18" ht="15" x14ac:dyDescent="0.25">
      <c r="A7" s="124">
        <v>2348</v>
      </c>
      <c r="B7" s="124" t="s">
        <v>336</v>
      </c>
      <c r="C7" s="135">
        <v>8262348</v>
      </c>
      <c r="D7" s="136" t="s">
        <v>80</v>
      </c>
      <c r="E7" s="124" t="s">
        <v>337</v>
      </c>
      <c r="F7" s="124" t="s">
        <v>338</v>
      </c>
      <c r="G7" s="126">
        <v>0</v>
      </c>
      <c r="H7" s="126">
        <f>VLOOKUP(C7,'[6]De-delegation Total'!$C:$G,5,0)</f>
        <v>463.20123520329383</v>
      </c>
      <c r="I7" s="126">
        <f>VLOOKUP(C7,'[6]De-delegation Total'!$C:$H,6,0)</f>
        <v>6069.6</v>
      </c>
      <c r="J7" s="126">
        <f>SUM(G7:I7)</f>
        <v>6532.8012352032938</v>
      </c>
      <c r="N7" s="129"/>
      <c r="R7" s="126">
        <f>P7+I7</f>
        <v>6069.6</v>
      </c>
    </row>
    <row r="8" spans="1:18" ht="15" x14ac:dyDescent="0.25">
      <c r="A8" s="124">
        <v>2238</v>
      </c>
      <c r="B8" s="124" t="s">
        <v>339</v>
      </c>
      <c r="C8" s="135">
        <v>8262238</v>
      </c>
      <c r="D8" s="136" t="s">
        <v>84</v>
      </c>
      <c r="E8" s="124" t="s">
        <v>337</v>
      </c>
      <c r="F8" s="124" t="s">
        <v>338</v>
      </c>
      <c r="G8" s="126">
        <v>0</v>
      </c>
      <c r="H8" s="126">
        <f>VLOOKUP(C8,'[6]De-delegation Total'!$C:$G,5,0)</f>
        <v>355.12094698919196</v>
      </c>
      <c r="I8" s="126">
        <f>VLOOKUP(C8,'[6]De-delegation Total'!$C:$H,6,0)</f>
        <v>4653.3599999999997</v>
      </c>
      <c r="J8" s="126">
        <f t="shared" ref="J8:J67" si="1">SUM(G8:I8)</f>
        <v>5008.4809469891916</v>
      </c>
      <c r="N8" s="129"/>
      <c r="R8" s="126">
        <f t="shared" ref="R8:R67" si="2">P8+I8</f>
        <v>4653.3599999999997</v>
      </c>
    </row>
    <row r="9" spans="1:18" ht="15" x14ac:dyDescent="0.25">
      <c r="A9" s="124">
        <v>3377</v>
      </c>
      <c r="B9" s="124" t="s">
        <v>340</v>
      </c>
      <c r="C9" s="135">
        <v>8263377</v>
      </c>
      <c r="D9" s="136" t="s">
        <v>86</v>
      </c>
      <c r="E9" s="124" t="s">
        <v>337</v>
      </c>
      <c r="F9" s="124" t="s">
        <v>338</v>
      </c>
      <c r="G9" s="126">
        <v>0</v>
      </c>
      <c r="H9" s="126">
        <f>VLOOKUP(C9,'[6]De-delegation Total'!$C:$G,5,0)</f>
        <v>267.62738033968088</v>
      </c>
      <c r="I9" s="126">
        <f>VLOOKUP(C9,'[6]De-delegation Total'!$C:$H,6,0)</f>
        <v>3506.88</v>
      </c>
      <c r="J9" s="126">
        <f t="shared" si="1"/>
        <v>3774.5073803396808</v>
      </c>
      <c r="N9" s="129"/>
      <c r="P9" s="126">
        <f>-I9</f>
        <v>-3506.88</v>
      </c>
      <c r="R9" s="126">
        <f t="shared" si="2"/>
        <v>0</v>
      </c>
    </row>
    <row r="10" spans="1:18" ht="15" x14ac:dyDescent="0.25">
      <c r="A10" s="124">
        <v>3384</v>
      </c>
      <c r="B10" s="124" t="s">
        <v>341</v>
      </c>
      <c r="C10" s="135">
        <v>8263384</v>
      </c>
      <c r="D10" s="136" t="s">
        <v>89</v>
      </c>
      <c r="E10" s="124" t="s">
        <v>337</v>
      </c>
      <c r="F10" s="124" t="s">
        <v>338</v>
      </c>
      <c r="G10" s="126">
        <v>0</v>
      </c>
      <c r="H10" s="126">
        <f>VLOOKUP(C10,'[6]De-delegation Total'!$C:$G,5,0)</f>
        <v>157.83153199519643</v>
      </c>
      <c r="I10" s="126">
        <f>VLOOKUP(C10,'[6]De-delegation Total'!$C:$H,6,0)</f>
        <v>2068.16</v>
      </c>
      <c r="J10" s="126">
        <f t="shared" si="1"/>
        <v>2225.9915319951961</v>
      </c>
      <c r="N10" s="129"/>
      <c r="P10" s="126">
        <f>-I10</f>
        <v>-2068.16</v>
      </c>
      <c r="R10" s="126">
        <f t="shared" si="2"/>
        <v>0</v>
      </c>
    </row>
    <row r="11" spans="1:18" ht="15" x14ac:dyDescent="0.25">
      <c r="A11" s="124">
        <v>2309</v>
      </c>
      <c r="B11" s="124" t="s">
        <v>342</v>
      </c>
      <c r="C11" s="135">
        <v>8262309</v>
      </c>
      <c r="D11" s="136" t="s">
        <v>91</v>
      </c>
      <c r="E11" s="124" t="s">
        <v>343</v>
      </c>
      <c r="F11" s="124" t="s">
        <v>338</v>
      </c>
      <c r="G11" s="126">
        <v>0</v>
      </c>
      <c r="H11" s="126">
        <f>VLOOKUP(C11,'[6]De-delegation Total'!$C:$G,5,0)</f>
        <v>343.11202607651398</v>
      </c>
      <c r="I11" s="126">
        <f>VLOOKUP(C11,'[6]De-delegation Total'!$C:$H,6,0)</f>
        <v>4496</v>
      </c>
      <c r="J11" s="126">
        <f t="shared" si="1"/>
        <v>4839.1120260765138</v>
      </c>
      <c r="N11" s="129"/>
      <c r="R11" s="126">
        <f t="shared" si="2"/>
        <v>4496</v>
      </c>
    </row>
    <row r="12" spans="1:18" ht="15" x14ac:dyDescent="0.25">
      <c r="A12" s="124">
        <v>3391</v>
      </c>
      <c r="B12" s="124" t="s">
        <v>344</v>
      </c>
      <c r="C12" s="135">
        <v>8263391</v>
      </c>
      <c r="D12" s="136" t="s">
        <v>93</v>
      </c>
      <c r="E12" s="124" t="s">
        <v>337</v>
      </c>
      <c r="F12" s="124" t="s">
        <v>338</v>
      </c>
      <c r="G12" s="126">
        <v>0</v>
      </c>
      <c r="H12" s="126">
        <f>VLOOKUP(C12,'[6]De-delegation Total'!$C:$G,5,0)</f>
        <v>2091.2677989363524</v>
      </c>
      <c r="I12" s="126">
        <f>VLOOKUP(C12,'[6]De-delegation Total'!$C:$H,6,0)</f>
        <v>27403.119999999999</v>
      </c>
      <c r="J12" s="126">
        <f t="shared" si="1"/>
        <v>29494.38779893635</v>
      </c>
      <c r="N12" s="129"/>
      <c r="R12" s="126">
        <f t="shared" si="2"/>
        <v>27403.119999999999</v>
      </c>
    </row>
    <row r="13" spans="1:18" ht="15" x14ac:dyDescent="0.25">
      <c r="A13" s="124">
        <v>2005</v>
      </c>
      <c r="B13" s="131" t="s">
        <v>345</v>
      </c>
      <c r="C13" s="135">
        <v>8262005</v>
      </c>
      <c r="D13" s="136" t="s">
        <v>95</v>
      </c>
      <c r="E13" s="124" t="s">
        <v>337</v>
      </c>
      <c r="F13" s="124" t="s">
        <v>338</v>
      </c>
      <c r="G13" s="126">
        <v>0</v>
      </c>
      <c r="H13" s="126">
        <f>VLOOKUP(C13,'[6]De-delegation Total'!$C:$G,5,0)</f>
        <v>564.41928289586542</v>
      </c>
      <c r="I13" s="126">
        <f>VLOOKUP(C13,'[6]De-delegation Total'!$C:$H,6,0)</f>
        <v>7395.92</v>
      </c>
      <c r="J13" s="126">
        <f t="shared" si="1"/>
        <v>7960.3392828958658</v>
      </c>
      <c r="N13" s="129"/>
      <c r="R13" s="126">
        <f t="shared" si="2"/>
        <v>7395.92</v>
      </c>
    </row>
    <row r="14" spans="1:18" ht="15" x14ac:dyDescent="0.25">
      <c r="A14" s="124">
        <v>2017</v>
      </c>
      <c r="B14" s="131" t="s">
        <v>346</v>
      </c>
      <c r="C14" s="135">
        <v>8262017</v>
      </c>
      <c r="D14" s="136" t="s">
        <v>97</v>
      </c>
      <c r="E14" s="124" t="s">
        <v>337</v>
      </c>
      <c r="F14" s="124" t="s">
        <v>338</v>
      </c>
      <c r="G14" s="126">
        <v>0</v>
      </c>
      <c r="H14" s="126">
        <f>VLOOKUP(C14,'[6]De-delegation Total'!$C:$G,5,0)</f>
        <v>701.66409332647106</v>
      </c>
      <c r="I14" s="126">
        <f>VLOOKUP(C14,'[6]De-delegation Total'!$C:$H,6,0)</f>
        <v>9194.32</v>
      </c>
      <c r="J14" s="126">
        <f t="shared" si="1"/>
        <v>9895.9840933264713</v>
      </c>
      <c r="N14" s="129"/>
      <c r="R14" s="126">
        <f t="shared" si="2"/>
        <v>9194.32</v>
      </c>
    </row>
    <row r="15" spans="1:18" ht="15" x14ac:dyDescent="0.25">
      <c r="A15" s="124">
        <v>2121</v>
      </c>
      <c r="B15" s="124" t="s">
        <v>347</v>
      </c>
      <c r="C15" s="135">
        <v>8262121</v>
      </c>
      <c r="D15" s="136" t="s">
        <v>99</v>
      </c>
      <c r="E15" s="124" t="s">
        <v>343</v>
      </c>
      <c r="F15" s="124" t="s">
        <v>338</v>
      </c>
      <c r="G15" s="126">
        <v>0</v>
      </c>
      <c r="H15" s="126">
        <f>VLOOKUP(C15,'[6]De-delegation Total'!$C:$G,5,0)</f>
        <v>696.51741293532336</v>
      </c>
      <c r="I15" s="126">
        <f>VLOOKUP(C15,'[6]De-delegation Total'!$C:$H,6,0)</f>
        <v>9126.880000000001</v>
      </c>
      <c r="J15" s="126">
        <f t="shared" si="1"/>
        <v>9823.3974129353246</v>
      </c>
      <c r="N15" s="129"/>
      <c r="R15" s="126">
        <f t="shared" si="2"/>
        <v>9126.880000000001</v>
      </c>
    </row>
    <row r="16" spans="1:18" ht="15" x14ac:dyDescent="0.25">
      <c r="A16" s="124">
        <v>2336</v>
      </c>
      <c r="B16" s="124" t="s">
        <v>348</v>
      </c>
      <c r="C16" s="135">
        <v>8262336</v>
      </c>
      <c r="D16" s="136" t="s">
        <v>101</v>
      </c>
      <c r="E16" s="124" t="s">
        <v>337</v>
      </c>
      <c r="F16" s="124" t="s">
        <v>338</v>
      </c>
      <c r="G16" s="126">
        <v>0</v>
      </c>
      <c r="H16" s="126">
        <f>VLOOKUP(C16,'[6]De-delegation Total'!$C:$G,5,0)</f>
        <v>722.25081489106185</v>
      </c>
      <c r="I16" s="126">
        <f>VLOOKUP(C16,'[6]De-delegation Total'!$C:$H,6,0)</f>
        <v>9464.08</v>
      </c>
      <c r="J16" s="126">
        <f t="shared" si="1"/>
        <v>10186.330814891062</v>
      </c>
      <c r="N16" s="129"/>
      <c r="R16" s="126">
        <f t="shared" si="2"/>
        <v>9464.08</v>
      </c>
    </row>
    <row r="17" spans="1:18" ht="15" x14ac:dyDescent="0.25">
      <c r="A17" s="124">
        <v>2015</v>
      </c>
      <c r="B17" s="124" t="s">
        <v>349</v>
      </c>
      <c r="C17" s="135">
        <v>8262015</v>
      </c>
      <c r="D17" s="136" t="s">
        <v>103</v>
      </c>
      <c r="E17" s="124" t="s">
        <v>350</v>
      </c>
      <c r="F17" s="124" t="s">
        <v>338</v>
      </c>
      <c r="G17" s="126">
        <v>0</v>
      </c>
      <c r="H17" s="126">
        <f>VLOOKUP(C17,'[6]De-delegation Total'!$C:$G,5,0)</f>
        <v>54.897924172242234</v>
      </c>
      <c r="I17" s="126">
        <f>VLOOKUP(C17,'[6]De-delegation Total'!$C:$H,6,0)</f>
        <v>719.36</v>
      </c>
      <c r="J17" s="126">
        <f t="shared" si="1"/>
        <v>774.25792417224227</v>
      </c>
      <c r="N17" s="129"/>
      <c r="R17" s="126">
        <f t="shared" si="2"/>
        <v>719.36</v>
      </c>
    </row>
    <row r="18" spans="1:18" ht="15" x14ac:dyDescent="0.25">
      <c r="A18" s="124">
        <v>2346</v>
      </c>
      <c r="B18" s="124" t="s">
        <v>351</v>
      </c>
      <c r="C18" s="135">
        <v>8262346</v>
      </c>
      <c r="D18" s="136" t="s">
        <v>105</v>
      </c>
      <c r="E18" s="124" t="s">
        <v>337</v>
      </c>
      <c r="F18" s="124" t="s">
        <v>338</v>
      </c>
      <c r="G18" s="126">
        <v>0</v>
      </c>
      <c r="H18" s="126">
        <f>VLOOKUP(C18,'[6]De-delegation Total'!$C:$G,5,0)</f>
        <v>410.01887116143416</v>
      </c>
      <c r="I18" s="126">
        <f>VLOOKUP(C18,'[6]De-delegation Total'!$C:$H,6,0)</f>
        <v>5372.72</v>
      </c>
      <c r="J18" s="126">
        <f t="shared" si="1"/>
        <v>5782.7388711614349</v>
      </c>
      <c r="N18" s="129"/>
      <c r="R18" s="126">
        <f t="shared" si="2"/>
        <v>5372.72</v>
      </c>
    </row>
    <row r="19" spans="1:18" ht="15" x14ac:dyDescent="0.25">
      <c r="A19" s="124">
        <v>3000</v>
      </c>
      <c r="B19" s="124" t="s">
        <v>352</v>
      </c>
      <c r="C19" s="135">
        <v>8263000</v>
      </c>
      <c r="D19" s="136" t="s">
        <v>113</v>
      </c>
      <c r="E19" s="124" t="s">
        <v>337</v>
      </c>
      <c r="F19" s="124" t="s">
        <v>338</v>
      </c>
      <c r="G19" s="126">
        <v>0</v>
      </c>
      <c r="H19" s="126">
        <f>VLOOKUP(C19,'[6]De-delegation Total'!$C:$G,5,0)</f>
        <v>313.94750386001027</v>
      </c>
      <c r="I19" s="126">
        <f>VLOOKUP(C19,'[6]De-delegation Total'!$C:$H,6,0)</f>
        <v>4113.84</v>
      </c>
      <c r="J19" s="126">
        <f t="shared" si="1"/>
        <v>4427.7875038600105</v>
      </c>
      <c r="N19" s="129"/>
      <c r="R19" s="126">
        <f t="shared" si="2"/>
        <v>4113.84</v>
      </c>
    </row>
    <row r="20" spans="1:18" ht="15" x14ac:dyDescent="0.25">
      <c r="A20" s="124">
        <v>2313</v>
      </c>
      <c r="B20" s="124" t="s">
        <v>353</v>
      </c>
      <c r="C20" s="135">
        <v>8262313</v>
      </c>
      <c r="D20" s="136" t="s">
        <v>117</v>
      </c>
      <c r="E20" s="124" t="s">
        <v>350</v>
      </c>
      <c r="F20" s="124" t="s">
        <v>338</v>
      </c>
      <c r="G20" s="126">
        <v>0</v>
      </c>
      <c r="H20" s="126">
        <f>VLOOKUP(C20,'[6]De-delegation Total'!$C:$G,5,0)</f>
        <v>101.21804769257162</v>
      </c>
      <c r="I20" s="126">
        <f>VLOOKUP(C20,'[6]De-delegation Total'!$C:$H,6,0)</f>
        <v>1326.32</v>
      </c>
      <c r="J20" s="126">
        <f t="shared" si="1"/>
        <v>1427.5380476925716</v>
      </c>
      <c r="N20" s="129"/>
      <c r="R20" s="126">
        <f t="shared" si="2"/>
        <v>1326.32</v>
      </c>
    </row>
    <row r="21" spans="1:18" ht="15" x14ac:dyDescent="0.25">
      <c r="A21" s="124">
        <v>2351</v>
      </c>
      <c r="B21" s="124" t="s">
        <v>354</v>
      </c>
      <c r="C21" s="135">
        <v>8262351</v>
      </c>
      <c r="D21" s="136" t="s">
        <v>119</v>
      </c>
      <c r="E21" s="124" t="s">
        <v>337</v>
      </c>
      <c r="F21" s="124" t="s">
        <v>338</v>
      </c>
      <c r="G21" s="126">
        <v>0</v>
      </c>
      <c r="H21" s="126">
        <f>VLOOKUP(C21,'[6]De-delegation Total'!$C:$G,5,0)</f>
        <v>543.83256133127463</v>
      </c>
      <c r="I21" s="126">
        <f>VLOOKUP(C21,'[6]De-delegation Total'!$C:$H,6,0)</f>
        <v>7126.16</v>
      </c>
      <c r="J21" s="126">
        <f t="shared" si="1"/>
        <v>7669.9925613312744</v>
      </c>
      <c r="N21" s="129"/>
      <c r="R21" s="126">
        <f t="shared" si="2"/>
        <v>7126.16</v>
      </c>
    </row>
    <row r="22" spans="1:18" ht="15" x14ac:dyDescent="0.25">
      <c r="A22" s="124">
        <v>2353</v>
      </c>
      <c r="B22" s="124" t="s">
        <v>355</v>
      </c>
      <c r="C22" s="135">
        <v>8262353</v>
      </c>
      <c r="D22" s="136" t="s">
        <v>121</v>
      </c>
      <c r="E22" s="124" t="s">
        <v>343</v>
      </c>
      <c r="F22" s="124" t="s">
        <v>338</v>
      </c>
      <c r="G22" s="126">
        <v>0</v>
      </c>
      <c r="H22" s="126">
        <f>VLOOKUP(C22,'[6]De-delegation Total'!$C:$G,5,0)</f>
        <v>806.31326127980776</v>
      </c>
      <c r="I22" s="126">
        <f>VLOOKUP(C22,'[6]De-delegation Total'!$C:$H,6,0)</f>
        <v>10565.6</v>
      </c>
      <c r="J22" s="126">
        <f t="shared" si="1"/>
        <v>11371.913261279808</v>
      </c>
      <c r="N22" s="129"/>
      <c r="R22" s="126">
        <f t="shared" si="2"/>
        <v>10565.6</v>
      </c>
    </row>
    <row r="23" spans="1:18" ht="15" x14ac:dyDescent="0.25">
      <c r="A23" s="124">
        <v>2285</v>
      </c>
      <c r="B23" s="124" t="s">
        <v>356</v>
      </c>
      <c r="C23" s="135">
        <v>8262285</v>
      </c>
      <c r="D23" s="136" t="s">
        <v>125</v>
      </c>
      <c r="E23" s="124" t="s">
        <v>337</v>
      </c>
      <c r="F23" s="124" t="s">
        <v>338</v>
      </c>
      <c r="G23" s="126">
        <v>0</v>
      </c>
      <c r="H23" s="126">
        <f>VLOOKUP(C23,'[6]De-delegation Total'!$C:$G,5,0)</f>
        <v>483.78795676788468</v>
      </c>
      <c r="I23" s="126">
        <f>VLOOKUP(C23,'[6]De-delegation Total'!$C:$H,6,0)</f>
        <v>6339.36</v>
      </c>
      <c r="J23" s="126">
        <f t="shared" si="1"/>
        <v>6823.1479567678844</v>
      </c>
      <c r="N23" s="129"/>
      <c r="R23" s="126">
        <f t="shared" si="2"/>
        <v>6339.36</v>
      </c>
    </row>
    <row r="24" spans="1:18" ht="15" x14ac:dyDescent="0.25">
      <c r="A24" s="124">
        <v>2316</v>
      </c>
      <c r="B24" s="124" t="s">
        <v>357</v>
      </c>
      <c r="C24" s="135">
        <v>8262316</v>
      </c>
      <c r="D24" s="136" t="s">
        <v>127</v>
      </c>
      <c r="E24" s="124" t="s">
        <v>350</v>
      </c>
      <c r="F24" s="124" t="s">
        <v>338</v>
      </c>
      <c r="G24" s="126">
        <v>0</v>
      </c>
      <c r="H24" s="126">
        <f>VLOOKUP(C24,'[6]De-delegation Total'!$C:$G,5,0)</f>
        <v>138.96037056098817</v>
      </c>
      <c r="I24" s="126">
        <f>VLOOKUP(C24,'[6]De-delegation Total'!$C:$H,6,0)</f>
        <v>1820.88</v>
      </c>
      <c r="J24" s="126">
        <f t="shared" si="1"/>
        <v>1959.8403705609883</v>
      </c>
      <c r="N24" s="129"/>
      <c r="R24" s="126">
        <f t="shared" si="2"/>
        <v>1820.88</v>
      </c>
    </row>
    <row r="25" spans="1:18" ht="15" x14ac:dyDescent="0.25">
      <c r="A25" s="124">
        <v>2323</v>
      </c>
      <c r="B25" s="124" t="s">
        <v>358</v>
      </c>
      <c r="C25" s="135">
        <v>8262323</v>
      </c>
      <c r="D25" s="136" t="s">
        <v>129</v>
      </c>
      <c r="E25" s="124" t="s">
        <v>337</v>
      </c>
      <c r="F25" s="124" t="s">
        <v>338</v>
      </c>
      <c r="G25" s="126">
        <v>0</v>
      </c>
      <c r="H25" s="126">
        <f>VLOOKUP(C25,'[6]De-delegation Total'!$C:$G,5,0)</f>
        <v>495.79687768056266</v>
      </c>
      <c r="I25" s="126">
        <f>VLOOKUP(C25,'[6]De-delegation Total'!$C:$H,6,0)</f>
        <v>6496.72</v>
      </c>
      <c r="J25" s="126">
        <f t="shared" si="1"/>
        <v>6992.5168776805631</v>
      </c>
      <c r="N25" s="129"/>
      <c r="R25" s="126">
        <f t="shared" si="2"/>
        <v>6496.72</v>
      </c>
    </row>
    <row r="26" spans="1:18" ht="15" x14ac:dyDescent="0.25">
      <c r="A26" s="124">
        <v>3376</v>
      </c>
      <c r="B26" s="124" t="s">
        <v>359</v>
      </c>
      <c r="C26" s="135">
        <v>8263376</v>
      </c>
      <c r="D26" s="136" t="s">
        <v>131</v>
      </c>
      <c r="E26" s="124" t="s">
        <v>337</v>
      </c>
      <c r="F26" s="124" t="s">
        <v>338</v>
      </c>
      <c r="G26" s="126">
        <v>0</v>
      </c>
      <c r="H26" s="126">
        <f>VLOOKUP(C26,'[6]De-delegation Total'!$C:$G,5,0)</f>
        <v>698.23297306570589</v>
      </c>
      <c r="I26" s="126">
        <f>VLOOKUP(C26,'[6]De-delegation Total'!$C:$H,6,0)</f>
        <v>9149.36</v>
      </c>
      <c r="J26" s="126">
        <f t="shared" si="1"/>
        <v>9847.5929730657062</v>
      </c>
      <c r="N26" s="129"/>
      <c r="R26" s="126">
        <f t="shared" si="2"/>
        <v>9149.36</v>
      </c>
    </row>
    <row r="27" spans="1:18" ht="15" x14ac:dyDescent="0.25">
      <c r="A27" s="124">
        <v>2347</v>
      </c>
      <c r="B27" s="124" t="s">
        <v>360</v>
      </c>
      <c r="C27" s="135">
        <v>8262347</v>
      </c>
      <c r="D27" s="136" t="s">
        <v>132</v>
      </c>
      <c r="E27" s="124" t="s">
        <v>350</v>
      </c>
      <c r="F27" s="124" t="s">
        <v>338</v>
      </c>
      <c r="G27" s="126">
        <v>0</v>
      </c>
      <c r="H27" s="126">
        <f>VLOOKUP(C27,'[6]De-delegation Total'!$C:$G,5,0)</f>
        <v>291.6452221650369</v>
      </c>
      <c r="I27" s="126">
        <f>VLOOKUP(C27,'[6]De-delegation Total'!$C:$H,6,0)</f>
        <v>3821.6</v>
      </c>
      <c r="J27" s="126">
        <f t="shared" si="1"/>
        <v>4113.2452221650365</v>
      </c>
      <c r="N27" s="129"/>
      <c r="R27" s="126">
        <f t="shared" si="2"/>
        <v>3821.6</v>
      </c>
    </row>
    <row r="28" spans="1:18" ht="15" x14ac:dyDescent="0.25">
      <c r="A28" s="124">
        <v>2303</v>
      </c>
      <c r="B28" s="124" t="s">
        <v>361</v>
      </c>
      <c r="C28" s="135">
        <v>8262303</v>
      </c>
      <c r="D28" s="136" t="s">
        <v>134</v>
      </c>
      <c r="E28" s="124" t="s">
        <v>337</v>
      </c>
      <c r="F28" s="124" t="s">
        <v>338</v>
      </c>
      <c r="G28" s="126">
        <v>0</v>
      </c>
      <c r="H28" s="126">
        <f>VLOOKUP(C28,'[6]De-delegation Total'!$C:$G,5,0)</f>
        <v>586.72156459083885</v>
      </c>
      <c r="I28" s="126">
        <f>VLOOKUP(C28,'[6]De-delegation Total'!$C:$H,6,0)</f>
        <v>7688.16</v>
      </c>
      <c r="J28" s="126">
        <f t="shared" si="1"/>
        <v>8274.881564590838</v>
      </c>
      <c r="N28" s="129"/>
      <c r="R28" s="126">
        <f t="shared" si="2"/>
        <v>7688.16</v>
      </c>
    </row>
    <row r="29" spans="1:18" ht="15" x14ac:dyDescent="0.25">
      <c r="A29" s="124">
        <v>2337</v>
      </c>
      <c r="B29" s="124" t="s">
        <v>362</v>
      </c>
      <c r="C29" s="135">
        <v>8262337</v>
      </c>
      <c r="D29" s="136" t="s">
        <v>135</v>
      </c>
      <c r="E29" s="124" t="s">
        <v>337</v>
      </c>
      <c r="F29" s="124" t="s">
        <v>338</v>
      </c>
      <c r="G29" s="126">
        <v>0</v>
      </c>
      <c r="H29" s="126">
        <f>VLOOKUP(C29,'[6]De-delegation Total'!$C:$G,5,0)</f>
        <v>514.66803911477098</v>
      </c>
      <c r="I29" s="126">
        <f>VLOOKUP(C29,'[6]De-delegation Total'!$C:$H,6,0)</f>
        <v>6744</v>
      </c>
      <c r="J29" s="126">
        <f t="shared" si="1"/>
        <v>7258.6680391147711</v>
      </c>
      <c r="N29" s="129"/>
      <c r="R29" s="126">
        <f t="shared" si="2"/>
        <v>6744</v>
      </c>
    </row>
    <row r="30" spans="1:18" ht="15" x14ac:dyDescent="0.25">
      <c r="A30" s="124">
        <v>2272</v>
      </c>
      <c r="B30" s="124" t="s">
        <v>363</v>
      </c>
      <c r="C30" s="135">
        <v>8262272</v>
      </c>
      <c r="D30" s="136" t="s">
        <v>136</v>
      </c>
      <c r="E30" s="124" t="s">
        <v>350</v>
      </c>
      <c r="F30" s="124" t="s">
        <v>338</v>
      </c>
      <c r="G30" s="126">
        <v>0</v>
      </c>
      <c r="H30" s="126">
        <f>VLOOKUP(C30,'[6]De-delegation Total'!$C:$G,5,0)</f>
        <v>188.71161434208267</v>
      </c>
      <c r="I30" s="126">
        <f>VLOOKUP(C30,'[6]De-delegation Total'!$C:$H,6,0)</f>
        <v>2472.8000000000002</v>
      </c>
      <c r="J30" s="126">
        <f t="shared" si="1"/>
        <v>2661.5116143420828</v>
      </c>
      <c r="N30" s="129"/>
      <c r="R30" s="126">
        <f t="shared" si="2"/>
        <v>2472.8000000000002</v>
      </c>
    </row>
    <row r="31" spans="1:18" ht="15" x14ac:dyDescent="0.25">
      <c r="A31" s="124">
        <v>2305</v>
      </c>
      <c r="B31" s="124" t="s">
        <v>364</v>
      </c>
      <c r="C31" s="135">
        <v>8262305</v>
      </c>
      <c r="D31" s="136" t="s">
        <v>137</v>
      </c>
      <c r="E31" s="124" t="s">
        <v>343</v>
      </c>
      <c r="F31" s="124" t="s">
        <v>338</v>
      </c>
      <c r="G31" s="126">
        <v>0</v>
      </c>
      <c r="H31" s="126">
        <f>VLOOKUP(C31,'[6]De-delegation Total'!$C:$G,5,0)</f>
        <v>389.43214959684337</v>
      </c>
      <c r="I31" s="126">
        <f>VLOOKUP(C31,'[6]De-delegation Total'!$C:$H,6,0)</f>
        <v>5102.96</v>
      </c>
      <c r="J31" s="126">
        <f t="shared" si="1"/>
        <v>5492.3921495968434</v>
      </c>
      <c r="N31" s="129"/>
      <c r="R31" s="126">
        <f t="shared" si="2"/>
        <v>5102.96</v>
      </c>
    </row>
    <row r="32" spans="1:18" ht="15" x14ac:dyDescent="0.25">
      <c r="A32" s="124">
        <v>2042</v>
      </c>
      <c r="B32" s="124" t="s">
        <v>365</v>
      </c>
      <c r="C32" s="135">
        <v>8262042</v>
      </c>
      <c r="D32" s="136" t="s">
        <v>138</v>
      </c>
      <c r="E32" s="124" t="s">
        <v>337</v>
      </c>
      <c r="F32" s="124" t="s">
        <v>338</v>
      </c>
      <c r="G32" s="126">
        <v>0</v>
      </c>
      <c r="H32" s="126">
        <f>VLOOKUP(C32,'[6]De-delegation Total'!$C:$G,5,0)</f>
        <v>498.7991079087322</v>
      </c>
      <c r="I32" s="126">
        <f>VLOOKUP(C32,'[6]De-delegation Total'!$C:$H,6,0)</f>
        <v>6536.06</v>
      </c>
      <c r="J32" s="126">
        <f t="shared" si="1"/>
        <v>7034.8591079087328</v>
      </c>
      <c r="N32" s="129"/>
      <c r="R32" s="126">
        <f t="shared" si="2"/>
        <v>6536.06</v>
      </c>
    </row>
    <row r="33" spans="1:18" ht="15" x14ac:dyDescent="0.25">
      <c r="A33" s="124">
        <v>2043</v>
      </c>
      <c r="B33" s="124" t="s">
        <v>366</v>
      </c>
      <c r="C33" s="135">
        <v>8262043</v>
      </c>
      <c r="D33" s="136" t="s">
        <v>139</v>
      </c>
      <c r="E33" s="124" t="s">
        <v>350</v>
      </c>
      <c r="F33" s="124" t="s">
        <v>338</v>
      </c>
      <c r="G33" s="126">
        <v>0</v>
      </c>
      <c r="H33" s="126">
        <f>VLOOKUP(C33,'[6]De-delegation Total'!$C:$G,5,0)</f>
        <v>286.49854177388914</v>
      </c>
      <c r="I33" s="126">
        <f>VLOOKUP(C33,'[6]De-delegation Total'!$C:$H,6,0)</f>
        <v>3754.16</v>
      </c>
      <c r="J33" s="126">
        <f t="shared" si="1"/>
        <v>4040.6585417738888</v>
      </c>
      <c r="N33" s="129"/>
      <c r="R33" s="126">
        <f t="shared" si="2"/>
        <v>3754.16</v>
      </c>
    </row>
    <row r="34" spans="1:18" ht="15" x14ac:dyDescent="0.25">
      <c r="A34" s="124">
        <v>2324</v>
      </c>
      <c r="B34" s="124" t="s">
        <v>367</v>
      </c>
      <c r="C34" s="135">
        <v>8262324</v>
      </c>
      <c r="D34" s="136" t="s">
        <v>140</v>
      </c>
      <c r="E34" s="124" t="s">
        <v>350</v>
      </c>
      <c r="F34" s="124" t="s">
        <v>338</v>
      </c>
      <c r="G34" s="126">
        <v>0</v>
      </c>
      <c r="H34" s="126">
        <f>VLOOKUP(C34,'[6]De-delegation Total'!$C:$G,5,0)</f>
        <v>150.96929147366615</v>
      </c>
      <c r="I34" s="126">
        <f>VLOOKUP(C34,'[6]De-delegation Total'!$C:$H,6,0)</f>
        <v>1978.24</v>
      </c>
      <c r="J34" s="126">
        <f t="shared" si="1"/>
        <v>2129.2092914736663</v>
      </c>
      <c r="N34" s="129"/>
      <c r="R34" s="126">
        <f t="shared" si="2"/>
        <v>1978.24</v>
      </c>
    </row>
    <row r="35" spans="1:18" ht="15" x14ac:dyDescent="0.25">
      <c r="A35" s="124">
        <v>2185</v>
      </c>
      <c r="B35" s="124" t="s">
        <v>368</v>
      </c>
      <c r="C35" s="135">
        <v>8262031</v>
      </c>
      <c r="D35" s="136" t="s">
        <v>144</v>
      </c>
      <c r="E35" s="124" t="s">
        <v>337</v>
      </c>
      <c r="F35" s="124" t="s">
        <v>338</v>
      </c>
      <c r="G35" s="126">
        <v>0</v>
      </c>
      <c r="H35" s="126">
        <f>VLOOKUP(C35,'[6]De-delegation Total'!$C:$G,5,0)</f>
        <v>0</v>
      </c>
      <c r="I35" s="126">
        <f>VLOOKUP(C35,'[6]De-delegation Total'!$C:$H,6,0)</f>
        <v>0</v>
      </c>
      <c r="J35" s="126">
        <f t="shared" si="1"/>
        <v>0</v>
      </c>
      <c r="N35" s="129"/>
      <c r="R35" s="126">
        <f t="shared" si="2"/>
        <v>0</v>
      </c>
    </row>
    <row r="36" spans="1:18" ht="15" x14ac:dyDescent="0.25">
      <c r="A36" s="124">
        <v>2006</v>
      </c>
      <c r="B36" s="124" t="s">
        <v>369</v>
      </c>
      <c r="C36" s="135">
        <v>8262006</v>
      </c>
      <c r="D36" s="136" t="s">
        <v>145</v>
      </c>
      <c r="E36" s="124" t="s">
        <v>350</v>
      </c>
      <c r="F36" s="124" t="s">
        <v>338</v>
      </c>
      <c r="G36" s="126">
        <v>0</v>
      </c>
      <c r="H36" s="126">
        <f>VLOOKUP(C36,'[6]De-delegation Total'!$C:$G,5,0)</f>
        <v>296.7919025561846</v>
      </c>
      <c r="I36" s="126">
        <f>VLOOKUP(C36,'[6]De-delegation Total'!$C:$H,6,0)</f>
        <v>3889.04</v>
      </c>
      <c r="J36" s="126">
        <f t="shared" si="1"/>
        <v>4185.831902556185</v>
      </c>
      <c r="N36" s="129"/>
      <c r="R36" s="126">
        <f t="shared" si="2"/>
        <v>3889.04</v>
      </c>
    </row>
    <row r="37" spans="1:18" ht="15" x14ac:dyDescent="0.25">
      <c r="A37" s="124">
        <v>2067</v>
      </c>
      <c r="B37" s="124" t="s">
        <v>370</v>
      </c>
      <c r="C37" s="135">
        <v>8262067</v>
      </c>
      <c r="D37" s="136" t="s">
        <v>151</v>
      </c>
      <c r="E37" s="124" t="s">
        <v>337</v>
      </c>
      <c r="F37" s="124" t="s">
        <v>338</v>
      </c>
      <c r="G37" s="126">
        <v>0</v>
      </c>
      <c r="H37" s="126">
        <f>VLOOKUP(C37,'[6]De-delegation Total'!$C:$G,5,0)</f>
        <v>0</v>
      </c>
      <c r="I37" s="126">
        <f>VLOOKUP(C37,'[6]De-delegation Total'!$C:$H,6,0)</f>
        <v>0</v>
      </c>
      <c r="J37" s="126">
        <f t="shared" si="1"/>
        <v>0</v>
      </c>
      <c r="N37" s="129"/>
      <c r="R37" s="126">
        <f t="shared" si="2"/>
        <v>0</v>
      </c>
    </row>
    <row r="38" spans="1:18" ht="15" x14ac:dyDescent="0.25">
      <c r="A38" s="124">
        <v>2007</v>
      </c>
      <c r="B38" s="124" t="s">
        <v>371</v>
      </c>
      <c r="C38" s="135">
        <v>8262007</v>
      </c>
      <c r="D38" s="136" t="s">
        <v>152</v>
      </c>
      <c r="E38" s="124" t="s">
        <v>337</v>
      </c>
      <c r="F38" s="124" t="s">
        <v>338</v>
      </c>
      <c r="G38" s="126">
        <v>0</v>
      </c>
      <c r="H38" s="126">
        <f>VLOOKUP(C38,'[6]De-delegation Total'!$C:$G,5,0)</f>
        <v>667.35289071881971</v>
      </c>
      <c r="I38" s="126">
        <f>VLOOKUP(C38,'[6]De-delegation Total'!$C:$H,6,0)</f>
        <v>8744.7199999999993</v>
      </c>
      <c r="J38" s="126">
        <f t="shared" si="1"/>
        <v>9412.0728907188186</v>
      </c>
      <c r="N38" s="129"/>
      <c r="R38" s="126">
        <f t="shared" si="2"/>
        <v>8744.7199999999993</v>
      </c>
    </row>
    <row r="39" spans="1:18" ht="15" x14ac:dyDescent="0.25">
      <c r="A39" s="124">
        <v>2506</v>
      </c>
      <c r="B39" s="124" t="s">
        <v>372</v>
      </c>
      <c r="C39" s="135">
        <v>8262506</v>
      </c>
      <c r="D39" s="136" t="s">
        <v>154</v>
      </c>
      <c r="E39" s="124" t="s">
        <v>350</v>
      </c>
      <c r="F39" s="124" t="s">
        <v>338</v>
      </c>
      <c r="G39" s="126">
        <v>0</v>
      </c>
      <c r="H39" s="126">
        <f>VLOOKUP(C39,'[6]De-delegation Total'!$C:$G,5,0)</f>
        <v>305.36970320809741</v>
      </c>
      <c r="I39" s="126">
        <f>VLOOKUP(C39,'[6]De-delegation Total'!$C:$H,6,0)</f>
        <v>4001.44</v>
      </c>
      <c r="J39" s="126">
        <f t="shared" si="1"/>
        <v>4306.8097032080977</v>
      </c>
      <c r="N39" s="129"/>
      <c r="R39" s="126">
        <f t="shared" si="2"/>
        <v>4001.44</v>
      </c>
    </row>
    <row r="40" spans="1:18" ht="15" x14ac:dyDescent="0.25">
      <c r="A40" s="124">
        <v>2001</v>
      </c>
      <c r="B40" s="124" t="s">
        <v>373</v>
      </c>
      <c r="C40" s="135">
        <v>8262001</v>
      </c>
      <c r="D40" s="136" t="s">
        <v>156</v>
      </c>
      <c r="E40" s="124" t="s">
        <v>350</v>
      </c>
      <c r="F40" s="124" t="s">
        <v>338</v>
      </c>
      <c r="G40" s="126">
        <v>0</v>
      </c>
      <c r="H40" s="126">
        <f>VLOOKUP(C40,'[6]De-delegation Total'!$C:$G,5,0)</f>
        <v>233.3161777320295</v>
      </c>
      <c r="I40" s="126">
        <f>VLOOKUP(C40,'[6]De-delegation Total'!$C:$H,6,0)</f>
        <v>3057.28</v>
      </c>
      <c r="J40" s="126">
        <f t="shared" si="1"/>
        <v>3290.5961777320299</v>
      </c>
      <c r="N40" s="129"/>
      <c r="R40" s="126">
        <f t="shared" si="2"/>
        <v>3057.28</v>
      </c>
    </row>
    <row r="41" spans="1:18" ht="15" x14ac:dyDescent="0.25">
      <c r="A41" s="124">
        <v>3003</v>
      </c>
      <c r="B41" s="124" t="s">
        <v>374</v>
      </c>
      <c r="C41" s="135">
        <v>8263003</v>
      </c>
      <c r="D41" s="136" t="s">
        <v>162</v>
      </c>
      <c r="E41" s="124" t="s">
        <v>350</v>
      </c>
      <c r="F41" s="124" t="s">
        <v>338</v>
      </c>
      <c r="G41" s="126">
        <v>0</v>
      </c>
      <c r="H41" s="126">
        <f>VLOOKUP(C41,'[6]De-delegation Total'!$C:$G,5,0)</f>
        <v>34.311202607651396</v>
      </c>
      <c r="I41" s="126">
        <f>VLOOKUP(C41,'[6]De-delegation Total'!$C:$H,6,0)</f>
        <v>449.6</v>
      </c>
      <c r="J41" s="126">
        <f t="shared" si="1"/>
        <v>483.91120260765143</v>
      </c>
      <c r="N41" s="129"/>
      <c r="R41" s="126">
        <f t="shared" si="2"/>
        <v>449.6</v>
      </c>
    </row>
    <row r="42" spans="1:18" ht="15" x14ac:dyDescent="0.25">
      <c r="A42" s="124">
        <v>3390</v>
      </c>
      <c r="B42" s="124" t="s">
        <v>375</v>
      </c>
      <c r="C42" s="135">
        <v>8263390</v>
      </c>
      <c r="D42" s="136" t="s">
        <v>163</v>
      </c>
      <c r="E42" s="124" t="s">
        <v>337</v>
      </c>
      <c r="F42" s="124" t="s">
        <v>338</v>
      </c>
      <c r="G42" s="126">
        <v>0</v>
      </c>
      <c r="H42" s="126">
        <f>VLOOKUP(C42,'[6]De-delegation Total'!$C:$G,5,0)</f>
        <v>938.4113913192657</v>
      </c>
      <c r="I42" s="126">
        <f>VLOOKUP(C42,'[6]De-delegation Total'!$C:$H,6,0)</f>
        <v>12296.56</v>
      </c>
      <c r="J42" s="126">
        <f t="shared" si="1"/>
        <v>13234.971391319265</v>
      </c>
      <c r="N42" s="129"/>
      <c r="R42" s="126">
        <f t="shared" si="2"/>
        <v>12296.56</v>
      </c>
    </row>
    <row r="43" spans="1:18" ht="15" x14ac:dyDescent="0.25">
      <c r="A43" s="124">
        <v>3004</v>
      </c>
      <c r="B43" s="124" t="s">
        <v>376</v>
      </c>
      <c r="C43" s="135">
        <v>8263004</v>
      </c>
      <c r="D43" s="136" t="s">
        <v>164</v>
      </c>
      <c r="E43" s="124" t="s">
        <v>350</v>
      </c>
      <c r="F43" s="124" t="s">
        <v>338</v>
      </c>
      <c r="G43" s="126">
        <v>0</v>
      </c>
      <c r="H43" s="126">
        <f>VLOOKUP(C43,'[6]De-delegation Total'!$C:$G,5,0)</f>
        <v>48.035683650711952</v>
      </c>
      <c r="I43" s="126">
        <f>VLOOKUP(C43,'[6]De-delegation Total'!$C:$H,6,0)</f>
        <v>629.44000000000005</v>
      </c>
      <c r="J43" s="126">
        <f t="shared" si="1"/>
        <v>677.47568365071197</v>
      </c>
      <c r="N43" s="129"/>
      <c r="R43" s="126">
        <f t="shared" si="2"/>
        <v>629.44000000000005</v>
      </c>
    </row>
    <row r="44" spans="1:18" ht="15" x14ac:dyDescent="0.25">
      <c r="A44" s="124">
        <v>2062</v>
      </c>
      <c r="B44" s="124" t="s">
        <v>377</v>
      </c>
      <c r="C44" s="135">
        <v>8262062</v>
      </c>
      <c r="D44" s="136" t="s">
        <v>166</v>
      </c>
      <c r="E44" s="124" t="s">
        <v>350</v>
      </c>
      <c r="F44" s="124" t="s">
        <v>338</v>
      </c>
      <c r="G44" s="126">
        <v>0</v>
      </c>
      <c r="H44" s="126">
        <f>VLOOKUP(C44,'[6]De-delegation Total'!$C:$G,5,0)</f>
        <v>265.9118202092983</v>
      </c>
      <c r="I44" s="126">
        <f>VLOOKUP(C44,'[6]De-delegation Total'!$C:$H,6,0)</f>
        <v>3484.4</v>
      </c>
      <c r="J44" s="126">
        <f t="shared" si="1"/>
        <v>3750.3118202092983</v>
      </c>
      <c r="N44" s="129"/>
      <c r="R44" s="126">
        <f t="shared" si="2"/>
        <v>3484.4</v>
      </c>
    </row>
    <row r="45" spans="1:18" ht="15" x14ac:dyDescent="0.25">
      <c r="A45" s="124">
        <v>2247</v>
      </c>
      <c r="B45" s="124" t="s">
        <v>378</v>
      </c>
      <c r="C45" s="135">
        <v>8262247</v>
      </c>
      <c r="D45" s="136" t="s">
        <v>172</v>
      </c>
      <c r="E45" s="124" t="s">
        <v>350</v>
      </c>
      <c r="F45" s="124" t="s">
        <v>338</v>
      </c>
      <c r="G45" s="126">
        <v>0</v>
      </c>
      <c r="H45" s="126">
        <f>VLOOKUP(C45,'[6]De-delegation Total'!$C:$G,5,0)</f>
        <v>173.27157316863955</v>
      </c>
      <c r="I45" s="126">
        <f>VLOOKUP(C45,'[6]De-delegation Total'!$C:$H,6,0)</f>
        <v>2270.48</v>
      </c>
      <c r="J45" s="126">
        <f t="shared" si="1"/>
        <v>2443.7515731686394</v>
      </c>
      <c r="N45" s="129"/>
      <c r="R45" s="126">
        <f t="shared" si="2"/>
        <v>2270.48</v>
      </c>
    </row>
    <row r="46" spans="1:18" ht="15" x14ac:dyDescent="0.25">
      <c r="A46" s="124">
        <v>2002</v>
      </c>
      <c r="B46" s="124" t="s">
        <v>379</v>
      </c>
      <c r="C46" s="135">
        <v>8262002</v>
      </c>
      <c r="D46" s="136" t="s">
        <v>173</v>
      </c>
      <c r="E46" s="124" t="s">
        <v>337</v>
      </c>
      <c r="F46" s="124" t="s">
        <v>338</v>
      </c>
      <c r="G46" s="126">
        <v>0</v>
      </c>
      <c r="H46" s="126">
        <f>VLOOKUP(C46,'[6]De-delegation Total'!$C:$G,5,0)</f>
        <v>1024.1893978383941</v>
      </c>
      <c r="I46" s="126">
        <f>VLOOKUP(C46,'[6]De-delegation Total'!$C:$H,6,0)</f>
        <v>13420.56</v>
      </c>
      <c r="J46" s="126">
        <f t="shared" si="1"/>
        <v>14444.749397838394</v>
      </c>
      <c r="N46" s="129"/>
      <c r="R46" s="126">
        <f t="shared" si="2"/>
        <v>13420.56</v>
      </c>
    </row>
    <row r="47" spans="1:18" ht="15" x14ac:dyDescent="0.25">
      <c r="A47" s="124">
        <v>2322</v>
      </c>
      <c r="B47" s="124" t="s">
        <v>380</v>
      </c>
      <c r="C47" s="135">
        <v>8262322</v>
      </c>
      <c r="D47" s="136" t="s">
        <v>174</v>
      </c>
      <c r="E47" s="124" t="s">
        <v>350</v>
      </c>
      <c r="F47" s="124" t="s">
        <v>338</v>
      </c>
      <c r="G47" s="126">
        <v>0</v>
      </c>
      <c r="H47" s="126">
        <f>VLOOKUP(C47,'[6]De-delegation Total'!$C:$G,5,0)</f>
        <v>125.2358895179276</v>
      </c>
      <c r="I47" s="126">
        <f>VLOOKUP(C47,'[6]De-delegation Total'!$C:$H,6,0)</f>
        <v>1641.04</v>
      </c>
      <c r="J47" s="126">
        <f t="shared" si="1"/>
        <v>1766.2758895179277</v>
      </c>
      <c r="N47" s="129"/>
      <c r="R47" s="126">
        <f t="shared" si="2"/>
        <v>1641.04</v>
      </c>
    </row>
    <row r="48" spans="1:18" ht="15" x14ac:dyDescent="0.25">
      <c r="A48" s="124">
        <v>3392</v>
      </c>
      <c r="B48" s="124" t="s">
        <v>381</v>
      </c>
      <c r="C48" s="135">
        <v>8263392</v>
      </c>
      <c r="D48" s="136" t="s">
        <v>175</v>
      </c>
      <c r="E48" s="124" t="s">
        <v>337</v>
      </c>
      <c r="F48" s="124" t="s">
        <v>338</v>
      </c>
      <c r="G48" s="126">
        <v>0</v>
      </c>
      <c r="H48" s="126">
        <f>VLOOKUP(C48,'[6]De-delegation Total'!$C:$G,5,0)</f>
        <v>0</v>
      </c>
      <c r="I48" s="126">
        <f>VLOOKUP(C48,'[6]De-delegation Total'!$C:$H,6,0)</f>
        <v>0</v>
      </c>
      <c r="J48" s="126">
        <f t="shared" si="1"/>
        <v>0</v>
      </c>
      <c r="N48" s="129"/>
      <c r="R48" s="126">
        <f t="shared" si="2"/>
        <v>0</v>
      </c>
    </row>
    <row r="49" spans="1:18" ht="15" x14ac:dyDescent="0.25">
      <c r="A49" s="124">
        <v>2112</v>
      </c>
      <c r="B49" s="124" t="s">
        <v>382</v>
      </c>
      <c r="C49" s="135">
        <v>8262112</v>
      </c>
      <c r="D49" s="136" t="s">
        <v>177</v>
      </c>
      <c r="E49" s="124" t="s">
        <v>350</v>
      </c>
      <c r="F49" s="124" t="s">
        <v>338</v>
      </c>
      <c r="G49" s="126">
        <v>0</v>
      </c>
      <c r="H49" s="126">
        <f>VLOOKUP(C49,'[6]De-delegation Total'!$C:$G,5,0)</f>
        <v>269.34294047006347</v>
      </c>
      <c r="I49" s="126">
        <f>VLOOKUP(C49,'[6]De-delegation Total'!$C:$H,6,0)</f>
        <v>3529.36</v>
      </c>
      <c r="J49" s="126">
        <f t="shared" si="1"/>
        <v>3798.7029404700634</v>
      </c>
      <c r="N49" s="129"/>
      <c r="R49" s="126">
        <f t="shared" si="2"/>
        <v>3529.36</v>
      </c>
    </row>
    <row r="50" spans="1:18" ht="15" x14ac:dyDescent="0.25">
      <c r="A50" s="124">
        <v>3005</v>
      </c>
      <c r="B50" s="124" t="s">
        <v>383</v>
      </c>
      <c r="C50" s="135">
        <v>8263005</v>
      </c>
      <c r="D50" s="136" t="s">
        <v>180</v>
      </c>
      <c r="E50" s="124" t="s">
        <v>350</v>
      </c>
      <c r="F50" s="124" t="s">
        <v>338</v>
      </c>
      <c r="G50" s="126">
        <v>0</v>
      </c>
      <c r="H50" s="126">
        <f>VLOOKUP(C50,'[6]De-delegation Total'!$C:$G,5,0)</f>
        <v>29.164522216503688</v>
      </c>
      <c r="I50" s="126">
        <f>VLOOKUP(C50,'[6]De-delegation Total'!$C:$H,6,0)</f>
        <v>382.16</v>
      </c>
      <c r="J50" s="126">
        <f t="shared" si="1"/>
        <v>411.32452221650374</v>
      </c>
      <c r="N50" s="129"/>
      <c r="R50" s="126">
        <f t="shared" si="2"/>
        <v>382.16</v>
      </c>
    </row>
    <row r="51" spans="1:18" ht="15" x14ac:dyDescent="0.25">
      <c r="A51" s="124">
        <v>2299</v>
      </c>
      <c r="B51" s="124" t="s">
        <v>384</v>
      </c>
      <c r="C51" s="135">
        <v>8262299</v>
      </c>
      <c r="D51" s="136" t="s">
        <v>182</v>
      </c>
      <c r="E51" s="124" t="s">
        <v>343</v>
      </c>
      <c r="F51" s="124" t="s">
        <v>338</v>
      </c>
      <c r="G51" s="126">
        <v>0</v>
      </c>
      <c r="H51" s="126">
        <f>VLOOKUP(C51,'[6]De-delegation Total'!$C:$G,5,0)</f>
        <v>327.67198490307084</v>
      </c>
      <c r="I51" s="126">
        <f>VLOOKUP(C51,'[6]De-delegation Total'!$C:$H,6,0)</f>
        <v>4293.68</v>
      </c>
      <c r="J51" s="126">
        <f t="shared" si="1"/>
        <v>4621.3519849030708</v>
      </c>
      <c r="N51" s="129"/>
      <c r="R51" s="126">
        <f t="shared" si="2"/>
        <v>4293.68</v>
      </c>
    </row>
    <row r="52" spans="1:18" ht="15" x14ac:dyDescent="0.25">
      <c r="A52" s="124">
        <v>3066</v>
      </c>
      <c r="B52" s="124" t="s">
        <v>385</v>
      </c>
      <c r="C52" s="135">
        <v>8263066</v>
      </c>
      <c r="D52" s="136" t="s">
        <v>183</v>
      </c>
      <c r="E52" s="124" t="s">
        <v>350</v>
      </c>
      <c r="F52" s="124" t="s">
        <v>338</v>
      </c>
      <c r="G52" s="126">
        <v>0</v>
      </c>
      <c r="H52" s="126">
        <f>VLOOKUP(C52,'[6]De-delegation Total'!$C:$G,5,0)</f>
        <v>25.733401955738547</v>
      </c>
      <c r="I52" s="126">
        <f>VLOOKUP(C52,'[6]De-delegation Total'!$C:$H,6,0)</f>
        <v>337.2</v>
      </c>
      <c r="J52" s="126">
        <f t="shared" si="1"/>
        <v>362.93340195573853</v>
      </c>
      <c r="N52" s="129"/>
      <c r="R52" s="126">
        <f t="shared" si="2"/>
        <v>337.2</v>
      </c>
    </row>
    <row r="53" spans="1:18" ht="15" x14ac:dyDescent="0.25">
      <c r="A53" s="124">
        <v>3383</v>
      </c>
      <c r="B53" s="124" t="s">
        <v>386</v>
      </c>
      <c r="C53" s="135">
        <v>8263383</v>
      </c>
      <c r="D53" s="136" t="s">
        <v>184</v>
      </c>
      <c r="E53" s="124" t="s">
        <v>337</v>
      </c>
      <c r="F53" s="124" t="s">
        <v>338</v>
      </c>
      <c r="G53" s="126">
        <v>0</v>
      </c>
      <c r="H53" s="126">
        <f>VLOOKUP(C53,'[6]De-delegation Total'!$C:$G,5,0)</f>
        <v>674.21513124034993</v>
      </c>
      <c r="I53" s="126">
        <f>VLOOKUP(C53,'[6]De-delegation Total'!$C:$H,6,0)</f>
        <v>8834.64</v>
      </c>
      <c r="J53" s="126">
        <f t="shared" si="1"/>
        <v>9508.8551312403488</v>
      </c>
      <c r="N53" s="129"/>
      <c r="P53" s="126">
        <f>-I53</f>
        <v>-8834.64</v>
      </c>
      <c r="R53" s="126">
        <f t="shared" si="2"/>
        <v>0</v>
      </c>
    </row>
    <row r="54" spans="1:18" ht="15" x14ac:dyDescent="0.25">
      <c r="A54" s="124">
        <v>3348</v>
      </c>
      <c r="B54" s="124" t="s">
        <v>387</v>
      </c>
      <c r="C54" s="135">
        <v>8262029</v>
      </c>
      <c r="D54" s="136" t="s">
        <v>185</v>
      </c>
      <c r="E54" s="124" t="s">
        <v>343</v>
      </c>
      <c r="F54" s="124" t="s">
        <v>338</v>
      </c>
      <c r="G54" s="126">
        <v>0</v>
      </c>
      <c r="H54" s="126">
        <f>VLOOKUP(C54,'[6]De-delegation Total'!$C:$G,5,0)</f>
        <v>0</v>
      </c>
      <c r="I54" s="126">
        <f>VLOOKUP(C54,'[6]De-delegation Total'!$C:$H,6,0)</f>
        <v>0</v>
      </c>
      <c r="J54" s="126">
        <f t="shared" si="1"/>
        <v>0</v>
      </c>
      <c r="N54" s="129"/>
      <c r="R54" s="126">
        <f t="shared" si="2"/>
        <v>0</v>
      </c>
    </row>
    <row r="55" spans="1:18" ht="15" x14ac:dyDescent="0.25">
      <c r="A55" s="124">
        <v>3379</v>
      </c>
      <c r="B55" s="124" t="s">
        <v>388</v>
      </c>
      <c r="C55" s="135">
        <v>8263379</v>
      </c>
      <c r="D55" s="136" t="s">
        <v>186</v>
      </c>
      <c r="E55" s="124" t="s">
        <v>337</v>
      </c>
      <c r="F55" s="124" t="s">
        <v>338</v>
      </c>
      <c r="G55" s="126">
        <v>0</v>
      </c>
      <c r="H55" s="126">
        <f>VLOOKUP(C55,'[6]De-delegation Total'!$C:$G,5,0)</f>
        <v>605.59272602504711</v>
      </c>
      <c r="I55" s="126">
        <f>VLOOKUP(C55,'[6]De-delegation Total'!$C:$H,6,0)</f>
        <v>7935.4400000000005</v>
      </c>
      <c r="J55" s="126">
        <f t="shared" si="1"/>
        <v>8541.0327260250469</v>
      </c>
      <c r="N55" s="129"/>
      <c r="P55" s="126">
        <f>-I55</f>
        <v>-7935.4400000000005</v>
      </c>
      <c r="R55" s="126">
        <f t="shared" si="2"/>
        <v>0</v>
      </c>
    </row>
    <row r="56" spans="1:18" ht="15" x14ac:dyDescent="0.25">
      <c r="A56" s="124">
        <v>3058</v>
      </c>
      <c r="B56" s="124" t="s">
        <v>389</v>
      </c>
      <c r="C56" s="135">
        <v>8263058</v>
      </c>
      <c r="D56" s="136" t="s">
        <v>187</v>
      </c>
      <c r="E56" s="124" t="s">
        <v>337</v>
      </c>
      <c r="F56" s="124" t="s">
        <v>338</v>
      </c>
      <c r="G56" s="126">
        <v>0</v>
      </c>
      <c r="H56" s="126">
        <f>VLOOKUP(C56,'[6]De-delegation Total'!$C:$G,5,0)</f>
        <v>678.932921598902</v>
      </c>
      <c r="I56" s="126">
        <f>VLOOKUP(C56,'[6]De-delegation Total'!$C:$H,6,0)</f>
        <v>8896.4600000000009</v>
      </c>
      <c r="J56" s="126">
        <f t="shared" si="1"/>
        <v>9575.3929215989028</v>
      </c>
      <c r="N56" s="129"/>
      <c r="R56" s="126">
        <f t="shared" si="2"/>
        <v>8896.4600000000009</v>
      </c>
    </row>
    <row r="57" spans="1:18" ht="15" x14ac:dyDescent="0.25">
      <c r="A57" s="124">
        <v>3378</v>
      </c>
      <c r="B57" s="124" t="s">
        <v>390</v>
      </c>
      <c r="C57" s="135">
        <v>8263378</v>
      </c>
      <c r="D57" s="136" t="s">
        <v>188</v>
      </c>
      <c r="E57" s="124" t="s">
        <v>337</v>
      </c>
      <c r="F57" s="124" t="s">
        <v>338</v>
      </c>
      <c r="G57" s="126">
        <v>0</v>
      </c>
      <c r="H57" s="126">
        <f>VLOOKUP(C57,'[6]De-delegation Total'!$C:$G,5,0)</f>
        <v>657.0595299365242</v>
      </c>
      <c r="I57" s="126">
        <f>VLOOKUP(C57,'[6]De-delegation Total'!$C:$H,6,0)</f>
        <v>8609.84</v>
      </c>
      <c r="J57" s="126">
        <f t="shared" si="1"/>
        <v>9266.8995299365251</v>
      </c>
      <c r="N57" s="129"/>
      <c r="P57" s="126">
        <f>-I57</f>
        <v>-8609.84</v>
      </c>
      <c r="R57" s="126">
        <f t="shared" si="2"/>
        <v>0</v>
      </c>
    </row>
    <row r="58" spans="1:18" ht="15" x14ac:dyDescent="0.25">
      <c r="A58" s="124">
        <v>3369</v>
      </c>
      <c r="B58" s="124" t="s">
        <v>391</v>
      </c>
      <c r="C58" s="135">
        <v>8263369</v>
      </c>
      <c r="D58" s="136" t="s">
        <v>190</v>
      </c>
      <c r="E58" s="124" t="s">
        <v>337</v>
      </c>
      <c r="F58" s="124" t="s">
        <v>338</v>
      </c>
      <c r="G58" s="126">
        <v>0</v>
      </c>
      <c r="H58" s="126">
        <f>VLOOKUP(C58,'[6]De-delegation Total'!$C:$G,5,0)</f>
        <v>454.62343455138102</v>
      </c>
      <c r="I58" s="126">
        <f>VLOOKUP(C58,'[6]De-delegation Total'!$C:$H,6,0)</f>
        <v>5957.2</v>
      </c>
      <c r="J58" s="126">
        <f t="shared" si="1"/>
        <v>6411.8234345513811</v>
      </c>
      <c r="N58" s="129"/>
      <c r="P58" s="126">
        <f>-I58</f>
        <v>-5957.2</v>
      </c>
      <c r="R58" s="126">
        <f t="shared" si="2"/>
        <v>0</v>
      </c>
    </row>
    <row r="59" spans="1:18" ht="15" x14ac:dyDescent="0.25">
      <c r="A59" s="124">
        <v>2301</v>
      </c>
      <c r="B59" s="124" t="s">
        <v>392</v>
      </c>
      <c r="C59" s="135">
        <v>8262301</v>
      </c>
      <c r="D59" s="136" t="s">
        <v>191</v>
      </c>
      <c r="E59" s="124" t="s">
        <v>343</v>
      </c>
      <c r="F59" s="124" t="s">
        <v>338</v>
      </c>
      <c r="G59" s="126">
        <v>0</v>
      </c>
      <c r="H59" s="126">
        <f>VLOOKUP(C59,'[6]De-delegation Total'!$C:$G,5,0)</f>
        <v>512.95247898438834</v>
      </c>
      <c r="I59" s="126">
        <f>VLOOKUP(C59,'[6]De-delegation Total'!$C:$H,6,0)</f>
        <v>6721.52</v>
      </c>
      <c r="J59" s="126">
        <f t="shared" si="1"/>
        <v>7234.4724789843885</v>
      </c>
      <c r="N59" s="129"/>
      <c r="P59" s="126">
        <f>-I59</f>
        <v>-6721.52</v>
      </c>
      <c r="R59" s="126">
        <f t="shared" si="2"/>
        <v>0</v>
      </c>
    </row>
    <row r="60" spans="1:18" ht="15" x14ac:dyDescent="0.25">
      <c r="A60" s="124">
        <v>3006</v>
      </c>
      <c r="B60" s="124" t="s">
        <v>393</v>
      </c>
      <c r="C60" s="135">
        <v>8263006</v>
      </c>
      <c r="D60" s="136" t="s">
        <v>193</v>
      </c>
      <c r="E60" s="124" t="s">
        <v>350</v>
      </c>
      <c r="F60" s="124" t="s">
        <v>338</v>
      </c>
      <c r="G60" s="126">
        <v>0</v>
      </c>
      <c r="H60" s="126">
        <f>VLOOKUP(C60,'[6]De-delegation Total'!$C:$G,5,0)</f>
        <v>27.448962086121117</v>
      </c>
      <c r="I60" s="126">
        <f>VLOOKUP(C60,'[6]De-delegation Total'!$C:$H,6,0)</f>
        <v>359.68</v>
      </c>
      <c r="J60" s="126">
        <f t="shared" si="1"/>
        <v>387.12896208612113</v>
      </c>
      <c r="N60" s="129"/>
      <c r="R60" s="126">
        <f t="shared" si="2"/>
        <v>359.68</v>
      </c>
    </row>
    <row r="61" spans="1:18" ht="15" x14ac:dyDescent="0.25">
      <c r="A61" s="124">
        <v>2327</v>
      </c>
      <c r="B61" s="124" t="s">
        <v>394</v>
      </c>
      <c r="C61" s="135">
        <v>8262327</v>
      </c>
      <c r="D61" s="136" t="s">
        <v>194</v>
      </c>
      <c r="E61" s="124" t="s">
        <v>337</v>
      </c>
      <c r="F61" s="124" t="s">
        <v>338</v>
      </c>
      <c r="G61" s="126">
        <v>0</v>
      </c>
      <c r="H61" s="126">
        <f>VLOOKUP(C61,'[6]De-delegation Total'!$C:$G,5,0)</f>
        <v>572.99708354777829</v>
      </c>
      <c r="I61" s="126">
        <f>VLOOKUP(C61,'[6]De-delegation Total'!$C:$H,6,0)</f>
        <v>7508.32</v>
      </c>
      <c r="J61" s="126">
        <f t="shared" si="1"/>
        <v>8081.3170835477777</v>
      </c>
      <c r="N61" s="129"/>
      <c r="R61" s="126">
        <f t="shared" si="2"/>
        <v>7508.32</v>
      </c>
    </row>
    <row r="62" spans="1:18" ht="15" x14ac:dyDescent="0.25">
      <c r="A62" s="124">
        <v>3389</v>
      </c>
      <c r="B62" s="124" t="s">
        <v>395</v>
      </c>
      <c r="C62" s="135">
        <v>8263389</v>
      </c>
      <c r="D62" s="136" t="s">
        <v>200</v>
      </c>
      <c r="E62" s="124" t="s">
        <v>337</v>
      </c>
      <c r="F62" s="124" t="s">
        <v>338</v>
      </c>
      <c r="G62" s="126">
        <v>0</v>
      </c>
      <c r="H62" s="126">
        <f>VLOOKUP(C62,'[6]De-delegation Total'!$C:$G,5,0)</f>
        <v>615.88608680734262</v>
      </c>
      <c r="I62" s="126">
        <f>VLOOKUP(C62,'[6]De-delegation Total'!$C:$H,6,0)</f>
        <v>8070.32</v>
      </c>
      <c r="J62" s="126">
        <f t="shared" si="1"/>
        <v>8686.2060868073422</v>
      </c>
      <c r="N62" s="129"/>
      <c r="R62" s="126">
        <f t="shared" si="2"/>
        <v>8070.32</v>
      </c>
    </row>
    <row r="63" spans="1:18" ht="15" x14ac:dyDescent="0.25">
      <c r="A63" s="124">
        <v>2000</v>
      </c>
      <c r="B63" s="124" t="s">
        <v>396</v>
      </c>
      <c r="C63" s="135">
        <v>8262000</v>
      </c>
      <c r="D63" s="136" t="s">
        <v>205</v>
      </c>
      <c r="E63" s="124" t="s">
        <v>337</v>
      </c>
      <c r="F63" s="124" t="s">
        <v>338</v>
      </c>
      <c r="G63" s="126">
        <v>0</v>
      </c>
      <c r="H63" s="126">
        <f>VLOOKUP(C63,'[6]De-delegation Total'!$C:$G,5,0)</f>
        <v>696.51741293532336</v>
      </c>
      <c r="I63" s="126">
        <f>VLOOKUP(C63,'[6]De-delegation Total'!$C:$H,6,0)</f>
        <v>9126.880000000001</v>
      </c>
      <c r="J63" s="126">
        <f t="shared" si="1"/>
        <v>9823.3974129353246</v>
      </c>
      <c r="N63" s="129"/>
      <c r="R63" s="126">
        <f t="shared" si="2"/>
        <v>9126.880000000001</v>
      </c>
    </row>
    <row r="64" spans="1:18" ht="15" x14ac:dyDescent="0.25">
      <c r="A64" s="124">
        <v>2330</v>
      </c>
      <c r="B64" s="124" t="s">
        <v>397</v>
      </c>
      <c r="C64" s="135">
        <v>8262330</v>
      </c>
      <c r="D64" s="136" t="s">
        <v>207</v>
      </c>
      <c r="E64" s="124" t="s">
        <v>337</v>
      </c>
      <c r="F64" s="124" t="s">
        <v>338</v>
      </c>
      <c r="G64" s="126">
        <v>0</v>
      </c>
      <c r="H64" s="126">
        <f>VLOOKUP(C64,'[6]De-delegation Total'!$C:$G,5,0)</f>
        <v>614.17052667695998</v>
      </c>
      <c r="I64" s="126">
        <f>VLOOKUP(C64,'[6]De-delegation Total'!$C:$H,6,0)</f>
        <v>8047.84</v>
      </c>
      <c r="J64" s="126">
        <f t="shared" si="1"/>
        <v>8662.0105266769606</v>
      </c>
      <c r="N64" s="129"/>
      <c r="R64" s="126">
        <f t="shared" si="2"/>
        <v>8047.84</v>
      </c>
    </row>
    <row r="65" spans="1:18" ht="15" x14ac:dyDescent="0.25">
      <c r="A65" s="124">
        <v>2320</v>
      </c>
      <c r="B65" s="124" t="s">
        <v>398</v>
      </c>
      <c r="C65" s="135">
        <v>8262320</v>
      </c>
      <c r="D65" s="136" t="s">
        <v>199</v>
      </c>
      <c r="E65" s="124" t="s">
        <v>350</v>
      </c>
      <c r="F65" s="124" t="s">
        <v>338</v>
      </c>
      <c r="G65" s="126">
        <v>0</v>
      </c>
      <c r="H65" s="126">
        <f>VLOOKUP(C65,'[6]De-delegation Total'!$C:$G,5,0)</f>
        <v>192.14273460284781</v>
      </c>
      <c r="I65" s="126">
        <f>VLOOKUP(C65,'[6]De-delegation Total'!$C:$H,6,0)</f>
        <v>2517.7600000000002</v>
      </c>
      <c r="J65" s="126">
        <f t="shared" si="1"/>
        <v>2709.9027346028479</v>
      </c>
      <c r="N65" s="129"/>
      <c r="R65" s="126">
        <f t="shared" si="2"/>
        <v>2517.7600000000002</v>
      </c>
    </row>
    <row r="66" spans="1:18" ht="15" x14ac:dyDescent="0.25">
      <c r="A66" s="124">
        <v>2306</v>
      </c>
      <c r="B66" s="124" t="s">
        <v>399</v>
      </c>
      <c r="C66" s="135">
        <v>8262306</v>
      </c>
      <c r="D66" s="136" t="s">
        <v>208</v>
      </c>
      <c r="E66" s="124" t="s">
        <v>350</v>
      </c>
      <c r="F66" s="124" t="s">
        <v>338</v>
      </c>
      <c r="G66" s="126">
        <v>0</v>
      </c>
      <c r="H66" s="126">
        <f>VLOOKUP(C66,'[6]De-delegation Total'!$C:$G,5,0)</f>
        <v>142.39149082175331</v>
      </c>
      <c r="I66" s="126">
        <f>VLOOKUP(C66,'[6]De-delegation Total'!$C:$H,6,0)</f>
        <v>1865.8400000000001</v>
      </c>
      <c r="J66" s="126">
        <f t="shared" si="1"/>
        <v>2008.2314908217534</v>
      </c>
      <c r="N66" s="129"/>
      <c r="R66" s="126">
        <f t="shared" si="2"/>
        <v>1865.8400000000001</v>
      </c>
    </row>
    <row r="67" spans="1:18" ht="15" x14ac:dyDescent="0.25">
      <c r="A67" s="124">
        <v>2122</v>
      </c>
      <c r="B67" s="124" t="s">
        <v>400</v>
      </c>
      <c r="C67" s="135">
        <v>8262122</v>
      </c>
      <c r="D67" s="136" t="s">
        <v>209</v>
      </c>
      <c r="E67" s="124" t="s">
        <v>350</v>
      </c>
      <c r="F67" s="124" t="s">
        <v>338</v>
      </c>
      <c r="G67" s="126">
        <v>0</v>
      </c>
      <c r="H67" s="126">
        <f>VLOOKUP(C67,'[6]De-delegation Total'!$C:$G,5,0)</f>
        <v>473.49459598558929</v>
      </c>
      <c r="I67" s="126">
        <f>VLOOKUP(C67,'[6]De-delegation Total'!$C:$H,6,0)</f>
        <v>6204.4800000000005</v>
      </c>
      <c r="J67" s="126">
        <f t="shared" si="1"/>
        <v>6677.97459598559</v>
      </c>
      <c r="N67" s="129"/>
      <c r="R67" s="126">
        <f t="shared" si="2"/>
        <v>6204.4800000000005</v>
      </c>
    </row>
    <row r="69" spans="1:18" ht="13.5" thickBot="1" x14ac:dyDescent="0.25">
      <c r="A69" s="131"/>
      <c r="B69" s="131"/>
      <c r="C69" s="131"/>
      <c r="D69" s="131"/>
      <c r="E69" s="131"/>
      <c r="F69" s="131"/>
      <c r="G69" s="137">
        <f>SUM(G7:G68)</f>
        <v>0</v>
      </c>
      <c r="H69" s="137">
        <f t="shared" ref="H69:R69" si="3">SUM(H7:H68)</f>
        <v>24999.999999999993</v>
      </c>
      <c r="I69" s="137">
        <f t="shared" si="3"/>
        <v>327589.80000000016</v>
      </c>
      <c r="J69" s="137">
        <f t="shared" si="3"/>
        <v>352589.80000000005</v>
      </c>
      <c r="L69" s="137"/>
      <c r="N69" s="137"/>
      <c r="P69" s="137">
        <f t="shared" si="3"/>
        <v>-43633.680000000008</v>
      </c>
      <c r="R69" s="137">
        <f t="shared" si="3"/>
        <v>283956.12000000005</v>
      </c>
    </row>
    <row r="71" spans="1:18" x14ac:dyDescent="0.2">
      <c r="B71" s="138" t="s">
        <v>401</v>
      </c>
      <c r="C71" s="138"/>
      <c r="D71" s="138"/>
    </row>
    <row r="72" spans="1:18" x14ac:dyDescent="0.2">
      <c r="B72" s="138" t="s">
        <v>402</v>
      </c>
      <c r="C72" s="138"/>
      <c r="D72" s="138"/>
    </row>
    <row r="73" spans="1:18" x14ac:dyDescent="0.2">
      <c r="B73" s="138"/>
      <c r="C73" s="138"/>
      <c r="D73" s="138"/>
      <c r="I73" s="124">
        <v>1.5133095575587285</v>
      </c>
    </row>
  </sheetData>
  <sheetProtection algorithmName="SHA-512" hashValue="q2HiecSFf+GfvZk5zlTh107JkSJ/6+ftIpVPRNvHVBMwpwvg6PrvWGn++mz5o5XTo1nBWqv4c+rr3btcLBa2xg==" saltValue="bYE5fxxzeeoURMJA7RCyCA==" spinCount="100000" sheet="1" objects="1" scenarios="1"/>
  <conditionalFormatting sqref="F7:F68">
    <cfRule type="cellIs" dxfId="0" priority="1" stopIfTrue="1" operator="equal">
      <formula>"Academy"</formula>
    </cfRule>
  </conditionalFormatting>
  <dataValidations count="2">
    <dataValidation type="list" allowBlank="1" showInputMessage="1" showErrorMessage="1" sqref="E7:E68" xr:uid="{080D5E1D-5212-4BF5-9251-ACFEB5C1DD81}">
      <formula1>Type</formula1>
    </dataValidation>
    <dataValidation type="list" allowBlank="1" showInputMessage="1" showErrorMessage="1" sqref="F7:F68" xr:uid="{6C2B05BC-6B15-431B-AC59-7BBB589F69F0}">
      <formula1>Status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8032-8CF5-4E8B-AF41-F1FB663857C1}">
  <sheetPr codeName="Sheet3"/>
  <dimension ref="A1:K111"/>
  <sheetViews>
    <sheetView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J3" sqref="J3"/>
    </sheetView>
  </sheetViews>
  <sheetFormatPr defaultColWidth="9.140625" defaultRowHeight="15" x14ac:dyDescent="0.25"/>
  <cols>
    <col min="1" max="2" width="9.140625" style="139"/>
    <col min="3" max="3" width="43.5703125" style="139" bestFit="1" customWidth="1"/>
    <col min="4" max="11" width="15.7109375" style="140" customWidth="1"/>
    <col min="12" max="16384" width="9.140625" style="139"/>
  </cols>
  <sheetData>
    <row r="1" spans="1:11" s="141" customFormat="1" ht="120" x14ac:dyDescent="0.2">
      <c r="A1" s="141" t="s">
        <v>211</v>
      </c>
      <c r="B1" s="141" t="s">
        <v>212</v>
      </c>
      <c r="C1" s="141" t="s">
        <v>213</v>
      </c>
      <c r="D1" s="142" t="s">
        <v>403</v>
      </c>
      <c r="E1" s="142" t="s">
        <v>404</v>
      </c>
      <c r="F1" s="142" t="s">
        <v>405</v>
      </c>
      <c r="G1" s="142" t="s">
        <v>282</v>
      </c>
      <c r="H1" s="142" t="s">
        <v>284</v>
      </c>
      <c r="I1" s="142" t="s">
        <v>247</v>
      </c>
      <c r="J1" s="157" t="s">
        <v>406</v>
      </c>
      <c r="K1" s="142" t="s">
        <v>259</v>
      </c>
    </row>
    <row r="2" spans="1:11" x14ac:dyDescent="0.25">
      <c r="A2" s="139" t="s">
        <v>317</v>
      </c>
      <c r="D2" s="160">
        <f>SUM(D3:D114)</f>
        <v>27198.083333333332</v>
      </c>
      <c r="E2" s="160">
        <f t="shared" ref="E2:K2" si="0">SUM(E3:E114)</f>
        <v>19158</v>
      </c>
      <c r="F2" s="160">
        <f t="shared" si="0"/>
        <v>265831071.37269759</v>
      </c>
      <c r="G2" s="160">
        <f t="shared" si="0"/>
        <v>-352589.80000000005</v>
      </c>
      <c r="H2" s="160">
        <f t="shared" si="0"/>
        <v>265478481.57269755</v>
      </c>
      <c r="I2" s="160">
        <f>SUM(I3:I114)</f>
        <v>3086870.1985000004</v>
      </c>
      <c r="J2" s="160">
        <f>SUM(J3:J114)</f>
        <v>262391611.37419766</v>
      </c>
      <c r="K2" s="160">
        <f t="shared" si="0"/>
        <v>23253896.348202843</v>
      </c>
    </row>
    <row r="3" spans="1:11" x14ac:dyDescent="0.25">
      <c r="A3" s="139">
        <v>110401</v>
      </c>
      <c r="B3" s="139">
        <v>8262348</v>
      </c>
      <c r="C3" s="139" t="s">
        <v>80</v>
      </c>
      <c r="D3" s="143">
        <f>VLOOKUP(A3,'[4]New ISB'!$B:$F,5,0)</f>
        <v>270</v>
      </c>
      <c r="E3" s="143">
        <f>VLOOKUP(A3,'[4]New ISB'!$B:$G,6,0)</f>
        <v>0</v>
      </c>
      <c r="F3" s="143">
        <f>VLOOKUP(A3,'[4]New ISB'!$B:$BO,66,0)</f>
        <v>1403815.4882989726</v>
      </c>
      <c r="G3" s="143">
        <f>VLOOKUP(A3,'[4]New ISB'!$B:$BT,71,0)</f>
        <v>-6532.8012352032938</v>
      </c>
      <c r="H3" s="143">
        <f>VLOOKUP(A3,'[4]New ISB'!$B:$BW,74,0)</f>
        <v>1397282.6870637692</v>
      </c>
      <c r="I3" s="143">
        <f>VLOOKUP(A3,'[4]New ISB'!$B:$BX,75,0)</f>
        <v>30617.599999999999</v>
      </c>
      <c r="J3" s="143">
        <f t="shared" ref="J3" si="1">H3-I3</f>
        <v>1366665.0870637691</v>
      </c>
      <c r="K3" s="143">
        <f>VLOOKUP(A3,'[4]New ISB'!$B:$AW,48,0)</f>
        <v>117735.03408243545</v>
      </c>
    </row>
    <row r="4" spans="1:11" x14ac:dyDescent="0.25">
      <c r="A4" s="139">
        <v>147380</v>
      </c>
      <c r="B4" s="139">
        <v>8262326</v>
      </c>
      <c r="C4" s="139" t="s">
        <v>82</v>
      </c>
      <c r="D4" s="143">
        <f>VLOOKUP(A4,'[4]New ISB'!$B:$F,5,0)</f>
        <v>179</v>
      </c>
      <c r="E4" s="143">
        <f>VLOOKUP(A4,'[4]New ISB'!$B:$G,6,0)</f>
        <v>0</v>
      </c>
      <c r="F4" s="143">
        <f>VLOOKUP(A4,'[4]New ISB'!$B:$BO,66,0)</f>
        <v>934020.51925319328</v>
      </c>
      <c r="G4" s="143">
        <f>VLOOKUP(A4,'[4]New ISB'!$B:$BT,71,0)</f>
        <v>0</v>
      </c>
      <c r="H4" s="143">
        <f>VLOOKUP(A4,'[4]New ISB'!$B:$BW,74,0)</f>
        <v>934020.51925319328</v>
      </c>
      <c r="I4" s="143">
        <f>VLOOKUP(A4,'[4]New ISB'!$B:$BX,75,0)</f>
        <v>4245.76</v>
      </c>
      <c r="J4" s="143">
        <f t="shared" ref="J4:J67" si="2">H4-I4</f>
        <v>929774.75925319328</v>
      </c>
      <c r="K4" s="143">
        <f>VLOOKUP(A4,'[4]New ISB'!$B:$AW,48,0)</f>
        <v>66337.323856904331</v>
      </c>
    </row>
    <row r="5" spans="1:11" x14ac:dyDescent="0.25">
      <c r="A5" s="139">
        <v>110327</v>
      </c>
      <c r="B5" s="139">
        <v>8262238</v>
      </c>
      <c r="C5" s="139" t="s">
        <v>84</v>
      </c>
      <c r="D5" s="143">
        <f>VLOOKUP(A5,'[4]New ISB'!$B:$F,5,0)</f>
        <v>207</v>
      </c>
      <c r="E5" s="143">
        <f>VLOOKUP(A5,'[4]New ISB'!$B:$G,6,0)</f>
        <v>0</v>
      </c>
      <c r="F5" s="143">
        <f>VLOOKUP(A5,'[4]New ISB'!$B:$BO,66,0)</f>
        <v>1131387.8649729763</v>
      </c>
      <c r="G5" s="143">
        <f>VLOOKUP(A5,'[4]New ISB'!$B:$BT,71,0)</f>
        <v>-5008.4809469891925</v>
      </c>
      <c r="H5" s="143">
        <f>VLOOKUP(A5,'[4]New ISB'!$B:$BW,74,0)</f>
        <v>1126379.384025987</v>
      </c>
      <c r="I5" s="143">
        <f>VLOOKUP(A5,'[4]New ISB'!$B:$BX,75,0)</f>
        <v>28193.5</v>
      </c>
      <c r="J5" s="143">
        <f t="shared" si="2"/>
        <v>1098185.884025987</v>
      </c>
      <c r="K5" s="143">
        <f>VLOOKUP(A5,'[4]New ISB'!$B:$AW,48,0)</f>
        <v>94773.080877833694</v>
      </c>
    </row>
    <row r="6" spans="1:11" x14ac:dyDescent="0.25">
      <c r="A6" s="139">
        <v>110481</v>
      </c>
      <c r="B6" s="139">
        <v>8263377</v>
      </c>
      <c r="C6" s="139" t="s">
        <v>86</v>
      </c>
      <c r="D6" s="143">
        <f>VLOOKUP(A6,'[4]New ISB'!$B:$F,5,0)</f>
        <v>156</v>
      </c>
      <c r="E6" s="143">
        <f>VLOOKUP(A6,'[4]New ISB'!$B:$G,6,0)</f>
        <v>0</v>
      </c>
      <c r="F6" s="143">
        <f>VLOOKUP(A6,'[4]New ISB'!$B:$BO,66,0)</f>
        <v>923554.48972304631</v>
      </c>
      <c r="G6" s="143">
        <f>VLOOKUP(A6,'[4]New ISB'!$B:$BT,71,0)</f>
        <v>-3774.5073803396813</v>
      </c>
      <c r="H6" s="143">
        <f>VLOOKUP(A6,'[4]New ISB'!$B:$BW,74,0)</f>
        <v>919779.98234270664</v>
      </c>
      <c r="I6" s="143">
        <f>VLOOKUP(A6,'[4]New ISB'!$B:$BX,75,0)</f>
        <v>4298.24</v>
      </c>
      <c r="J6" s="143">
        <f t="shared" si="2"/>
        <v>915481.74234270665</v>
      </c>
      <c r="K6" s="143">
        <f>VLOOKUP(A6,'[4]New ISB'!$B:$AW,48,0)</f>
        <v>90364.412777242338</v>
      </c>
    </row>
    <row r="7" spans="1:11" x14ac:dyDescent="0.25">
      <c r="A7" s="139">
        <v>134423</v>
      </c>
      <c r="B7" s="139">
        <v>8263384</v>
      </c>
      <c r="C7" s="139" t="s">
        <v>89</v>
      </c>
      <c r="D7" s="143">
        <f>VLOOKUP(A7,'[4]New ISB'!$B:$F,5,0)</f>
        <v>92</v>
      </c>
      <c r="E7" s="143">
        <f>VLOOKUP(A7,'[4]New ISB'!$B:$G,6,0)</f>
        <v>0</v>
      </c>
      <c r="F7" s="143">
        <f>VLOOKUP(A7,'[4]New ISB'!$B:$BO,66,0)</f>
        <v>550815.34781298705</v>
      </c>
      <c r="G7" s="143">
        <f>VLOOKUP(A7,'[4]New ISB'!$B:$BT,71,0)</f>
        <v>-2225.9915319951965</v>
      </c>
      <c r="H7" s="143">
        <f>VLOOKUP(A7,'[4]New ISB'!$B:$BW,74,0)</f>
        <v>548589.35628099181</v>
      </c>
      <c r="I7" s="143">
        <f>VLOOKUP(A7,'[4]New ISB'!$B:$BX,75,0)</f>
        <v>1747.2</v>
      </c>
      <c r="J7" s="143">
        <f t="shared" si="2"/>
        <v>546842.15628099185</v>
      </c>
      <c r="K7" s="143">
        <f>VLOOKUP(A7,'[4]New ISB'!$B:$AW,48,0)</f>
        <v>38271.274214787532</v>
      </c>
    </row>
    <row r="8" spans="1:11" x14ac:dyDescent="0.25">
      <c r="A8" s="139">
        <v>110369</v>
      </c>
      <c r="B8" s="139">
        <v>8262309</v>
      </c>
      <c r="C8" s="139" t="s">
        <v>91</v>
      </c>
      <c r="D8" s="143">
        <f>VLOOKUP(A8,'[4]New ISB'!$B:$F,5,0)</f>
        <v>200</v>
      </c>
      <c r="E8" s="143">
        <f>VLOOKUP(A8,'[4]New ISB'!$B:$G,6,0)</f>
        <v>0</v>
      </c>
      <c r="F8" s="143">
        <f>VLOOKUP(A8,'[4]New ISB'!$B:$BO,66,0)</f>
        <v>1153558.8707096775</v>
      </c>
      <c r="G8" s="143">
        <f>VLOOKUP(A8,'[4]New ISB'!$B:$BT,71,0)</f>
        <v>-4839.1120260765138</v>
      </c>
      <c r="H8" s="143">
        <f>VLOOKUP(A8,'[4]New ISB'!$B:$BW,74,0)</f>
        <v>1148719.7586836009</v>
      </c>
      <c r="I8" s="143">
        <f>VLOOKUP(A8,'[4]New ISB'!$B:$BX,75,0)</f>
        <v>39920.639999999999</v>
      </c>
      <c r="J8" s="143">
        <f t="shared" si="2"/>
        <v>1108799.118683601</v>
      </c>
      <c r="K8" s="143">
        <f>VLOOKUP(A8,'[4]New ISB'!$B:$AW,48,0)</f>
        <v>109899.70177354841</v>
      </c>
    </row>
    <row r="9" spans="1:11" x14ac:dyDescent="0.25">
      <c r="A9" s="139">
        <v>135271</v>
      </c>
      <c r="B9" s="139">
        <v>8263391</v>
      </c>
      <c r="C9" s="139" t="s">
        <v>93</v>
      </c>
      <c r="D9" s="143">
        <f>VLOOKUP(A9,'[4]New ISB'!$B:$F,5,0)</f>
        <v>1219</v>
      </c>
      <c r="E9" s="143">
        <f>VLOOKUP(A9,'[4]New ISB'!$B:$G,6,0)</f>
        <v>0</v>
      </c>
      <c r="F9" s="143">
        <f>VLOOKUP(A9,'[4]New ISB'!$B:$BO,66,0)</f>
        <v>5942502.4220000003</v>
      </c>
      <c r="G9" s="143">
        <f>VLOOKUP(A9,'[4]New ISB'!$B:$BT,71,0)</f>
        <v>-29494.387798936354</v>
      </c>
      <c r="H9" s="143">
        <f>VLOOKUP(A9,'[4]New ISB'!$B:$BW,74,0)</f>
        <v>5913008.0342010641</v>
      </c>
      <c r="I9" s="143">
        <f>VLOOKUP(A9,'[4]New ISB'!$B:$BX,75,0)</f>
        <v>239912.95999999999</v>
      </c>
      <c r="J9" s="143">
        <f t="shared" si="2"/>
        <v>5673095.0742010642</v>
      </c>
      <c r="K9" s="143">
        <f>VLOOKUP(A9,'[4]New ISB'!$B:$AW,48,0)</f>
        <v>424617.81067444582</v>
      </c>
    </row>
    <row r="10" spans="1:11" x14ac:dyDescent="0.25">
      <c r="A10" s="139">
        <v>132210</v>
      </c>
      <c r="B10" s="139">
        <v>8262005</v>
      </c>
      <c r="C10" s="139" t="s">
        <v>95</v>
      </c>
      <c r="D10" s="143">
        <f>VLOOKUP(A10,'[4]New ISB'!$B:$F,5,0)</f>
        <v>329</v>
      </c>
      <c r="E10" s="143">
        <f>VLOOKUP(A10,'[4]New ISB'!$B:$G,6,0)</f>
        <v>0</v>
      </c>
      <c r="F10" s="143">
        <f>VLOOKUP(A10,'[4]New ISB'!$B:$BO,66,0)</f>
        <v>1627945.3541116822</v>
      </c>
      <c r="G10" s="143">
        <f>VLOOKUP(A10,'[4]New ISB'!$B:$BT,71,0)</f>
        <v>-7960.3392828958658</v>
      </c>
      <c r="H10" s="143">
        <f>VLOOKUP(A10,'[4]New ISB'!$B:$BW,74,0)</f>
        <v>1619985.0148287863</v>
      </c>
      <c r="I10" s="143">
        <f>VLOOKUP(A10,'[4]New ISB'!$B:$BX,75,0)</f>
        <v>6522.88</v>
      </c>
      <c r="J10" s="143">
        <f t="shared" si="2"/>
        <v>1613462.1348287864</v>
      </c>
      <c r="K10" s="143">
        <f>VLOOKUP(A10,'[4]New ISB'!$B:$AW,48,0)</f>
        <v>129488.05231444843</v>
      </c>
    </row>
    <row r="11" spans="1:11" x14ac:dyDescent="0.25">
      <c r="A11" s="139">
        <v>134072</v>
      </c>
      <c r="B11" s="139">
        <v>8262017</v>
      </c>
      <c r="C11" s="139" t="s">
        <v>97</v>
      </c>
      <c r="D11" s="143">
        <f>VLOOKUP(A11,'[4]New ISB'!$B:$F,5,0)</f>
        <v>409</v>
      </c>
      <c r="E11" s="143">
        <f>VLOOKUP(A11,'[4]New ISB'!$B:$G,6,0)</f>
        <v>0</v>
      </c>
      <c r="F11" s="143">
        <f>VLOOKUP(A11,'[4]New ISB'!$B:$BO,66,0)</f>
        <v>1985486.4518893345</v>
      </c>
      <c r="G11" s="143">
        <f>VLOOKUP(A11,'[4]New ISB'!$B:$BT,71,0)</f>
        <v>-9895.9840933264713</v>
      </c>
      <c r="H11" s="143">
        <f>VLOOKUP(A11,'[4]New ISB'!$B:$BW,74,0)</f>
        <v>1975590.4677960081</v>
      </c>
      <c r="I11" s="143">
        <f>VLOOKUP(A11,'[4]New ISB'!$B:$BX,75,0)</f>
        <v>71864.320000000007</v>
      </c>
      <c r="J11" s="143">
        <f t="shared" si="2"/>
        <v>1903726.147796008</v>
      </c>
      <c r="K11" s="143">
        <f>VLOOKUP(A11,'[4]New ISB'!$B:$AW,48,0)</f>
        <v>151670.48078760342</v>
      </c>
    </row>
    <row r="12" spans="1:11" x14ac:dyDescent="0.25">
      <c r="A12" s="139">
        <v>110256</v>
      </c>
      <c r="B12" s="139">
        <v>8262121</v>
      </c>
      <c r="C12" s="139" t="s">
        <v>99</v>
      </c>
      <c r="D12" s="143">
        <f>VLOOKUP(A12,'[4]New ISB'!$B:$F,5,0)</f>
        <v>406</v>
      </c>
      <c r="E12" s="143">
        <f>VLOOKUP(A12,'[4]New ISB'!$B:$G,6,0)</f>
        <v>0</v>
      </c>
      <c r="F12" s="143">
        <f>VLOOKUP(A12,'[4]New ISB'!$B:$BO,66,0)</f>
        <v>1975408.9462337056</v>
      </c>
      <c r="G12" s="143">
        <f>VLOOKUP(A12,'[4]New ISB'!$B:$BT,71,0)</f>
        <v>-9823.3974129353246</v>
      </c>
      <c r="H12" s="143">
        <f>VLOOKUP(A12,'[4]New ISB'!$B:$BW,74,0)</f>
        <v>1965585.5488207703</v>
      </c>
      <c r="I12" s="143">
        <f>VLOOKUP(A12,'[4]New ISB'!$B:$BX,75,0)</f>
        <v>8773.1200000000008</v>
      </c>
      <c r="J12" s="143">
        <f t="shared" si="2"/>
        <v>1956812.4288207702</v>
      </c>
      <c r="K12" s="143">
        <f>VLOOKUP(A12,'[4]New ISB'!$B:$AW,48,0)</f>
        <v>169882.01723125606</v>
      </c>
    </row>
    <row r="13" spans="1:11" x14ac:dyDescent="0.25">
      <c r="A13" s="139">
        <v>110394</v>
      </c>
      <c r="B13" s="139">
        <v>8262336</v>
      </c>
      <c r="C13" s="139" t="s">
        <v>101</v>
      </c>
      <c r="D13" s="143">
        <f>VLOOKUP(A13,'[4]New ISB'!$B:$F,5,0)</f>
        <v>421</v>
      </c>
      <c r="E13" s="143">
        <f>VLOOKUP(A13,'[4]New ISB'!$B:$G,6,0)</f>
        <v>0</v>
      </c>
      <c r="F13" s="143">
        <f>VLOOKUP(A13,'[4]New ISB'!$B:$BO,66,0)</f>
        <v>1984002.32</v>
      </c>
      <c r="G13" s="143">
        <f>VLOOKUP(A13,'[4]New ISB'!$B:$BT,71,0)</f>
        <v>-10186.330814891062</v>
      </c>
      <c r="H13" s="143">
        <f>VLOOKUP(A13,'[4]New ISB'!$B:$BW,74,0)</f>
        <v>1973815.989185109</v>
      </c>
      <c r="I13" s="143">
        <f>VLOOKUP(A13,'[4]New ISB'!$B:$BX,75,0)</f>
        <v>43192.32</v>
      </c>
      <c r="J13" s="143">
        <f t="shared" si="2"/>
        <v>1930623.669185109</v>
      </c>
      <c r="K13" s="143">
        <f>VLOOKUP(A13,'[4]New ISB'!$B:$AW,48,0)</f>
        <v>136408.65693187274</v>
      </c>
    </row>
    <row r="14" spans="1:11" x14ac:dyDescent="0.25">
      <c r="A14" s="139">
        <v>110213</v>
      </c>
      <c r="B14" s="139">
        <v>8262015</v>
      </c>
      <c r="C14" s="139" t="s">
        <v>103</v>
      </c>
      <c r="D14" s="143">
        <f>VLOOKUP(A14,'[4]New ISB'!$B:$F,5,0)</f>
        <v>32</v>
      </c>
      <c r="E14" s="143">
        <f>VLOOKUP(A14,'[4]New ISB'!$B:$G,6,0)</f>
        <v>0</v>
      </c>
      <c r="F14" s="143">
        <f>VLOOKUP(A14,'[4]New ISB'!$B:$BO,66,0)</f>
        <v>323685.74519445654</v>
      </c>
      <c r="G14" s="143">
        <f>VLOOKUP(A14,'[4]New ISB'!$B:$BT,71,0)</f>
        <v>-774.25792417224227</v>
      </c>
      <c r="H14" s="143">
        <f>VLOOKUP(A14,'[4]New ISB'!$B:$BW,74,0)</f>
        <v>322911.48727028427</v>
      </c>
      <c r="I14" s="143">
        <f>VLOOKUP(A14,'[4]New ISB'!$B:$BX,75,0)</f>
        <v>0</v>
      </c>
      <c r="J14" s="143">
        <f t="shared" si="2"/>
        <v>322911.48727028427</v>
      </c>
      <c r="K14" s="143">
        <f>VLOOKUP(A14,'[4]New ISB'!$B:$AW,48,0)</f>
        <v>9614.9645456695653</v>
      </c>
    </row>
    <row r="15" spans="1:11" x14ac:dyDescent="0.25">
      <c r="A15" s="139">
        <v>110399</v>
      </c>
      <c r="B15" s="139">
        <v>8262346</v>
      </c>
      <c r="C15" s="139" t="s">
        <v>105</v>
      </c>
      <c r="D15" s="143">
        <f>VLOOKUP(A15,'[4]New ISB'!$B:$F,5,0)</f>
        <v>239</v>
      </c>
      <c r="E15" s="143">
        <f>VLOOKUP(A15,'[4]New ISB'!$B:$G,6,0)</f>
        <v>0</v>
      </c>
      <c r="F15" s="143">
        <f>VLOOKUP(A15,'[4]New ISB'!$B:$BO,66,0)</f>
        <v>1157945.6812264442</v>
      </c>
      <c r="G15" s="143">
        <f>VLOOKUP(A15,'[4]New ISB'!$B:$BT,71,0)</f>
        <v>-5782.7388711614349</v>
      </c>
      <c r="H15" s="143">
        <f>VLOOKUP(A15,'[4]New ISB'!$B:$BW,74,0)</f>
        <v>1152162.9423552828</v>
      </c>
      <c r="I15" s="143">
        <f>VLOOKUP(A15,'[4]New ISB'!$B:$BX,75,0)</f>
        <v>24819.012500000001</v>
      </c>
      <c r="J15" s="143">
        <f t="shared" si="2"/>
        <v>1127343.9298552829</v>
      </c>
      <c r="K15" s="143">
        <f>VLOOKUP(A15,'[4]New ISB'!$B:$AW,48,0)</f>
        <v>79887.131774795926</v>
      </c>
    </row>
    <row r="16" spans="1:11" x14ac:dyDescent="0.25">
      <c r="A16" s="139">
        <v>138440</v>
      </c>
      <c r="B16" s="139">
        <v>8262018</v>
      </c>
      <c r="C16" s="139" t="s">
        <v>107</v>
      </c>
      <c r="D16" s="143">
        <f>VLOOKUP(A16,'[4]New ISB'!$B:$F,5,0)</f>
        <v>201</v>
      </c>
      <c r="E16" s="143">
        <f>VLOOKUP(A16,'[4]New ISB'!$B:$G,6,0)</f>
        <v>0</v>
      </c>
      <c r="F16" s="143">
        <f>VLOOKUP(A16,'[4]New ISB'!$B:$BO,66,0)</f>
        <v>1199553.7669066796</v>
      </c>
      <c r="G16" s="143">
        <f>VLOOKUP(A16,'[4]New ISB'!$B:$BT,71,0)</f>
        <v>0</v>
      </c>
      <c r="H16" s="143">
        <f>VLOOKUP(A16,'[4]New ISB'!$B:$BW,74,0)</f>
        <v>1199553.7669066796</v>
      </c>
      <c r="I16" s="143">
        <f>VLOOKUP(A16,'[4]New ISB'!$B:$BX,75,0)</f>
        <v>5228.5439999999999</v>
      </c>
      <c r="J16" s="143">
        <f t="shared" si="2"/>
        <v>1194325.2229066796</v>
      </c>
      <c r="K16" s="143">
        <f>VLOOKUP(A16,'[4]New ISB'!$B:$AW,48,0)</f>
        <v>121611.08333152125</v>
      </c>
    </row>
    <row r="17" spans="1:11" x14ac:dyDescent="0.25">
      <c r="A17" s="139">
        <v>143265</v>
      </c>
      <c r="B17" s="139">
        <v>8262003</v>
      </c>
      <c r="C17" s="139" t="s">
        <v>109</v>
      </c>
      <c r="D17" s="143">
        <f>VLOOKUP(A17,'[4]New ISB'!$B:$F,5,0)</f>
        <v>391</v>
      </c>
      <c r="E17" s="143">
        <f>VLOOKUP(A17,'[4]New ISB'!$B:$G,6,0)</f>
        <v>0</v>
      </c>
      <c r="F17" s="143">
        <f>VLOOKUP(A17,'[4]New ISB'!$B:$BO,66,0)</f>
        <v>1993635.7909133087</v>
      </c>
      <c r="G17" s="143">
        <f>VLOOKUP(A17,'[4]New ISB'!$B:$BT,71,0)</f>
        <v>0</v>
      </c>
      <c r="H17" s="143">
        <f>VLOOKUP(A17,'[4]New ISB'!$B:$BW,74,0)</f>
        <v>1993635.7909133087</v>
      </c>
      <c r="I17" s="143">
        <f>VLOOKUP(A17,'[4]New ISB'!$B:$BX,75,0)</f>
        <v>6990.3360000000002</v>
      </c>
      <c r="J17" s="143">
        <f t="shared" si="2"/>
        <v>1986645.4549133088</v>
      </c>
      <c r="K17" s="143">
        <f>VLOOKUP(A17,'[4]New ISB'!$B:$AW,48,0)</f>
        <v>198336.89043855772</v>
      </c>
    </row>
    <row r="18" spans="1:11" x14ac:dyDescent="0.25">
      <c r="A18" s="139">
        <v>147269</v>
      </c>
      <c r="B18" s="139">
        <v>8262028</v>
      </c>
      <c r="C18" s="139" t="s">
        <v>111</v>
      </c>
      <c r="D18" s="143">
        <f>VLOOKUP(A18,'[4]New ISB'!$B:$F,5,0)</f>
        <v>238</v>
      </c>
      <c r="E18" s="143">
        <f>VLOOKUP(A18,'[4]New ISB'!$B:$G,6,0)</f>
        <v>0</v>
      </c>
      <c r="F18" s="143">
        <f>VLOOKUP(A18,'[4]New ISB'!$B:$BO,66,0)</f>
        <v>1259439.1529810221</v>
      </c>
      <c r="G18" s="143">
        <f>VLOOKUP(A18,'[4]New ISB'!$B:$BT,71,0)</f>
        <v>0</v>
      </c>
      <c r="H18" s="143">
        <f>VLOOKUP(A18,'[4]New ISB'!$B:$BW,74,0)</f>
        <v>1259439.1529810221</v>
      </c>
      <c r="I18" s="143">
        <f>VLOOKUP(A18,'[4]New ISB'!$B:$BX,75,0)</f>
        <v>12072.96</v>
      </c>
      <c r="J18" s="143">
        <f t="shared" si="2"/>
        <v>1247366.1929810222</v>
      </c>
      <c r="K18" s="143">
        <f>VLOOKUP(A18,'[4]New ISB'!$B:$AW,48,0)</f>
        <v>102178.09364413422</v>
      </c>
    </row>
    <row r="19" spans="1:11" x14ac:dyDescent="0.25">
      <c r="A19" s="139">
        <v>110404</v>
      </c>
      <c r="B19" s="139">
        <v>8263000</v>
      </c>
      <c r="C19" s="139" t="s">
        <v>113</v>
      </c>
      <c r="D19" s="143">
        <f>VLOOKUP(A19,'[4]New ISB'!$B:$F,5,0)</f>
        <v>183</v>
      </c>
      <c r="E19" s="143">
        <f>VLOOKUP(A19,'[4]New ISB'!$B:$G,6,0)</f>
        <v>0</v>
      </c>
      <c r="F19" s="143">
        <f>VLOOKUP(A19,'[4]New ISB'!$B:$BO,66,0)</f>
        <v>1033011.8487642597</v>
      </c>
      <c r="G19" s="143">
        <f>VLOOKUP(A19,'[4]New ISB'!$B:$BT,71,0)</f>
        <v>-4427.7875038600105</v>
      </c>
      <c r="H19" s="143">
        <f>VLOOKUP(A19,'[4]New ISB'!$B:$BW,74,0)</f>
        <v>1028584.0612603998</v>
      </c>
      <c r="I19" s="143">
        <f>VLOOKUP(A19,'[4]New ISB'!$B:$BX,75,0)</f>
        <v>28549.119999999999</v>
      </c>
      <c r="J19" s="143">
        <f t="shared" si="2"/>
        <v>1000034.9412603998</v>
      </c>
      <c r="K19" s="143">
        <f>VLOOKUP(A19,'[4]New ISB'!$B:$AW,48,0)</f>
        <v>93288.60301135297</v>
      </c>
    </row>
    <row r="20" spans="1:11" x14ac:dyDescent="0.25">
      <c r="A20" s="139">
        <v>136468</v>
      </c>
      <c r="B20" s="139">
        <v>8265410</v>
      </c>
      <c r="C20" s="139" t="s">
        <v>115</v>
      </c>
      <c r="D20" s="143">
        <f>VLOOKUP(A20,'[4]New ISB'!$B:$F,5,0)</f>
        <v>0</v>
      </c>
      <c r="E20" s="143">
        <f>VLOOKUP(A20,'[4]New ISB'!$B:$G,6,0)</f>
        <v>1299</v>
      </c>
      <c r="F20" s="143">
        <f>VLOOKUP(A20,'[4]New ISB'!$B:$BO,66,0)</f>
        <v>7929117.4099014504</v>
      </c>
      <c r="G20" s="143">
        <f>VLOOKUP(A20,'[4]New ISB'!$B:$BT,71,0)</f>
        <v>0</v>
      </c>
      <c r="H20" s="143">
        <f>VLOOKUP(A20,'[4]New ISB'!$B:$BW,74,0)</f>
        <v>7929117.4099014504</v>
      </c>
      <c r="I20" s="143">
        <f>VLOOKUP(A20,'[4]New ISB'!$B:$BX,75,0)</f>
        <v>55475.199999999997</v>
      </c>
      <c r="J20" s="143">
        <f t="shared" si="2"/>
        <v>7873642.2099014502</v>
      </c>
      <c r="K20" s="143">
        <f>VLOOKUP(A20,'[4]New ISB'!$B:$AW,48,0)</f>
        <v>583124.39259879547</v>
      </c>
    </row>
    <row r="21" spans="1:11" x14ac:dyDescent="0.25">
      <c r="A21" s="139">
        <v>110372</v>
      </c>
      <c r="B21" s="139">
        <v>8262313</v>
      </c>
      <c r="C21" s="139" t="s">
        <v>117</v>
      </c>
      <c r="D21" s="143">
        <f>VLOOKUP(A21,'[4]New ISB'!$B:$F,5,0)</f>
        <v>59</v>
      </c>
      <c r="E21" s="143">
        <f>VLOOKUP(A21,'[4]New ISB'!$B:$G,6,0)</f>
        <v>0</v>
      </c>
      <c r="F21" s="143">
        <f>VLOOKUP(A21,'[4]New ISB'!$B:$BO,66,0)</f>
        <v>441621.11906781956</v>
      </c>
      <c r="G21" s="143">
        <f>VLOOKUP(A21,'[4]New ISB'!$B:$BT,71,0)</f>
        <v>-1427.5380476925716</v>
      </c>
      <c r="H21" s="143">
        <f>VLOOKUP(A21,'[4]New ISB'!$B:$BW,74,0)</f>
        <v>440193.58102012699</v>
      </c>
      <c r="I21" s="143">
        <f>VLOOKUP(A21,'[4]New ISB'!$B:$BX,75,0)</f>
        <v>17286.607499999998</v>
      </c>
      <c r="J21" s="143">
        <f t="shared" si="2"/>
        <v>422906.97352012701</v>
      </c>
      <c r="K21" s="143">
        <f>VLOOKUP(A21,'[4]New ISB'!$B:$AW,48,0)</f>
        <v>30928.297891885708</v>
      </c>
    </row>
    <row r="22" spans="1:11" x14ac:dyDescent="0.25">
      <c r="A22" s="139">
        <v>130254</v>
      </c>
      <c r="B22" s="139">
        <v>8262351</v>
      </c>
      <c r="C22" s="139" t="s">
        <v>119</v>
      </c>
      <c r="D22" s="143">
        <f>VLOOKUP(A22,'[4]New ISB'!$B:$F,5,0)</f>
        <v>317</v>
      </c>
      <c r="E22" s="143">
        <f>VLOOKUP(A22,'[4]New ISB'!$B:$G,6,0)</f>
        <v>0</v>
      </c>
      <c r="F22" s="143">
        <f>VLOOKUP(A22,'[4]New ISB'!$B:$BO,66,0)</f>
        <v>1805020.9672284948</v>
      </c>
      <c r="G22" s="143">
        <f>VLOOKUP(A22,'[4]New ISB'!$B:$BT,71,0)</f>
        <v>-7669.9925613312753</v>
      </c>
      <c r="H22" s="143">
        <f>VLOOKUP(A22,'[4]New ISB'!$B:$BW,74,0)</f>
        <v>1797350.9746671636</v>
      </c>
      <c r="I22" s="143">
        <f>VLOOKUP(A22,'[4]New ISB'!$B:$BX,75,0)</f>
        <v>35993.599999999999</v>
      </c>
      <c r="J22" s="143">
        <f t="shared" si="2"/>
        <v>1761357.3746671635</v>
      </c>
      <c r="K22" s="143">
        <f>VLOOKUP(A22,'[4]New ISB'!$B:$AW,48,0)</f>
        <v>206821.3426463565</v>
      </c>
    </row>
    <row r="23" spans="1:11" x14ac:dyDescent="0.25">
      <c r="A23" s="139">
        <v>131190</v>
      </c>
      <c r="B23" s="139">
        <v>8262353</v>
      </c>
      <c r="C23" s="139" t="s">
        <v>121</v>
      </c>
      <c r="D23" s="143">
        <f>VLOOKUP(A23,'[4]New ISB'!$B:$F,5,0)</f>
        <v>470</v>
      </c>
      <c r="E23" s="143">
        <f>VLOOKUP(A23,'[4]New ISB'!$B:$G,6,0)</f>
        <v>0</v>
      </c>
      <c r="F23" s="143">
        <f>VLOOKUP(A23,'[4]New ISB'!$B:$BO,66,0)</f>
        <v>2288068.224312833</v>
      </c>
      <c r="G23" s="143">
        <f>VLOOKUP(A23,'[4]New ISB'!$B:$BT,71,0)</f>
        <v>-11371.913261279808</v>
      </c>
      <c r="H23" s="143">
        <f>VLOOKUP(A23,'[4]New ISB'!$B:$BW,74,0)</f>
        <v>2276696.3110515531</v>
      </c>
      <c r="I23" s="143">
        <f>VLOOKUP(A23,'[4]New ISB'!$B:$BX,75,0)</f>
        <v>65249.279999999999</v>
      </c>
      <c r="J23" s="143">
        <f t="shared" si="2"/>
        <v>2211447.0310515533</v>
      </c>
      <c r="K23" s="143">
        <f>VLOOKUP(A23,'[4]New ISB'!$B:$AW,48,0)</f>
        <v>165650.54781103146</v>
      </c>
    </row>
    <row r="24" spans="1:11" x14ac:dyDescent="0.25">
      <c r="A24" s="139">
        <v>143766</v>
      </c>
      <c r="B24" s="139">
        <v>8262024</v>
      </c>
      <c r="C24" s="139" t="s">
        <v>123</v>
      </c>
      <c r="D24" s="143">
        <f>VLOOKUP(A24,'[4]New ISB'!$B:$F,5,0)</f>
        <v>502.5</v>
      </c>
      <c r="E24" s="143">
        <f>VLOOKUP(A24,'[4]New ISB'!$B:$G,6,0)</f>
        <v>0</v>
      </c>
      <c r="F24" s="143">
        <f>VLOOKUP(A24,'[4]New ISB'!$B:$BO,66,0)</f>
        <v>2333298.12</v>
      </c>
      <c r="G24" s="143">
        <f>VLOOKUP(A24,'[4]New ISB'!$B:$BT,71,0)</f>
        <v>0</v>
      </c>
      <c r="H24" s="143">
        <f>VLOOKUP(A24,'[4]New ISB'!$B:$BW,74,0)</f>
        <v>2333298.12</v>
      </c>
      <c r="I24" s="143">
        <f>VLOOKUP(A24,'[4]New ISB'!$B:$BX,75,0)</f>
        <v>16773.12</v>
      </c>
      <c r="J24" s="143">
        <f t="shared" si="2"/>
        <v>2316525</v>
      </c>
      <c r="K24" s="143">
        <f>VLOOKUP(A24,'[4]New ISB'!$B:$AW,48,0)</f>
        <v>150441.10343243249</v>
      </c>
    </row>
    <row r="25" spans="1:11" x14ac:dyDescent="0.25">
      <c r="A25" s="139">
        <v>110355</v>
      </c>
      <c r="B25" s="139">
        <v>8262285</v>
      </c>
      <c r="C25" s="139" t="s">
        <v>125</v>
      </c>
      <c r="D25" s="143">
        <f>VLOOKUP(A25,'[4]New ISB'!$B:$F,5,0)</f>
        <v>282</v>
      </c>
      <c r="E25" s="143">
        <f>VLOOKUP(A25,'[4]New ISB'!$B:$G,6,0)</f>
        <v>0</v>
      </c>
      <c r="F25" s="143">
        <f>VLOOKUP(A25,'[4]New ISB'!$B:$BO,66,0)</f>
        <v>1610782.1354758965</v>
      </c>
      <c r="G25" s="143">
        <f>VLOOKUP(A25,'[4]New ISB'!$B:$BT,71,0)</f>
        <v>-6823.1479567678853</v>
      </c>
      <c r="H25" s="143">
        <f>VLOOKUP(A25,'[4]New ISB'!$B:$BW,74,0)</f>
        <v>1603958.9875191287</v>
      </c>
      <c r="I25" s="143">
        <f>VLOOKUP(A25,'[4]New ISB'!$B:$BX,75,0)</f>
        <v>51962.879999999997</v>
      </c>
      <c r="J25" s="143">
        <f t="shared" si="2"/>
        <v>1551996.1075191288</v>
      </c>
      <c r="K25" s="143">
        <f>VLOOKUP(A25,'[4]New ISB'!$B:$AW,48,0)</f>
        <v>161348.39913751589</v>
      </c>
    </row>
    <row r="26" spans="1:11" x14ac:dyDescent="0.25">
      <c r="A26" s="139">
        <v>110375</v>
      </c>
      <c r="B26" s="139">
        <v>8262316</v>
      </c>
      <c r="C26" s="139" t="s">
        <v>127</v>
      </c>
      <c r="D26" s="143">
        <f>VLOOKUP(A26,'[4]New ISB'!$B:$F,5,0)</f>
        <v>81</v>
      </c>
      <c r="E26" s="143">
        <f>VLOOKUP(A26,'[4]New ISB'!$B:$G,6,0)</f>
        <v>0</v>
      </c>
      <c r="F26" s="143">
        <f>VLOOKUP(A26,'[4]New ISB'!$B:$BO,66,0)</f>
        <v>590298.98943586205</v>
      </c>
      <c r="G26" s="143">
        <f>VLOOKUP(A26,'[4]New ISB'!$B:$BT,71,0)</f>
        <v>-1959.8403705609883</v>
      </c>
      <c r="H26" s="143">
        <f>VLOOKUP(A26,'[4]New ISB'!$B:$BW,74,0)</f>
        <v>588339.14906530106</v>
      </c>
      <c r="I26" s="143">
        <f>VLOOKUP(A26,'[4]New ISB'!$B:$BX,75,0)</f>
        <v>2912.2559999999999</v>
      </c>
      <c r="J26" s="143">
        <f t="shared" si="2"/>
        <v>585426.893065301</v>
      </c>
      <c r="K26" s="143">
        <f>VLOOKUP(A26,'[4]New ISB'!$B:$AW,48,0)</f>
        <v>58927.404658400017</v>
      </c>
    </row>
    <row r="27" spans="1:11" x14ac:dyDescent="0.25">
      <c r="A27" s="139">
        <v>110381</v>
      </c>
      <c r="B27" s="139">
        <v>8262323</v>
      </c>
      <c r="C27" s="139" t="s">
        <v>129</v>
      </c>
      <c r="D27" s="143">
        <f>VLOOKUP(A27,'[4]New ISB'!$B:$F,5,0)</f>
        <v>289</v>
      </c>
      <c r="E27" s="143">
        <f>VLOOKUP(A27,'[4]New ISB'!$B:$G,6,0)</f>
        <v>0</v>
      </c>
      <c r="F27" s="143">
        <f>VLOOKUP(A27,'[4]New ISB'!$B:$BO,66,0)</f>
        <v>1462668.1012058728</v>
      </c>
      <c r="G27" s="143">
        <f>VLOOKUP(A27,'[4]New ISB'!$B:$BT,71,0)</f>
        <v>-6992.5168776805631</v>
      </c>
      <c r="H27" s="143">
        <f>VLOOKUP(A27,'[4]New ISB'!$B:$BW,74,0)</f>
        <v>1455675.5843281923</v>
      </c>
      <c r="I27" s="143">
        <f>VLOOKUP(A27,'[4]New ISB'!$B:$BX,75,0)</f>
        <v>44042.239999999998</v>
      </c>
      <c r="J27" s="143">
        <f t="shared" si="2"/>
        <v>1411633.3443281923</v>
      </c>
      <c r="K27" s="143">
        <f>VLOOKUP(A27,'[4]New ISB'!$B:$AW,48,0)</f>
        <v>120955.84343756019</v>
      </c>
    </row>
    <row r="28" spans="1:11" x14ac:dyDescent="0.25">
      <c r="A28" s="139">
        <v>134073</v>
      </c>
      <c r="B28" s="139">
        <v>8263376</v>
      </c>
      <c r="C28" s="139" t="s">
        <v>131</v>
      </c>
      <c r="D28" s="143">
        <f>VLOOKUP(A28,'[4]New ISB'!$B:$F,5,0)</f>
        <v>407</v>
      </c>
      <c r="E28" s="143">
        <f>VLOOKUP(A28,'[4]New ISB'!$B:$G,6,0)</f>
        <v>0</v>
      </c>
      <c r="F28" s="143">
        <f>VLOOKUP(A28,'[4]New ISB'!$B:$BO,66,0)</f>
        <v>1945144.24</v>
      </c>
      <c r="G28" s="143">
        <f>VLOOKUP(A28,'[4]New ISB'!$B:$BT,71,0)</f>
        <v>-9847.5929730657062</v>
      </c>
      <c r="H28" s="143">
        <f>VLOOKUP(A28,'[4]New ISB'!$B:$BW,74,0)</f>
        <v>1935296.6470269342</v>
      </c>
      <c r="I28" s="143">
        <f>VLOOKUP(A28,'[4]New ISB'!$B:$BX,75,0)</f>
        <v>68874.240000000005</v>
      </c>
      <c r="J28" s="143">
        <f t="shared" si="2"/>
        <v>1866422.4070269342</v>
      </c>
      <c r="K28" s="143">
        <f>VLOOKUP(A28,'[4]New ISB'!$B:$AW,48,0)</f>
        <v>117878.64182273787</v>
      </c>
    </row>
    <row r="29" spans="1:11" x14ac:dyDescent="0.25">
      <c r="A29" s="139">
        <v>110400</v>
      </c>
      <c r="B29" s="139">
        <v>8262347</v>
      </c>
      <c r="C29" s="139" t="s">
        <v>132</v>
      </c>
      <c r="D29" s="143">
        <f>VLOOKUP(A29,'[4]New ISB'!$B:$F,5,0)</f>
        <v>170</v>
      </c>
      <c r="E29" s="143">
        <f>VLOOKUP(A29,'[4]New ISB'!$B:$G,6,0)</f>
        <v>0</v>
      </c>
      <c r="F29" s="143">
        <f>VLOOKUP(A29,'[4]New ISB'!$B:$BO,66,0)</f>
        <v>906741.67716428556</v>
      </c>
      <c r="G29" s="143">
        <f>VLOOKUP(A29,'[4]New ISB'!$B:$BT,71,0)</f>
        <v>-4113.2452221650374</v>
      </c>
      <c r="H29" s="143">
        <f>VLOOKUP(A29,'[4]New ISB'!$B:$BW,74,0)</f>
        <v>902628.43194212054</v>
      </c>
      <c r="I29" s="143">
        <f>VLOOKUP(A29,'[4]New ISB'!$B:$BX,75,0)</f>
        <v>6473.7280000000001</v>
      </c>
      <c r="J29" s="143">
        <f t="shared" si="2"/>
        <v>896154.70394212054</v>
      </c>
      <c r="K29" s="143">
        <f>VLOOKUP(A29,'[4]New ISB'!$B:$AW,48,0)</f>
        <v>71406.36011121425</v>
      </c>
    </row>
    <row r="30" spans="1:11" x14ac:dyDescent="0.25">
      <c r="A30" s="139">
        <v>149106</v>
      </c>
      <c r="B30" s="139">
        <v>8264009</v>
      </c>
      <c r="C30" s="139" t="s">
        <v>133</v>
      </c>
      <c r="D30" s="143">
        <f>VLOOKUP(A30,'[4]New ISB'!$B:$F,5,0)</f>
        <v>235.58333333333334</v>
      </c>
      <c r="E30" s="143">
        <f>VLOOKUP(A30,'[4]New ISB'!$B:$G,6,0)</f>
        <v>373</v>
      </c>
      <c r="F30" s="143">
        <f>VLOOKUP(A30,'[4]New ISB'!$B:$BO,66,0)</f>
        <v>3494250.4326734929</v>
      </c>
      <c r="G30" s="143">
        <f>VLOOKUP(A30,'[4]New ISB'!$B:$BT,71,0)</f>
        <v>0</v>
      </c>
      <c r="H30" s="143">
        <f>VLOOKUP(A30,'[4]New ISB'!$B:$BW,74,0)</f>
        <v>3494250.4326734929</v>
      </c>
      <c r="I30" s="143">
        <f>VLOOKUP(A30,'[4]New ISB'!$B:$BX,75,0)</f>
        <v>0</v>
      </c>
      <c r="J30" s="143">
        <f t="shared" si="2"/>
        <v>3494250.4326734929</v>
      </c>
      <c r="K30" s="143">
        <f>VLOOKUP(A30,'[4]New ISB'!$B:$AW,48,0)</f>
        <v>313560.00521150901</v>
      </c>
    </row>
    <row r="31" spans="1:11" x14ac:dyDescent="0.25">
      <c r="A31" s="139">
        <v>110366</v>
      </c>
      <c r="B31" s="139">
        <v>8262303</v>
      </c>
      <c r="C31" s="139" t="s">
        <v>134</v>
      </c>
      <c r="D31" s="143">
        <f>VLOOKUP(A31,'[4]New ISB'!$B:$F,5,0)</f>
        <v>342</v>
      </c>
      <c r="E31" s="143">
        <f>VLOOKUP(A31,'[4]New ISB'!$B:$G,6,0)</f>
        <v>0</v>
      </c>
      <c r="F31" s="143">
        <f>VLOOKUP(A31,'[4]New ISB'!$B:$BO,66,0)</f>
        <v>1761661.7139319233</v>
      </c>
      <c r="G31" s="143">
        <f>VLOOKUP(A31,'[4]New ISB'!$B:$BT,71,0)</f>
        <v>-8274.8815645908398</v>
      </c>
      <c r="H31" s="143">
        <f>VLOOKUP(A31,'[4]New ISB'!$B:$BW,74,0)</f>
        <v>1753386.8323673324</v>
      </c>
      <c r="I31" s="143">
        <f>VLOOKUP(A31,'[4]New ISB'!$B:$BX,75,0)</f>
        <v>32768</v>
      </c>
      <c r="J31" s="143">
        <f t="shared" si="2"/>
        <v>1720618.8323673324</v>
      </c>
      <c r="K31" s="143">
        <f>VLOOKUP(A31,'[4]New ISB'!$B:$AW,48,0)</f>
        <v>169410.54497565143</v>
      </c>
    </row>
    <row r="32" spans="1:11" x14ac:dyDescent="0.25">
      <c r="A32" s="139">
        <v>110395</v>
      </c>
      <c r="B32" s="139">
        <v>8262337</v>
      </c>
      <c r="C32" s="139" t="s">
        <v>135</v>
      </c>
      <c r="D32" s="143">
        <f>VLOOKUP(A32,'[4]New ISB'!$B:$F,5,0)</f>
        <v>300</v>
      </c>
      <c r="E32" s="143">
        <f>VLOOKUP(A32,'[4]New ISB'!$B:$G,6,0)</f>
        <v>0</v>
      </c>
      <c r="F32" s="143">
        <f>VLOOKUP(A32,'[4]New ISB'!$B:$BO,66,0)</f>
        <v>1410497.9618875438</v>
      </c>
      <c r="G32" s="143">
        <f>VLOOKUP(A32,'[4]New ISB'!$B:$BT,71,0)</f>
        <v>-7258.6680391147711</v>
      </c>
      <c r="H32" s="143">
        <f>VLOOKUP(A32,'[4]New ISB'!$B:$BW,74,0)</f>
        <v>1403239.2938484291</v>
      </c>
      <c r="I32" s="143">
        <f>VLOOKUP(A32,'[4]New ISB'!$B:$BX,75,0)</f>
        <v>7096.32</v>
      </c>
      <c r="J32" s="143">
        <f t="shared" si="2"/>
        <v>1396142.973848429</v>
      </c>
      <c r="K32" s="143">
        <f>VLOOKUP(A32,'[4]New ISB'!$B:$AW,48,0)</f>
        <v>111479.5561395121</v>
      </c>
    </row>
    <row r="33" spans="1:11" x14ac:dyDescent="0.25">
      <c r="A33" s="139">
        <v>110345</v>
      </c>
      <c r="B33" s="139">
        <v>8262272</v>
      </c>
      <c r="C33" s="139" t="s">
        <v>136</v>
      </c>
      <c r="D33" s="143">
        <f>VLOOKUP(A33,'[4]New ISB'!$B:$F,5,0)</f>
        <v>110</v>
      </c>
      <c r="E33" s="143">
        <f>VLOOKUP(A33,'[4]New ISB'!$B:$G,6,0)</f>
        <v>0</v>
      </c>
      <c r="F33" s="143">
        <f>VLOOKUP(A33,'[4]New ISB'!$B:$BO,66,0)</f>
        <v>737164.91130967741</v>
      </c>
      <c r="G33" s="143">
        <f>VLOOKUP(A33,'[4]New ISB'!$B:$BT,71,0)</f>
        <v>-2661.5116143420828</v>
      </c>
      <c r="H33" s="143">
        <f>VLOOKUP(A33,'[4]New ISB'!$B:$BW,74,0)</f>
        <v>734503.39969533531</v>
      </c>
      <c r="I33" s="143">
        <f>VLOOKUP(A33,'[4]New ISB'!$B:$BX,75,0)</f>
        <v>21818.775000000001</v>
      </c>
      <c r="J33" s="143">
        <f t="shared" si="2"/>
        <v>712684.62469533528</v>
      </c>
      <c r="K33" s="143">
        <f>VLOOKUP(A33,'[4]New ISB'!$B:$AW,48,0)</f>
        <v>70705.043797548366</v>
      </c>
    </row>
    <row r="34" spans="1:11" x14ac:dyDescent="0.25">
      <c r="A34" s="139">
        <v>110367</v>
      </c>
      <c r="B34" s="139">
        <v>8262305</v>
      </c>
      <c r="C34" s="139" t="s">
        <v>137</v>
      </c>
      <c r="D34" s="143">
        <f>VLOOKUP(A34,'[4]New ISB'!$B:$F,5,0)</f>
        <v>227</v>
      </c>
      <c r="E34" s="143">
        <f>VLOOKUP(A34,'[4]New ISB'!$B:$G,6,0)</f>
        <v>0</v>
      </c>
      <c r="F34" s="143">
        <f>VLOOKUP(A34,'[4]New ISB'!$B:$BO,66,0)</f>
        <v>1381405.1243061712</v>
      </c>
      <c r="G34" s="143">
        <f>VLOOKUP(A34,'[4]New ISB'!$B:$BT,71,0)</f>
        <v>-5492.3921495968434</v>
      </c>
      <c r="H34" s="143">
        <f>VLOOKUP(A34,'[4]New ISB'!$B:$BW,74,0)</f>
        <v>1375912.7321565743</v>
      </c>
      <c r="I34" s="143">
        <f>VLOOKUP(A34,'[4]New ISB'!$B:$BX,75,0)</f>
        <v>37977.599999999999</v>
      </c>
      <c r="J34" s="143">
        <f t="shared" si="2"/>
        <v>1337935.1321565742</v>
      </c>
      <c r="K34" s="143">
        <f>VLOOKUP(A34,'[4]New ISB'!$B:$AW,48,0)</f>
        <v>155277.77690830041</v>
      </c>
    </row>
    <row r="35" spans="1:11" x14ac:dyDescent="0.25">
      <c r="A35" s="139">
        <v>110230</v>
      </c>
      <c r="B35" s="139">
        <v>8262042</v>
      </c>
      <c r="C35" s="139" t="s">
        <v>138</v>
      </c>
      <c r="D35" s="143">
        <f>VLOOKUP(A35,'[4]New ISB'!$B:$F,5,0)</f>
        <v>290.75</v>
      </c>
      <c r="E35" s="143">
        <f>VLOOKUP(A35,'[4]New ISB'!$B:$G,6,0)</f>
        <v>0</v>
      </c>
      <c r="F35" s="143">
        <f>VLOOKUP(A35,'[4]New ISB'!$B:$BO,66,0)</f>
        <v>1390148.2464856582</v>
      </c>
      <c r="G35" s="143">
        <f>VLOOKUP(A35,'[4]New ISB'!$B:$BT,71,0)</f>
        <v>-7034.8591079087328</v>
      </c>
      <c r="H35" s="143">
        <f>VLOOKUP(A35,'[4]New ISB'!$B:$BW,74,0)</f>
        <v>1383113.3873777494</v>
      </c>
      <c r="I35" s="143">
        <f>VLOOKUP(A35,'[4]New ISB'!$B:$BX,75,0)</f>
        <v>25149.599999999999</v>
      </c>
      <c r="J35" s="143">
        <f t="shared" si="2"/>
        <v>1357963.7873777493</v>
      </c>
      <c r="K35" s="143">
        <f>VLOOKUP(A35,'[4]New ISB'!$B:$AW,48,0)</f>
        <v>101763.21229723321</v>
      </c>
    </row>
    <row r="36" spans="1:11" x14ac:dyDescent="0.25">
      <c r="A36" s="139">
        <v>110231</v>
      </c>
      <c r="B36" s="139">
        <v>8262043</v>
      </c>
      <c r="C36" s="139" t="s">
        <v>139</v>
      </c>
      <c r="D36" s="143">
        <f>VLOOKUP(A36,'[4]New ISB'!$B:$F,5,0)</f>
        <v>167</v>
      </c>
      <c r="E36" s="143">
        <f>VLOOKUP(A36,'[4]New ISB'!$B:$G,6,0)</f>
        <v>0</v>
      </c>
      <c r="F36" s="143">
        <f>VLOOKUP(A36,'[4]New ISB'!$B:$BO,66,0)</f>
        <v>839108.79156844469</v>
      </c>
      <c r="G36" s="143">
        <f>VLOOKUP(A36,'[4]New ISB'!$B:$BT,71,0)</f>
        <v>-4040.6585417738893</v>
      </c>
      <c r="H36" s="143">
        <f>VLOOKUP(A36,'[4]New ISB'!$B:$BW,74,0)</f>
        <v>835068.13302667078</v>
      </c>
      <c r="I36" s="143">
        <f>VLOOKUP(A36,'[4]New ISB'!$B:$BX,75,0)</f>
        <v>25966.712500000001</v>
      </c>
      <c r="J36" s="143">
        <f t="shared" si="2"/>
        <v>809101.42052667076</v>
      </c>
      <c r="K36" s="143">
        <f>VLOOKUP(A36,'[4]New ISB'!$B:$AW,48,0)</f>
        <v>54923.496897051737</v>
      </c>
    </row>
    <row r="37" spans="1:11" x14ac:dyDescent="0.25">
      <c r="A37" s="139">
        <v>110382</v>
      </c>
      <c r="B37" s="139">
        <v>8262324</v>
      </c>
      <c r="C37" s="139" t="s">
        <v>140</v>
      </c>
      <c r="D37" s="143">
        <f>VLOOKUP(A37,'[4]New ISB'!$B:$F,5,0)</f>
        <v>88</v>
      </c>
      <c r="E37" s="143">
        <f>VLOOKUP(A37,'[4]New ISB'!$B:$G,6,0)</f>
        <v>0</v>
      </c>
      <c r="F37" s="143">
        <f>VLOOKUP(A37,'[4]New ISB'!$B:$BO,66,0)</f>
        <v>558727.61286817724</v>
      </c>
      <c r="G37" s="143">
        <f>VLOOKUP(A37,'[4]New ISB'!$B:$BT,71,0)</f>
        <v>-2129.2092914736663</v>
      </c>
      <c r="H37" s="143">
        <f>VLOOKUP(A37,'[4]New ISB'!$B:$BW,74,0)</f>
        <v>556598.40357670363</v>
      </c>
      <c r="I37" s="143">
        <f>VLOOKUP(A37,'[4]New ISB'!$B:$BX,75,0)</f>
        <v>14775.39</v>
      </c>
      <c r="J37" s="143">
        <f t="shared" si="2"/>
        <v>541823.01357670361</v>
      </c>
      <c r="K37" s="143">
        <f>VLOOKUP(A37,'[4]New ISB'!$B:$AW,48,0)</f>
        <v>39781.164526057124</v>
      </c>
    </row>
    <row r="38" spans="1:11" x14ac:dyDescent="0.25">
      <c r="A38" s="139">
        <v>139449</v>
      </c>
      <c r="B38" s="139">
        <v>8262331</v>
      </c>
      <c r="C38" s="139" t="s">
        <v>141</v>
      </c>
      <c r="D38" s="143">
        <f>VLOOKUP(A38,'[4]New ISB'!$B:$F,5,0)</f>
        <v>384</v>
      </c>
      <c r="E38" s="143">
        <f>VLOOKUP(A38,'[4]New ISB'!$B:$G,6,0)</f>
        <v>0</v>
      </c>
      <c r="F38" s="143">
        <f>VLOOKUP(A38,'[4]New ISB'!$B:$BO,66,0)</f>
        <v>1838439.5896766623</v>
      </c>
      <c r="G38" s="143">
        <f>VLOOKUP(A38,'[4]New ISB'!$B:$BT,71,0)</f>
        <v>0</v>
      </c>
      <c r="H38" s="143">
        <f>VLOOKUP(A38,'[4]New ISB'!$B:$BW,74,0)</f>
        <v>1838439.5896766623</v>
      </c>
      <c r="I38" s="143">
        <f>VLOOKUP(A38,'[4]New ISB'!$B:$BX,75,0)</f>
        <v>11066.368</v>
      </c>
      <c r="J38" s="143">
        <f t="shared" si="2"/>
        <v>1827373.2216766623</v>
      </c>
      <c r="K38" s="143">
        <f>VLOOKUP(A38,'[4]New ISB'!$B:$AW,48,0)</f>
        <v>138061.82941147004</v>
      </c>
    </row>
    <row r="39" spans="1:11" x14ac:dyDescent="0.25">
      <c r="A39" s="139">
        <v>146462</v>
      </c>
      <c r="B39" s="139">
        <v>8262349</v>
      </c>
      <c r="C39" s="139" t="s">
        <v>142</v>
      </c>
      <c r="D39" s="143">
        <f>VLOOKUP(A39,'[4]New ISB'!$B:$F,5,0)</f>
        <v>216</v>
      </c>
      <c r="E39" s="143">
        <f>VLOOKUP(A39,'[4]New ISB'!$B:$G,6,0)</f>
        <v>0</v>
      </c>
      <c r="F39" s="143">
        <f>VLOOKUP(A39,'[4]New ISB'!$B:$BO,66,0)</f>
        <v>1111777.1788810126</v>
      </c>
      <c r="G39" s="143">
        <f>VLOOKUP(A39,'[4]New ISB'!$B:$BT,71,0)</f>
        <v>0</v>
      </c>
      <c r="H39" s="143">
        <f>VLOOKUP(A39,'[4]New ISB'!$B:$BW,74,0)</f>
        <v>1111777.1788810126</v>
      </c>
      <c r="I39" s="143">
        <f>VLOOKUP(A39,'[4]New ISB'!$B:$BX,75,0)</f>
        <v>5029.6319999999996</v>
      </c>
      <c r="J39" s="143">
        <f t="shared" si="2"/>
        <v>1106747.5468810126</v>
      </c>
      <c r="K39" s="143">
        <f>VLOOKUP(A39,'[4]New ISB'!$B:$AW,48,0)</f>
        <v>80865.629462399971</v>
      </c>
    </row>
    <row r="40" spans="1:11" x14ac:dyDescent="0.25">
      <c r="A40" s="139">
        <v>147381</v>
      </c>
      <c r="B40" s="139">
        <v>8262334</v>
      </c>
      <c r="C40" s="139" t="s">
        <v>143</v>
      </c>
      <c r="D40" s="143">
        <f>VLOOKUP(A40,'[4]New ISB'!$B:$F,5,0)</f>
        <v>169</v>
      </c>
      <c r="E40" s="143">
        <f>VLOOKUP(A40,'[4]New ISB'!$B:$G,6,0)</f>
        <v>0</v>
      </c>
      <c r="F40" s="143">
        <f>VLOOKUP(A40,'[4]New ISB'!$B:$BO,66,0)</f>
        <v>886106.08655351354</v>
      </c>
      <c r="G40" s="143">
        <f>VLOOKUP(A40,'[4]New ISB'!$B:$BT,71,0)</f>
        <v>0</v>
      </c>
      <c r="H40" s="143">
        <f>VLOOKUP(A40,'[4]New ISB'!$B:$BW,74,0)</f>
        <v>886106.08655351354</v>
      </c>
      <c r="I40" s="143">
        <f>VLOOKUP(A40,'[4]New ISB'!$B:$BX,75,0)</f>
        <v>5427.4560000000001</v>
      </c>
      <c r="J40" s="143">
        <f t="shared" si="2"/>
        <v>880678.63055351353</v>
      </c>
      <c r="K40" s="143">
        <f>VLOOKUP(A40,'[4]New ISB'!$B:$AW,48,0)</f>
        <v>64283.504011600009</v>
      </c>
    </row>
    <row r="41" spans="1:11" x14ac:dyDescent="0.25">
      <c r="A41" s="139">
        <v>148229</v>
      </c>
      <c r="B41" s="139">
        <v>8262031</v>
      </c>
      <c r="C41" s="139" t="s">
        <v>144</v>
      </c>
      <c r="D41" s="143">
        <f>VLOOKUP(A41,'[4]New ISB'!$B:$F,5,0)</f>
        <v>211</v>
      </c>
      <c r="E41" s="143">
        <f>VLOOKUP(A41,'[4]New ISB'!$B:$G,6,0)</f>
        <v>0</v>
      </c>
      <c r="F41" s="143">
        <f>VLOOKUP(A41,'[4]New ISB'!$B:$BO,66,0)</f>
        <v>1066327.3569672699</v>
      </c>
      <c r="G41" s="143">
        <f>VLOOKUP(A41,'[4]New ISB'!$B:$BT,71,0)</f>
        <v>0</v>
      </c>
      <c r="H41" s="143">
        <f>VLOOKUP(A41,'[4]New ISB'!$B:$BW,74,0)</f>
        <v>1066327.3569672699</v>
      </c>
      <c r="I41" s="143">
        <f>VLOOKUP(A41,'[4]New ISB'!$B:$BX,75,0)</f>
        <v>5065.7280000000001</v>
      </c>
      <c r="J41" s="143">
        <f t="shared" si="2"/>
        <v>1061261.62896727</v>
      </c>
      <c r="K41" s="143">
        <f>VLOOKUP(A41,'[4]New ISB'!$B:$AW,48,0)</f>
        <v>82752.192022588613</v>
      </c>
    </row>
    <row r="42" spans="1:11" x14ac:dyDescent="0.25">
      <c r="A42" s="139">
        <v>132786</v>
      </c>
      <c r="B42" s="139">
        <v>8262006</v>
      </c>
      <c r="C42" s="139" t="s">
        <v>145</v>
      </c>
      <c r="D42" s="143">
        <f>VLOOKUP(A42,'[4]New ISB'!$B:$F,5,0)</f>
        <v>173</v>
      </c>
      <c r="E42" s="143">
        <f>VLOOKUP(A42,'[4]New ISB'!$B:$G,6,0)</f>
        <v>0</v>
      </c>
      <c r="F42" s="143">
        <f>VLOOKUP(A42,'[4]New ISB'!$B:$BO,66,0)</f>
        <v>911954.46754602273</v>
      </c>
      <c r="G42" s="143">
        <f>VLOOKUP(A42,'[4]New ISB'!$B:$BT,71,0)</f>
        <v>-4185.831902556185</v>
      </c>
      <c r="H42" s="143">
        <f>VLOOKUP(A42,'[4]New ISB'!$B:$BW,74,0)</f>
        <v>907768.63564346649</v>
      </c>
      <c r="I42" s="143">
        <f>VLOOKUP(A42,'[4]New ISB'!$B:$BX,75,0)</f>
        <v>28984.32</v>
      </c>
      <c r="J42" s="143">
        <f t="shared" si="2"/>
        <v>878784.31564346654</v>
      </c>
      <c r="K42" s="143">
        <f>VLOOKUP(A42,'[4]New ISB'!$B:$AW,48,0)</f>
        <v>56060.601660214918</v>
      </c>
    </row>
    <row r="43" spans="1:11" x14ac:dyDescent="0.25">
      <c r="A43" s="139">
        <v>145043</v>
      </c>
      <c r="B43" s="139">
        <v>8262004</v>
      </c>
      <c r="C43" s="139" t="s">
        <v>146</v>
      </c>
      <c r="D43" s="143">
        <f>VLOOKUP(A43,'[4]New ISB'!$B:$F,5,0)</f>
        <v>510</v>
      </c>
      <c r="E43" s="143">
        <f>VLOOKUP(A43,'[4]New ISB'!$B:$G,6,0)</f>
        <v>0</v>
      </c>
      <c r="F43" s="143">
        <f>VLOOKUP(A43,'[4]New ISB'!$B:$BO,66,0)</f>
        <v>2800887.5107901171</v>
      </c>
      <c r="G43" s="143">
        <f>VLOOKUP(A43,'[4]New ISB'!$B:$BT,71,0)</f>
        <v>0</v>
      </c>
      <c r="H43" s="143">
        <f>VLOOKUP(A43,'[4]New ISB'!$B:$BW,74,0)</f>
        <v>2800887.5107901171</v>
      </c>
      <c r="I43" s="143">
        <f>VLOOKUP(A43,'[4]New ISB'!$B:$BX,75,0)</f>
        <v>24611.84</v>
      </c>
      <c r="J43" s="143">
        <f t="shared" si="2"/>
        <v>2776275.6707901172</v>
      </c>
      <c r="K43" s="143">
        <f>VLOOKUP(A43,'[4]New ISB'!$B:$AW,48,0)</f>
        <v>284569.56647572946</v>
      </c>
    </row>
    <row r="44" spans="1:11" x14ac:dyDescent="0.25">
      <c r="A44" s="139">
        <v>145063</v>
      </c>
      <c r="B44" s="139">
        <v>8264004</v>
      </c>
      <c r="C44" s="139" t="s">
        <v>147</v>
      </c>
      <c r="D44" s="143">
        <f>VLOOKUP(A44,'[4]New ISB'!$B:$F,5,0)</f>
        <v>252.5</v>
      </c>
      <c r="E44" s="143">
        <f>VLOOKUP(A44,'[4]New ISB'!$B:$G,6,0)</f>
        <v>746</v>
      </c>
      <c r="F44" s="143">
        <f>VLOOKUP(A44,'[4]New ISB'!$B:$BO,66,0)</f>
        <v>6340004.7792923078</v>
      </c>
      <c r="G44" s="143">
        <f>VLOOKUP(A44,'[4]New ISB'!$B:$BT,71,0)</f>
        <v>0</v>
      </c>
      <c r="H44" s="143">
        <f>VLOOKUP(A44,'[4]New ISB'!$B:$BW,74,0)</f>
        <v>6340004.7792923078</v>
      </c>
      <c r="I44" s="143">
        <f>VLOOKUP(A44,'[4]New ISB'!$B:$BX,75,0)</f>
        <v>72088.576000000001</v>
      </c>
      <c r="J44" s="143">
        <f t="shared" si="2"/>
        <v>6267916.2032923074</v>
      </c>
      <c r="K44" s="143">
        <f>VLOOKUP(A44,'[4]New ISB'!$B:$AW,48,0)</f>
        <v>634071.65382384695</v>
      </c>
    </row>
    <row r="45" spans="1:11" x14ac:dyDescent="0.25">
      <c r="A45" s="139">
        <v>141271</v>
      </c>
      <c r="B45" s="139">
        <v>8262350</v>
      </c>
      <c r="C45" s="139" t="s">
        <v>148</v>
      </c>
      <c r="D45" s="143">
        <f>VLOOKUP(A45,'[4]New ISB'!$B:$F,5,0)</f>
        <v>60</v>
      </c>
      <c r="E45" s="143">
        <f>VLOOKUP(A45,'[4]New ISB'!$B:$G,6,0)</f>
        <v>0</v>
      </c>
      <c r="F45" s="143">
        <f>VLOOKUP(A45,'[4]New ISB'!$B:$BO,66,0)</f>
        <v>430242.41072392697</v>
      </c>
      <c r="G45" s="143">
        <f>VLOOKUP(A45,'[4]New ISB'!$B:$BT,71,0)</f>
        <v>0</v>
      </c>
      <c r="H45" s="143">
        <f>VLOOKUP(A45,'[4]New ISB'!$B:$BW,74,0)</f>
        <v>430242.41072392697</v>
      </c>
      <c r="I45" s="143">
        <f>VLOOKUP(A45,'[4]New ISB'!$B:$BX,75,0)</f>
        <v>4464.6400000000003</v>
      </c>
      <c r="J45" s="143">
        <f t="shared" si="2"/>
        <v>425777.77072392695</v>
      </c>
      <c r="K45" s="143">
        <f>VLOOKUP(A45,'[4]New ISB'!$B:$AW,48,0)</f>
        <v>31504.271711845042</v>
      </c>
    </row>
    <row r="46" spans="1:11" x14ac:dyDescent="0.25">
      <c r="A46" s="139">
        <v>144357</v>
      </c>
      <c r="B46" s="139">
        <v>8262025</v>
      </c>
      <c r="C46" s="139" t="s">
        <v>149</v>
      </c>
      <c r="D46" s="143">
        <f>VLOOKUP(A46,'[4]New ISB'!$B:$F,5,0)</f>
        <v>305</v>
      </c>
      <c r="E46" s="143">
        <f>VLOOKUP(A46,'[4]New ISB'!$B:$G,6,0)</f>
        <v>0</v>
      </c>
      <c r="F46" s="143">
        <f>VLOOKUP(A46,'[4]New ISB'!$B:$BO,66,0)</f>
        <v>1669055.5821380087</v>
      </c>
      <c r="G46" s="143">
        <f>VLOOKUP(A46,'[4]New ISB'!$B:$BT,71,0)</f>
        <v>0</v>
      </c>
      <c r="H46" s="143">
        <f>VLOOKUP(A46,'[4]New ISB'!$B:$BW,74,0)</f>
        <v>1669055.5821380087</v>
      </c>
      <c r="I46" s="143">
        <f>VLOOKUP(A46,'[4]New ISB'!$B:$BX,75,0)</f>
        <v>6709.2479999999996</v>
      </c>
      <c r="J46" s="143">
        <f t="shared" si="2"/>
        <v>1662346.3341380088</v>
      </c>
      <c r="K46" s="143">
        <f>VLOOKUP(A46,'[4]New ISB'!$B:$AW,48,0)</f>
        <v>164367.43111248576</v>
      </c>
    </row>
    <row r="47" spans="1:11" x14ac:dyDescent="0.25">
      <c r="A47" s="139">
        <v>147112</v>
      </c>
      <c r="B47" s="139">
        <v>8262026</v>
      </c>
      <c r="C47" s="139" t="s">
        <v>150</v>
      </c>
      <c r="D47" s="143">
        <f>VLOOKUP(A47,'[4]New ISB'!$B:$F,5,0)</f>
        <v>163</v>
      </c>
      <c r="E47" s="143">
        <f>VLOOKUP(A47,'[4]New ISB'!$B:$G,6,0)</f>
        <v>0</v>
      </c>
      <c r="F47" s="143">
        <f>VLOOKUP(A47,'[4]New ISB'!$B:$BO,66,0)</f>
        <v>1084982.5908982051</v>
      </c>
      <c r="G47" s="143">
        <f>VLOOKUP(A47,'[4]New ISB'!$B:$BT,71,0)</f>
        <v>0</v>
      </c>
      <c r="H47" s="143">
        <f>VLOOKUP(A47,'[4]New ISB'!$B:$BW,74,0)</f>
        <v>1084982.5908982051</v>
      </c>
      <c r="I47" s="143">
        <f>VLOOKUP(A47,'[4]New ISB'!$B:$BX,75,0)</f>
        <v>24739.84</v>
      </c>
      <c r="J47" s="143">
        <f t="shared" si="2"/>
        <v>1060242.750898205</v>
      </c>
      <c r="K47" s="143">
        <f>VLOOKUP(A47,'[4]New ISB'!$B:$AW,48,0)</f>
        <v>131537.93464140856</v>
      </c>
    </row>
    <row r="48" spans="1:11" x14ac:dyDescent="0.25">
      <c r="A48" s="139">
        <v>110242</v>
      </c>
      <c r="B48" s="139">
        <v>8262067</v>
      </c>
      <c r="C48" s="139" t="s">
        <v>151</v>
      </c>
      <c r="D48" s="143">
        <f>VLOOKUP(A48,'[4]New ISB'!$B:$F,5,0)</f>
        <v>152</v>
      </c>
      <c r="E48" s="143">
        <f>VLOOKUP(A48,'[4]New ISB'!$B:$G,6,0)</f>
        <v>0</v>
      </c>
      <c r="F48" s="143">
        <f>VLOOKUP(A48,'[4]New ISB'!$B:$BO,66,0)</f>
        <v>782435.38331886788</v>
      </c>
      <c r="G48" s="143">
        <f>VLOOKUP(A48,'[4]New ISB'!$B:$BT,71,0)</f>
        <v>0</v>
      </c>
      <c r="H48" s="143">
        <f>VLOOKUP(A48,'[4]New ISB'!$B:$BW,74,0)</f>
        <v>782435.38331886788</v>
      </c>
      <c r="I48" s="143">
        <f>VLOOKUP(A48,'[4]New ISB'!$B:$BX,75,0)</f>
        <v>15365.4575</v>
      </c>
      <c r="J48" s="143">
        <f t="shared" si="2"/>
        <v>767069.92581886787</v>
      </c>
      <c r="K48" s="143">
        <f>VLOOKUP(A48,'[4]New ISB'!$B:$AW,48,0)</f>
        <v>49530.544679690749</v>
      </c>
    </row>
    <row r="49" spans="1:11" x14ac:dyDescent="0.25">
      <c r="A49" s="139">
        <v>132787</v>
      </c>
      <c r="B49" s="139">
        <v>8262007</v>
      </c>
      <c r="C49" s="139" t="s">
        <v>152</v>
      </c>
      <c r="D49" s="143">
        <f>VLOOKUP(A49,'[4]New ISB'!$B:$F,5,0)</f>
        <v>389</v>
      </c>
      <c r="E49" s="143">
        <f>VLOOKUP(A49,'[4]New ISB'!$B:$G,6,0)</f>
        <v>0</v>
      </c>
      <c r="F49" s="143">
        <f>VLOOKUP(A49,'[4]New ISB'!$B:$BO,66,0)</f>
        <v>1856368.4</v>
      </c>
      <c r="G49" s="143">
        <f>VLOOKUP(A49,'[4]New ISB'!$B:$BT,71,0)</f>
        <v>-9412.0728907188204</v>
      </c>
      <c r="H49" s="143">
        <f>VLOOKUP(A49,'[4]New ISB'!$B:$BW,74,0)</f>
        <v>1846956.327109281</v>
      </c>
      <c r="I49" s="143">
        <f>VLOOKUP(A49,'[4]New ISB'!$B:$BX,75,0)</f>
        <v>63078.400000000001</v>
      </c>
      <c r="J49" s="143">
        <f t="shared" si="2"/>
        <v>1783877.9271092811</v>
      </c>
      <c r="K49" s="143">
        <f>VLOOKUP(A49,'[4]New ISB'!$B:$AW,48,0)</f>
        <v>126390.05258946458</v>
      </c>
    </row>
    <row r="50" spans="1:11" x14ac:dyDescent="0.25">
      <c r="A50" s="139">
        <v>145736</v>
      </c>
      <c r="B50" s="139">
        <v>8264005</v>
      </c>
      <c r="C50" s="139" t="s">
        <v>153</v>
      </c>
      <c r="D50" s="143">
        <f>VLOOKUP(A50,'[4]New ISB'!$B:$F,5,0)</f>
        <v>0</v>
      </c>
      <c r="E50" s="143">
        <f>VLOOKUP(A50,'[4]New ISB'!$B:$G,6,0)</f>
        <v>1257</v>
      </c>
      <c r="F50" s="143">
        <f>VLOOKUP(A50,'[4]New ISB'!$B:$BO,66,0)</f>
        <v>8465181.7623591349</v>
      </c>
      <c r="G50" s="143">
        <f>VLOOKUP(A50,'[4]New ISB'!$B:$BT,71,0)</f>
        <v>0</v>
      </c>
      <c r="H50" s="143">
        <f>VLOOKUP(A50,'[4]New ISB'!$B:$BW,74,0)</f>
        <v>8465181.7623591349</v>
      </c>
      <c r="I50" s="143">
        <f>VLOOKUP(A50,'[4]New ISB'!$B:$BX,75,0)</f>
        <v>44101.120000000003</v>
      </c>
      <c r="J50" s="143">
        <f t="shared" si="2"/>
        <v>8421080.6423591357</v>
      </c>
      <c r="K50" s="143">
        <f>VLOOKUP(A50,'[4]New ISB'!$B:$AW,48,0)</f>
        <v>887902.15422341949</v>
      </c>
    </row>
    <row r="51" spans="1:11" x14ac:dyDescent="0.25">
      <c r="A51" s="139">
        <v>131348</v>
      </c>
      <c r="B51" s="139">
        <v>8262506</v>
      </c>
      <c r="C51" s="139" t="s">
        <v>154</v>
      </c>
      <c r="D51" s="143">
        <f>VLOOKUP(A51,'[4]New ISB'!$B:$F,5,0)</f>
        <v>178</v>
      </c>
      <c r="E51" s="143">
        <f>VLOOKUP(A51,'[4]New ISB'!$B:$G,6,0)</f>
        <v>0</v>
      </c>
      <c r="F51" s="143">
        <f>VLOOKUP(A51,'[4]New ISB'!$B:$BO,66,0)</f>
        <v>935051.23038719769</v>
      </c>
      <c r="G51" s="143">
        <f>VLOOKUP(A51,'[4]New ISB'!$B:$BT,71,0)</f>
        <v>-4306.8097032080977</v>
      </c>
      <c r="H51" s="143">
        <f>VLOOKUP(A51,'[4]New ISB'!$B:$BW,74,0)</f>
        <v>930744.42068398965</v>
      </c>
      <c r="I51" s="143">
        <f>VLOOKUP(A51,'[4]New ISB'!$B:$BX,75,0)</f>
        <v>33856</v>
      </c>
      <c r="J51" s="143">
        <f t="shared" si="2"/>
        <v>896888.42068398965</v>
      </c>
      <c r="K51" s="143">
        <f>VLOOKUP(A51,'[4]New ISB'!$B:$AW,48,0)</f>
        <v>60237.030716591318</v>
      </c>
    </row>
    <row r="52" spans="1:11" x14ac:dyDescent="0.25">
      <c r="A52" s="139">
        <v>139861</v>
      </c>
      <c r="B52" s="139">
        <v>8262332</v>
      </c>
      <c r="C52" s="139" t="s">
        <v>155</v>
      </c>
      <c r="D52" s="143">
        <f>VLOOKUP(A52,'[4]New ISB'!$B:$F,5,0)</f>
        <v>464</v>
      </c>
      <c r="E52" s="143">
        <f>VLOOKUP(A52,'[4]New ISB'!$B:$G,6,0)</f>
        <v>0</v>
      </c>
      <c r="F52" s="143">
        <f>VLOOKUP(A52,'[4]New ISB'!$B:$BO,66,0)</f>
        <v>2150220.0320000001</v>
      </c>
      <c r="G52" s="143">
        <f>VLOOKUP(A52,'[4]New ISB'!$B:$BT,71,0)</f>
        <v>0</v>
      </c>
      <c r="H52" s="143">
        <f>VLOOKUP(A52,'[4]New ISB'!$B:$BW,74,0)</f>
        <v>2150220.0320000001</v>
      </c>
      <c r="I52" s="143">
        <f>VLOOKUP(A52,'[4]New ISB'!$B:$BX,75,0)</f>
        <v>11180.031999999999</v>
      </c>
      <c r="J52" s="143">
        <f t="shared" si="2"/>
        <v>2139040</v>
      </c>
      <c r="K52" s="143">
        <f>VLOOKUP(A52,'[4]New ISB'!$B:$AW,48,0)</f>
        <v>169659.82463381055</v>
      </c>
    </row>
    <row r="53" spans="1:11" x14ac:dyDescent="0.25">
      <c r="A53" s="139">
        <v>131670</v>
      </c>
      <c r="B53" s="139">
        <v>8262001</v>
      </c>
      <c r="C53" s="139" t="s">
        <v>156</v>
      </c>
      <c r="D53" s="143">
        <f>VLOOKUP(A53,'[4]New ISB'!$B:$F,5,0)</f>
        <v>136</v>
      </c>
      <c r="E53" s="143">
        <f>VLOOKUP(A53,'[4]New ISB'!$B:$G,6,0)</f>
        <v>0</v>
      </c>
      <c r="F53" s="143">
        <f>VLOOKUP(A53,'[4]New ISB'!$B:$BO,66,0)</f>
        <v>781465.2712128344</v>
      </c>
      <c r="G53" s="143">
        <f>VLOOKUP(A53,'[4]New ISB'!$B:$BT,71,0)</f>
        <v>-3290.5961777320294</v>
      </c>
      <c r="H53" s="143">
        <f>VLOOKUP(A53,'[4]New ISB'!$B:$BW,74,0)</f>
        <v>778174.67503510241</v>
      </c>
      <c r="I53" s="143">
        <f>VLOOKUP(A53,'[4]New ISB'!$B:$BX,75,0)</f>
        <v>27556.0275</v>
      </c>
      <c r="J53" s="143">
        <f t="shared" si="2"/>
        <v>750618.64753510244</v>
      </c>
      <c r="K53" s="143">
        <f>VLOOKUP(A53,'[4]New ISB'!$B:$AW,48,0)</f>
        <v>49746.714932622228</v>
      </c>
    </row>
    <row r="54" spans="1:11" x14ac:dyDescent="0.25">
      <c r="A54" s="139">
        <v>140734</v>
      </c>
      <c r="B54" s="139">
        <v>8262016</v>
      </c>
      <c r="C54" s="139" t="s">
        <v>157</v>
      </c>
      <c r="D54" s="143">
        <f>VLOOKUP(A54,'[4]New ISB'!$B:$F,5,0)</f>
        <v>631</v>
      </c>
      <c r="E54" s="143">
        <f>VLOOKUP(A54,'[4]New ISB'!$B:$G,6,0)</f>
        <v>0</v>
      </c>
      <c r="F54" s="143">
        <f>VLOOKUP(A54,'[4]New ISB'!$B:$BO,66,0)</f>
        <v>2929144.24</v>
      </c>
      <c r="G54" s="143">
        <f>VLOOKUP(A54,'[4]New ISB'!$B:$BT,71,0)</f>
        <v>0</v>
      </c>
      <c r="H54" s="143">
        <f>VLOOKUP(A54,'[4]New ISB'!$B:$BW,74,0)</f>
        <v>2929144.24</v>
      </c>
      <c r="I54" s="143">
        <f>VLOOKUP(A54,'[4]New ISB'!$B:$BX,75,0)</f>
        <v>20234.240000000002</v>
      </c>
      <c r="J54" s="143">
        <f t="shared" si="2"/>
        <v>2908910</v>
      </c>
      <c r="K54" s="143">
        <f>VLOOKUP(A54,'[4]New ISB'!$B:$AW,48,0)</f>
        <v>160297.99623296078</v>
      </c>
    </row>
    <row r="55" spans="1:11" x14ac:dyDescent="0.25">
      <c r="A55" s="139">
        <v>144137</v>
      </c>
      <c r="B55" s="139">
        <v>8262008</v>
      </c>
      <c r="C55" s="139" t="s">
        <v>158</v>
      </c>
      <c r="D55" s="143">
        <f>VLOOKUP(A55,'[4]New ISB'!$B:$F,5,0)</f>
        <v>412</v>
      </c>
      <c r="E55" s="143">
        <f>VLOOKUP(A55,'[4]New ISB'!$B:$G,6,0)</f>
        <v>0</v>
      </c>
      <c r="F55" s="143">
        <f>VLOOKUP(A55,'[4]New ISB'!$B:$BO,66,0)</f>
        <v>1904332.736</v>
      </c>
      <c r="G55" s="143">
        <f>VLOOKUP(A55,'[4]New ISB'!$B:$BT,71,0)</f>
        <v>0</v>
      </c>
      <c r="H55" s="143">
        <f>VLOOKUP(A55,'[4]New ISB'!$B:$BW,74,0)</f>
        <v>1904332.736</v>
      </c>
      <c r="I55" s="143">
        <f>VLOOKUP(A55,'[4]New ISB'!$B:$BX,75,0)</f>
        <v>5012.7359999999999</v>
      </c>
      <c r="J55" s="143">
        <f t="shared" si="2"/>
        <v>1899320</v>
      </c>
      <c r="K55" s="143">
        <f>VLOOKUP(A55,'[4]New ISB'!$B:$AW,48,0)</f>
        <v>130841.07784662454</v>
      </c>
    </row>
    <row r="56" spans="1:11" x14ac:dyDescent="0.25">
      <c r="A56" s="139">
        <v>147154</v>
      </c>
      <c r="B56" s="139">
        <v>8262027</v>
      </c>
      <c r="C56" s="139" t="s">
        <v>159</v>
      </c>
      <c r="D56" s="143">
        <f>VLOOKUP(A56,'[4]New ISB'!$B:$F,5,0)</f>
        <v>195</v>
      </c>
      <c r="E56" s="143">
        <f>VLOOKUP(A56,'[4]New ISB'!$B:$G,6,0)</f>
        <v>0</v>
      </c>
      <c r="F56" s="143">
        <f>VLOOKUP(A56,'[4]New ISB'!$B:$BO,66,0)</f>
        <v>1228983.6895103562</v>
      </c>
      <c r="G56" s="143">
        <f>VLOOKUP(A56,'[4]New ISB'!$B:$BT,71,0)</f>
        <v>0</v>
      </c>
      <c r="H56" s="143">
        <f>VLOOKUP(A56,'[4]New ISB'!$B:$BW,74,0)</f>
        <v>1228983.6895103562</v>
      </c>
      <c r="I56" s="143">
        <f>VLOOKUP(A56,'[4]New ISB'!$B:$BX,75,0)</f>
        <v>4298.24</v>
      </c>
      <c r="J56" s="143">
        <f t="shared" si="2"/>
        <v>1224685.4495103562</v>
      </c>
      <c r="K56" s="143">
        <f>VLOOKUP(A56,'[4]New ISB'!$B:$AW,48,0)</f>
        <v>155642.18526635441</v>
      </c>
    </row>
    <row r="57" spans="1:11" x14ac:dyDescent="0.25">
      <c r="A57" s="139">
        <v>144424</v>
      </c>
      <c r="B57" s="139">
        <v>8262076</v>
      </c>
      <c r="C57" s="139" t="s">
        <v>160</v>
      </c>
      <c r="D57" s="143">
        <f>VLOOKUP(A57,'[4]New ISB'!$B:$F,5,0)</f>
        <v>576</v>
      </c>
      <c r="E57" s="143">
        <f>VLOOKUP(A57,'[4]New ISB'!$B:$G,6,0)</f>
        <v>0</v>
      </c>
      <c r="F57" s="143">
        <f>VLOOKUP(A57,'[4]New ISB'!$B:$BO,66,0)</f>
        <v>2948776.0348362466</v>
      </c>
      <c r="G57" s="143">
        <f>VLOOKUP(A57,'[4]New ISB'!$B:$BT,71,0)</f>
        <v>0</v>
      </c>
      <c r="H57" s="143">
        <f>VLOOKUP(A57,'[4]New ISB'!$B:$BW,74,0)</f>
        <v>2948776.0348362466</v>
      </c>
      <c r="I57" s="143">
        <f>VLOOKUP(A57,'[4]New ISB'!$B:$BX,75,0)</f>
        <v>13146.111999999999</v>
      </c>
      <c r="J57" s="143">
        <f t="shared" si="2"/>
        <v>2935629.9228362464</v>
      </c>
      <c r="K57" s="143">
        <f>VLOOKUP(A57,'[4]New ISB'!$B:$AW,48,0)</f>
        <v>294828.64219324815</v>
      </c>
    </row>
    <row r="58" spans="1:11" x14ac:dyDescent="0.25">
      <c r="A58" s="139">
        <v>139057</v>
      </c>
      <c r="B58" s="139">
        <v>8262020</v>
      </c>
      <c r="C58" s="139" t="s">
        <v>161</v>
      </c>
      <c r="D58" s="143">
        <f>VLOOKUP(A58,'[4]New ISB'!$B:$F,5,0)</f>
        <v>254</v>
      </c>
      <c r="E58" s="143">
        <f>VLOOKUP(A58,'[4]New ISB'!$B:$G,6,0)</f>
        <v>0</v>
      </c>
      <c r="F58" s="143">
        <f>VLOOKUP(A58,'[4]New ISB'!$B:$BO,66,0)</f>
        <v>1471392.1664098266</v>
      </c>
      <c r="G58" s="143">
        <f>VLOOKUP(A58,'[4]New ISB'!$B:$BT,71,0)</f>
        <v>0</v>
      </c>
      <c r="H58" s="143">
        <f>VLOOKUP(A58,'[4]New ISB'!$B:$BW,74,0)</f>
        <v>1471392.1664098266</v>
      </c>
      <c r="I58" s="143">
        <f>VLOOKUP(A58,'[4]New ISB'!$B:$BX,75,0)</f>
        <v>5761.5360000000001</v>
      </c>
      <c r="J58" s="143">
        <f t="shared" si="2"/>
        <v>1465630.6304098265</v>
      </c>
      <c r="K58" s="143">
        <f>VLOOKUP(A58,'[4]New ISB'!$B:$AW,48,0)</f>
        <v>169625.87780562902</v>
      </c>
    </row>
    <row r="59" spans="1:11" x14ac:dyDescent="0.25">
      <c r="A59" s="139">
        <v>110405</v>
      </c>
      <c r="B59" s="139">
        <v>8263003</v>
      </c>
      <c r="C59" s="139" t="s">
        <v>162</v>
      </c>
      <c r="D59" s="143">
        <f>VLOOKUP(A59,'[4]New ISB'!$B:$F,5,0)</f>
        <v>20</v>
      </c>
      <c r="E59" s="143">
        <f>VLOOKUP(A59,'[4]New ISB'!$B:$G,6,0)</f>
        <v>0</v>
      </c>
      <c r="F59" s="143">
        <f>VLOOKUP(A59,'[4]New ISB'!$B:$BO,66,0)</f>
        <v>276882.73734285717</v>
      </c>
      <c r="G59" s="143">
        <f>VLOOKUP(A59,'[4]New ISB'!$B:$BT,71,0)</f>
        <v>-483.91120260765143</v>
      </c>
      <c r="H59" s="143">
        <f>VLOOKUP(A59,'[4]New ISB'!$B:$BW,74,0)</f>
        <v>276398.8261402495</v>
      </c>
      <c r="I59" s="143">
        <f>VLOOKUP(A59,'[4]New ISB'!$B:$BX,75,0)</f>
        <v>0</v>
      </c>
      <c r="J59" s="143">
        <f t="shared" si="2"/>
        <v>276398.8261402495</v>
      </c>
      <c r="K59" s="143">
        <f>VLOOKUP(A59,'[4]New ISB'!$B:$AW,48,0)</f>
        <v>5839.2807851428588</v>
      </c>
    </row>
    <row r="60" spans="1:11" x14ac:dyDescent="0.25">
      <c r="A60" s="139">
        <v>135270</v>
      </c>
      <c r="B60" s="139">
        <v>8263390</v>
      </c>
      <c r="C60" s="139" t="s">
        <v>163</v>
      </c>
      <c r="D60" s="143">
        <f>VLOOKUP(A60,'[4]New ISB'!$B:$F,5,0)</f>
        <v>547</v>
      </c>
      <c r="E60" s="143">
        <f>VLOOKUP(A60,'[4]New ISB'!$B:$G,6,0)</f>
        <v>0</v>
      </c>
      <c r="F60" s="143">
        <f>VLOOKUP(A60,'[4]New ISB'!$B:$BO,66,0)</f>
        <v>2842373.9071911536</v>
      </c>
      <c r="G60" s="143">
        <f>VLOOKUP(A60,'[4]New ISB'!$B:$BT,71,0)</f>
        <v>-13234.971391319266</v>
      </c>
      <c r="H60" s="143">
        <f>VLOOKUP(A60,'[4]New ISB'!$B:$BW,74,0)</f>
        <v>2829138.9357998343</v>
      </c>
      <c r="I60" s="143">
        <f>VLOOKUP(A60,'[4]New ISB'!$B:$BX,75,0)</f>
        <v>109158.39999999999</v>
      </c>
      <c r="J60" s="143">
        <f t="shared" si="2"/>
        <v>2719980.5357998344</v>
      </c>
      <c r="K60" s="143">
        <f>VLOOKUP(A60,'[4]New ISB'!$B:$AW,48,0)</f>
        <v>302827.82924803509</v>
      </c>
    </row>
    <row r="61" spans="1:11" x14ac:dyDescent="0.25">
      <c r="A61" s="139">
        <v>110406</v>
      </c>
      <c r="B61" s="139">
        <v>8263004</v>
      </c>
      <c r="C61" s="139" t="s">
        <v>164</v>
      </c>
      <c r="D61" s="143">
        <f>VLOOKUP(A61,'[4]New ISB'!$B:$F,5,0)</f>
        <v>28</v>
      </c>
      <c r="E61" s="143">
        <f>VLOOKUP(A61,'[4]New ISB'!$B:$G,6,0)</f>
        <v>0</v>
      </c>
      <c r="F61" s="143">
        <f>VLOOKUP(A61,'[4]New ISB'!$B:$BO,66,0)</f>
        <v>311244.36841333332</v>
      </c>
      <c r="G61" s="143">
        <f>VLOOKUP(A61,'[4]New ISB'!$B:$BT,71,0)</f>
        <v>-677.47568365071197</v>
      </c>
      <c r="H61" s="143">
        <f>VLOOKUP(A61,'[4]New ISB'!$B:$BW,74,0)</f>
        <v>310566.89272968262</v>
      </c>
      <c r="I61" s="143">
        <f>VLOOKUP(A61,'[4]New ISB'!$B:$BX,75,0)</f>
        <v>0</v>
      </c>
      <c r="J61" s="143">
        <f t="shared" si="2"/>
        <v>310566.89272968262</v>
      </c>
      <c r="K61" s="143">
        <f>VLOOKUP(A61,'[4]New ISB'!$B:$AW,48,0)</f>
        <v>9307.1200992000049</v>
      </c>
    </row>
    <row r="62" spans="1:11" x14ac:dyDescent="0.25">
      <c r="A62" s="139">
        <v>136454</v>
      </c>
      <c r="B62" s="139">
        <v>8264703</v>
      </c>
      <c r="C62" s="139" t="s">
        <v>165</v>
      </c>
      <c r="D62" s="143">
        <f>VLOOKUP(A62,'[4]New ISB'!$B:$F,5,0)</f>
        <v>564.5</v>
      </c>
      <c r="E62" s="143">
        <f>VLOOKUP(A62,'[4]New ISB'!$B:$G,6,0)</f>
        <v>1516</v>
      </c>
      <c r="F62" s="143">
        <f>VLOOKUP(A62,'[4]New ISB'!$B:$BO,66,0)</f>
        <v>11789026.665814316</v>
      </c>
      <c r="G62" s="143">
        <f>VLOOKUP(A62,'[4]New ISB'!$B:$BT,71,0)</f>
        <v>0</v>
      </c>
      <c r="H62" s="143">
        <f>VLOOKUP(A62,'[4]New ISB'!$B:$BW,74,0)</f>
        <v>11789026.665814316</v>
      </c>
      <c r="I62" s="143">
        <f>VLOOKUP(A62,'[4]New ISB'!$B:$BX,75,0)</f>
        <v>97034.240000000005</v>
      </c>
      <c r="J62" s="143">
        <f t="shared" si="2"/>
        <v>11691992.425814316</v>
      </c>
      <c r="K62" s="143">
        <f>VLOOKUP(A62,'[4]New ISB'!$B:$AW,48,0)</f>
        <v>865688.85324143758</v>
      </c>
    </row>
    <row r="63" spans="1:11" x14ac:dyDescent="0.25">
      <c r="A63" s="139">
        <v>110240</v>
      </c>
      <c r="B63" s="139">
        <v>8262062</v>
      </c>
      <c r="C63" s="139" t="s">
        <v>166</v>
      </c>
      <c r="D63" s="143">
        <f>VLOOKUP(A63,'[4]New ISB'!$B:$F,5,0)</f>
        <v>155</v>
      </c>
      <c r="E63" s="143">
        <f>VLOOKUP(A63,'[4]New ISB'!$B:$G,6,0)</f>
        <v>0</v>
      </c>
      <c r="F63" s="143">
        <f>VLOOKUP(A63,'[4]New ISB'!$B:$BO,66,0)</f>
        <v>948967.42942268623</v>
      </c>
      <c r="G63" s="143">
        <f>VLOOKUP(A63,'[4]New ISB'!$B:$BT,71,0)</f>
        <v>-3750.3118202092983</v>
      </c>
      <c r="H63" s="143">
        <f>VLOOKUP(A63,'[4]New ISB'!$B:$BW,74,0)</f>
        <v>945217.11760247697</v>
      </c>
      <c r="I63" s="143">
        <f>VLOOKUP(A63,'[4]New ISB'!$B:$BX,75,0)</f>
        <v>32696.32</v>
      </c>
      <c r="J63" s="143">
        <f t="shared" si="2"/>
        <v>912520.79760247702</v>
      </c>
      <c r="K63" s="143">
        <f>VLOOKUP(A63,'[4]New ISB'!$B:$AW,48,0)</f>
        <v>84091.236918744165</v>
      </c>
    </row>
    <row r="64" spans="1:11" x14ac:dyDescent="0.25">
      <c r="A64" s="139">
        <v>136792</v>
      </c>
      <c r="B64" s="139">
        <v>8262082</v>
      </c>
      <c r="C64" s="139" t="s">
        <v>167</v>
      </c>
      <c r="D64" s="143">
        <f>VLOOKUP(A64,'[4]New ISB'!$B:$F,5,0)</f>
        <v>248</v>
      </c>
      <c r="E64" s="143">
        <f>VLOOKUP(A64,'[4]New ISB'!$B:$G,6,0)</f>
        <v>0</v>
      </c>
      <c r="F64" s="143">
        <f>VLOOKUP(A64,'[4]New ISB'!$B:$BO,66,0)</f>
        <v>1172293.3174260869</v>
      </c>
      <c r="G64" s="143">
        <f>VLOOKUP(A64,'[4]New ISB'!$B:$BT,71,0)</f>
        <v>0</v>
      </c>
      <c r="H64" s="143">
        <f>VLOOKUP(A64,'[4]New ISB'!$B:$BW,74,0)</f>
        <v>1172293.3174260869</v>
      </c>
      <c r="I64" s="143">
        <f>VLOOKUP(A64,'[4]New ISB'!$B:$BX,75,0)</f>
        <v>5701.12</v>
      </c>
      <c r="J64" s="143">
        <f t="shared" si="2"/>
        <v>1166592.1974260868</v>
      </c>
      <c r="K64" s="143">
        <f>VLOOKUP(A64,'[4]New ISB'!$B:$AW,48,0)</f>
        <v>78891.184947200061</v>
      </c>
    </row>
    <row r="65" spans="1:11" x14ac:dyDescent="0.25">
      <c r="A65" s="139">
        <v>143263</v>
      </c>
      <c r="B65" s="139">
        <v>8262281</v>
      </c>
      <c r="C65" s="139" t="s">
        <v>168</v>
      </c>
      <c r="D65" s="143">
        <f>VLOOKUP(A65,'[4]New ISB'!$B:$F,5,0)</f>
        <v>364</v>
      </c>
      <c r="E65" s="143">
        <f>VLOOKUP(A65,'[4]New ISB'!$B:$G,6,0)</f>
        <v>0</v>
      </c>
      <c r="F65" s="143">
        <f>VLOOKUP(A65,'[4]New ISB'!$B:$BO,66,0)</f>
        <v>1689099.2</v>
      </c>
      <c r="G65" s="143">
        <f>VLOOKUP(A65,'[4]New ISB'!$B:$BT,71,0)</f>
        <v>0</v>
      </c>
      <c r="H65" s="143">
        <f>VLOOKUP(A65,'[4]New ISB'!$B:$BW,74,0)</f>
        <v>1689099.2</v>
      </c>
      <c r="I65" s="143">
        <f>VLOOKUP(A65,'[4]New ISB'!$B:$BX,75,0)</f>
        <v>11059.2</v>
      </c>
      <c r="J65" s="143">
        <f t="shared" si="2"/>
        <v>1678040</v>
      </c>
      <c r="K65" s="143">
        <f>VLOOKUP(A65,'[4]New ISB'!$B:$AW,48,0)</f>
        <v>115748.7457095538</v>
      </c>
    </row>
    <row r="66" spans="1:11" x14ac:dyDescent="0.25">
      <c r="A66" s="139">
        <v>138605</v>
      </c>
      <c r="B66" s="139">
        <v>8262019</v>
      </c>
      <c r="C66" s="139" t="s">
        <v>169</v>
      </c>
      <c r="D66" s="143">
        <f>VLOOKUP(A66,'[4]New ISB'!$B:$F,5,0)</f>
        <v>352</v>
      </c>
      <c r="E66" s="143">
        <f>VLOOKUP(A66,'[4]New ISB'!$B:$G,6,0)</f>
        <v>0</v>
      </c>
      <c r="F66" s="143">
        <f>VLOOKUP(A66,'[4]New ISB'!$B:$BO,66,0)</f>
        <v>1890769.8248548808</v>
      </c>
      <c r="G66" s="143">
        <f>VLOOKUP(A66,'[4]New ISB'!$B:$BT,71,0)</f>
        <v>0</v>
      </c>
      <c r="H66" s="143">
        <f>VLOOKUP(A66,'[4]New ISB'!$B:$BW,74,0)</f>
        <v>1890769.8248548808</v>
      </c>
      <c r="I66" s="143">
        <f>VLOOKUP(A66,'[4]New ISB'!$B:$BX,75,0)</f>
        <v>13350.912</v>
      </c>
      <c r="J66" s="143">
        <f t="shared" si="2"/>
        <v>1877418.9128548808</v>
      </c>
      <c r="K66" s="143">
        <f>VLOOKUP(A66,'[4]New ISB'!$B:$AW,48,0)</f>
        <v>193032.321176194</v>
      </c>
    </row>
    <row r="67" spans="1:11" x14ac:dyDescent="0.25">
      <c r="A67" s="139">
        <v>137052</v>
      </c>
      <c r="B67" s="139">
        <v>8264018</v>
      </c>
      <c r="C67" s="139" t="s">
        <v>170</v>
      </c>
      <c r="D67" s="143">
        <f>VLOOKUP(A67,'[4]New ISB'!$B:$F,5,0)</f>
        <v>0</v>
      </c>
      <c r="E67" s="143">
        <f>VLOOKUP(A67,'[4]New ISB'!$B:$G,6,0)</f>
        <v>1836</v>
      </c>
      <c r="F67" s="143">
        <f>VLOOKUP(A67,'[4]New ISB'!$B:$BO,66,0)</f>
        <v>11335400.47010291</v>
      </c>
      <c r="G67" s="143">
        <f>VLOOKUP(A67,'[4]New ISB'!$B:$BT,71,0)</f>
        <v>0</v>
      </c>
      <c r="H67" s="143">
        <f>VLOOKUP(A67,'[4]New ISB'!$B:$BW,74,0)</f>
        <v>11335400.47010291</v>
      </c>
      <c r="I67" s="143">
        <f>VLOOKUP(A67,'[4]New ISB'!$B:$BX,75,0)</f>
        <v>75997.179999999993</v>
      </c>
      <c r="J67" s="143">
        <f t="shared" si="2"/>
        <v>11259403.29010291</v>
      </c>
      <c r="K67" s="143">
        <f>VLOOKUP(A67,'[4]New ISB'!$B:$AW,48,0)</f>
        <v>919013.43340294459</v>
      </c>
    </row>
    <row r="68" spans="1:11" x14ac:dyDescent="0.25">
      <c r="A68" s="139">
        <v>136853</v>
      </c>
      <c r="B68" s="139">
        <v>8263388</v>
      </c>
      <c r="C68" s="139" t="s">
        <v>171</v>
      </c>
      <c r="D68" s="143">
        <f>VLOOKUP(A68,'[4]New ISB'!$B:$F,5,0)</f>
        <v>668</v>
      </c>
      <c r="E68" s="143">
        <f>VLOOKUP(A68,'[4]New ISB'!$B:$G,6,0)</f>
        <v>0</v>
      </c>
      <c r="F68" s="143">
        <f>VLOOKUP(A68,'[4]New ISB'!$B:$BO,66,0)</f>
        <v>3185311.0779999997</v>
      </c>
      <c r="G68" s="143">
        <f>VLOOKUP(A68,'[4]New ISB'!$B:$BT,71,0)</f>
        <v>0</v>
      </c>
      <c r="H68" s="143">
        <f>VLOOKUP(A68,'[4]New ISB'!$B:$BW,74,0)</f>
        <v>3185311.0779999997</v>
      </c>
      <c r="I68" s="143">
        <f>VLOOKUP(A68,'[4]New ISB'!$B:$BX,75,0)</f>
        <v>22831.616000000002</v>
      </c>
      <c r="J68" s="143">
        <f t="shared" ref="J68:J107" si="3">H68-I68</f>
        <v>3162479.4619999998</v>
      </c>
      <c r="K68" s="143">
        <f>VLOOKUP(A68,'[4]New ISB'!$B:$AW,48,0)</f>
        <v>217499.9085532123</v>
      </c>
    </row>
    <row r="69" spans="1:11" x14ac:dyDescent="0.25">
      <c r="A69" s="139">
        <v>110330</v>
      </c>
      <c r="B69" s="139">
        <v>8262247</v>
      </c>
      <c r="C69" s="139" t="s">
        <v>172</v>
      </c>
      <c r="D69" s="143">
        <f>VLOOKUP(A69,'[4]New ISB'!$B:$F,5,0)</f>
        <v>101</v>
      </c>
      <c r="E69" s="143">
        <f>VLOOKUP(A69,'[4]New ISB'!$B:$G,6,0)</f>
        <v>0</v>
      </c>
      <c r="F69" s="143">
        <f>VLOOKUP(A69,'[4]New ISB'!$B:$BO,66,0)</f>
        <v>635892.77782428416</v>
      </c>
      <c r="G69" s="143">
        <f>VLOOKUP(A69,'[4]New ISB'!$B:$BT,71,0)</f>
        <v>-2443.7515731686399</v>
      </c>
      <c r="H69" s="143">
        <f>VLOOKUP(A69,'[4]New ISB'!$B:$BW,74,0)</f>
        <v>633449.02625111549</v>
      </c>
      <c r="I69" s="143">
        <f>VLOOKUP(A69,'[4]New ISB'!$B:$BX,75,0)</f>
        <v>16591.75</v>
      </c>
      <c r="J69" s="143">
        <f t="shared" si="3"/>
        <v>616857.27625111549</v>
      </c>
      <c r="K69" s="143">
        <f>VLOOKUP(A69,'[4]New ISB'!$B:$AW,48,0)</f>
        <v>55598.53042819105</v>
      </c>
    </row>
    <row r="70" spans="1:11" x14ac:dyDescent="0.25">
      <c r="A70" s="139">
        <v>131718</v>
      </c>
      <c r="B70" s="139">
        <v>8262002</v>
      </c>
      <c r="C70" s="139" t="s">
        <v>173</v>
      </c>
      <c r="D70" s="143">
        <f>VLOOKUP(A70,'[4]New ISB'!$B:$F,5,0)</f>
        <v>597</v>
      </c>
      <c r="E70" s="143">
        <f>VLOOKUP(A70,'[4]New ISB'!$B:$G,6,0)</f>
        <v>0</v>
      </c>
      <c r="F70" s="143">
        <f>VLOOKUP(A70,'[4]New ISB'!$B:$BO,66,0)</f>
        <v>2764914.7039999999</v>
      </c>
      <c r="G70" s="143">
        <f>VLOOKUP(A70,'[4]New ISB'!$B:$BT,71,0)</f>
        <v>-14444.749397838395</v>
      </c>
      <c r="H70" s="143">
        <f>VLOOKUP(A70,'[4]New ISB'!$B:$BW,74,0)</f>
        <v>2750469.9546021614</v>
      </c>
      <c r="I70" s="143">
        <f>VLOOKUP(A70,'[4]New ISB'!$B:$BX,75,0)</f>
        <v>12744.704</v>
      </c>
      <c r="J70" s="143">
        <f t="shared" si="3"/>
        <v>2737725.2506021615</v>
      </c>
      <c r="K70" s="143">
        <f>VLOOKUP(A70,'[4]New ISB'!$B:$AW,48,0)</f>
        <v>184404.44666197142</v>
      </c>
    </row>
    <row r="71" spans="1:11" x14ac:dyDescent="0.25">
      <c r="A71" s="139">
        <v>110380</v>
      </c>
      <c r="B71" s="139">
        <v>8262322</v>
      </c>
      <c r="C71" s="139" t="s">
        <v>174</v>
      </c>
      <c r="D71" s="143">
        <f>VLOOKUP(A71,'[4]New ISB'!$B:$F,5,0)</f>
        <v>73</v>
      </c>
      <c r="E71" s="143">
        <f>VLOOKUP(A71,'[4]New ISB'!$B:$G,6,0)</f>
        <v>0</v>
      </c>
      <c r="F71" s="143">
        <f>VLOOKUP(A71,'[4]New ISB'!$B:$BO,66,0)</f>
        <v>540246.85033151507</v>
      </c>
      <c r="G71" s="143">
        <f>VLOOKUP(A71,'[4]New ISB'!$B:$BT,71,0)</f>
        <v>-1766.2758895179277</v>
      </c>
      <c r="H71" s="143">
        <f>VLOOKUP(A71,'[4]New ISB'!$B:$BW,74,0)</f>
        <v>538480.5744419971</v>
      </c>
      <c r="I71" s="143">
        <f>VLOOKUP(A71,'[4]New ISB'!$B:$BX,75,0)</f>
        <v>19724.2225</v>
      </c>
      <c r="J71" s="143">
        <f t="shared" si="3"/>
        <v>518756.35194199713</v>
      </c>
      <c r="K71" s="143">
        <f>VLOOKUP(A71,'[4]New ISB'!$B:$AW,48,0)</f>
        <v>47054.411653866664</v>
      </c>
    </row>
    <row r="72" spans="1:11" x14ac:dyDescent="0.25">
      <c r="A72" s="139">
        <v>149460</v>
      </c>
      <c r="B72" s="139">
        <v>8263392</v>
      </c>
      <c r="C72" s="139" t="s">
        <v>175</v>
      </c>
      <c r="D72" s="143">
        <f>VLOOKUP(A72,'[4]New ISB'!$B:$F,5,0)</f>
        <v>622</v>
      </c>
      <c r="E72" s="143">
        <f>VLOOKUP(A72,'[4]New ISB'!$B:$G,6,0)</f>
        <v>0</v>
      </c>
      <c r="F72" s="143">
        <f>VLOOKUP(A72,'[4]New ISB'!$B:$BO,66,0)</f>
        <v>2958607.2</v>
      </c>
      <c r="G72" s="143">
        <f>VLOOKUP(A72,'[4]New ISB'!$B:$BT,71,0)</f>
        <v>0</v>
      </c>
      <c r="H72" s="143">
        <f>VLOOKUP(A72,'[4]New ISB'!$B:$BW,74,0)</f>
        <v>2958607.2</v>
      </c>
      <c r="I72" s="143">
        <f>VLOOKUP(A72,'[4]New ISB'!$B:$BX,75,0)</f>
        <v>91187.199999999997</v>
      </c>
      <c r="J72" s="143">
        <f t="shared" si="3"/>
        <v>2867420</v>
      </c>
      <c r="K72" s="143">
        <f>VLOOKUP(A72,'[4]New ISB'!$B:$AW,48,0)</f>
        <v>154338.74042896135</v>
      </c>
    </row>
    <row r="73" spans="1:11" x14ac:dyDescent="0.25">
      <c r="A73" s="139">
        <v>138933</v>
      </c>
      <c r="B73" s="139">
        <v>8265208</v>
      </c>
      <c r="C73" s="139" t="s">
        <v>176</v>
      </c>
      <c r="D73" s="143">
        <f>VLOOKUP(A73,'[4]New ISB'!$B:$F,5,0)</f>
        <v>419</v>
      </c>
      <c r="E73" s="143">
        <f>VLOOKUP(A73,'[4]New ISB'!$B:$G,6,0)</f>
        <v>0</v>
      </c>
      <c r="F73" s="143">
        <f>VLOOKUP(A73,'[4]New ISB'!$B:$BO,66,0)</f>
        <v>2067154.8428037686</v>
      </c>
      <c r="G73" s="143">
        <f>VLOOKUP(A73,'[4]New ISB'!$B:$BT,71,0)</f>
        <v>0</v>
      </c>
      <c r="H73" s="143">
        <f>VLOOKUP(A73,'[4]New ISB'!$B:$BW,74,0)</f>
        <v>2067154.8428037686</v>
      </c>
      <c r="I73" s="143">
        <f>VLOOKUP(A73,'[4]New ISB'!$B:$BX,75,0)</f>
        <v>17059.84</v>
      </c>
      <c r="J73" s="143">
        <f t="shared" si="3"/>
        <v>2050095.0028037685</v>
      </c>
      <c r="K73" s="143">
        <f>VLOOKUP(A73,'[4]New ISB'!$B:$AW,48,0)</f>
        <v>196840.03782004098</v>
      </c>
    </row>
    <row r="74" spans="1:11" x14ac:dyDescent="0.25">
      <c r="A74" s="139">
        <v>110252</v>
      </c>
      <c r="B74" s="139">
        <v>8262112</v>
      </c>
      <c r="C74" s="139" t="s">
        <v>177</v>
      </c>
      <c r="D74" s="143">
        <f>VLOOKUP(A74,'[4]New ISB'!$B:$F,5,0)</f>
        <v>157</v>
      </c>
      <c r="E74" s="143">
        <f>VLOOKUP(A74,'[4]New ISB'!$B:$G,6,0)</f>
        <v>0</v>
      </c>
      <c r="F74" s="143">
        <f>VLOOKUP(A74,'[4]New ISB'!$B:$BO,66,0)</f>
        <v>830065.6107839999</v>
      </c>
      <c r="G74" s="143">
        <f>VLOOKUP(A74,'[4]New ISB'!$B:$BT,71,0)</f>
        <v>-3798.7029404700638</v>
      </c>
      <c r="H74" s="143">
        <f>VLOOKUP(A74,'[4]New ISB'!$B:$BW,74,0)</f>
        <v>826266.90784352983</v>
      </c>
      <c r="I74" s="143">
        <f>VLOOKUP(A74,'[4]New ISB'!$B:$BX,75,0)</f>
        <v>34739.199999999997</v>
      </c>
      <c r="J74" s="143">
        <f t="shared" si="3"/>
        <v>791527.70784352988</v>
      </c>
      <c r="K74" s="143">
        <f>VLOOKUP(A74,'[4]New ISB'!$B:$AW,48,0)</f>
        <v>46206.350825799993</v>
      </c>
    </row>
    <row r="75" spans="1:11" x14ac:dyDescent="0.25">
      <c r="A75" s="139">
        <v>136730</v>
      </c>
      <c r="B75" s="139">
        <v>8264097</v>
      </c>
      <c r="C75" s="139" t="s">
        <v>178</v>
      </c>
      <c r="D75" s="143">
        <f>VLOOKUP(A75,'[4]New ISB'!$B:$F,5,0)</f>
        <v>0</v>
      </c>
      <c r="E75" s="143">
        <f>VLOOKUP(A75,'[4]New ISB'!$B:$G,6,0)</f>
        <v>1496</v>
      </c>
      <c r="F75" s="143">
        <f>VLOOKUP(A75,'[4]New ISB'!$B:$BO,66,0)</f>
        <v>9468697.9025500026</v>
      </c>
      <c r="G75" s="143">
        <f>VLOOKUP(A75,'[4]New ISB'!$B:$BT,71,0)</f>
        <v>0</v>
      </c>
      <c r="H75" s="143">
        <f>VLOOKUP(A75,'[4]New ISB'!$B:$BW,74,0)</f>
        <v>9468697.9025500026</v>
      </c>
      <c r="I75" s="143">
        <f>VLOOKUP(A75,'[4]New ISB'!$B:$BX,75,0)</f>
        <v>99840</v>
      </c>
      <c r="J75" s="143">
        <f t="shared" si="3"/>
        <v>9368857.9025500026</v>
      </c>
      <c r="K75" s="143">
        <f>VLOOKUP(A75,'[4]New ISB'!$B:$AW,48,0)</f>
        <v>775836.79832380079</v>
      </c>
    </row>
    <row r="76" spans="1:11" x14ac:dyDescent="0.25">
      <c r="A76" s="139">
        <v>138715</v>
      </c>
      <c r="B76" s="139">
        <v>8262319</v>
      </c>
      <c r="C76" s="139" t="s">
        <v>179</v>
      </c>
      <c r="D76" s="143">
        <f>VLOOKUP(A76,'[4]New ISB'!$B:$F,5,0)</f>
        <v>118</v>
      </c>
      <c r="E76" s="143">
        <f>VLOOKUP(A76,'[4]New ISB'!$B:$G,6,0)</f>
        <v>0</v>
      </c>
      <c r="F76" s="143">
        <f>VLOOKUP(A76,'[4]New ISB'!$B:$BO,66,0)</f>
        <v>713179.67867704423</v>
      </c>
      <c r="G76" s="143">
        <f>VLOOKUP(A76,'[4]New ISB'!$B:$BT,71,0)</f>
        <v>0</v>
      </c>
      <c r="H76" s="143">
        <f>VLOOKUP(A76,'[4]New ISB'!$B:$BW,74,0)</f>
        <v>713179.67867704423</v>
      </c>
      <c r="I76" s="143">
        <f>VLOOKUP(A76,'[4]New ISB'!$B:$BX,75,0)</f>
        <v>4377.0879999999997</v>
      </c>
      <c r="J76" s="143">
        <f t="shared" si="3"/>
        <v>708802.59067704424</v>
      </c>
      <c r="K76" s="143">
        <f>VLOOKUP(A76,'[4]New ISB'!$B:$AW,48,0)</f>
        <v>60748.543260914274</v>
      </c>
    </row>
    <row r="77" spans="1:11" x14ac:dyDescent="0.25">
      <c r="A77" s="139">
        <v>110407</v>
      </c>
      <c r="B77" s="139">
        <v>8263005</v>
      </c>
      <c r="C77" s="139" t="s">
        <v>180</v>
      </c>
      <c r="D77" s="143">
        <f>VLOOKUP(A77,'[4]New ISB'!$B:$F,5,0)</f>
        <v>17</v>
      </c>
      <c r="E77" s="143">
        <f>VLOOKUP(A77,'[4]New ISB'!$B:$G,6,0)</f>
        <v>0</v>
      </c>
      <c r="F77" s="143">
        <f>VLOOKUP(A77,'[4]New ISB'!$B:$BO,66,0)</f>
        <v>272325.09671999997</v>
      </c>
      <c r="G77" s="143">
        <f>VLOOKUP(A77,'[4]New ISB'!$B:$BT,71,0)</f>
        <v>-411.32452221650368</v>
      </c>
      <c r="H77" s="143">
        <f>VLOOKUP(A77,'[4]New ISB'!$B:$BW,74,0)</f>
        <v>271913.77219778346</v>
      </c>
      <c r="I77" s="143">
        <f>VLOOKUP(A77,'[4]New ISB'!$B:$BX,75,0)</f>
        <v>0</v>
      </c>
      <c r="J77" s="143">
        <f t="shared" si="3"/>
        <v>271913.77219778346</v>
      </c>
      <c r="K77" s="143">
        <f>VLOOKUP(A77,'[4]New ISB'!$B:$AW,48,0)</f>
        <v>8329.594088799995</v>
      </c>
    </row>
    <row r="78" spans="1:11" x14ac:dyDescent="0.25">
      <c r="A78" s="139">
        <v>138439</v>
      </c>
      <c r="B78" s="139">
        <v>8264002</v>
      </c>
      <c r="C78" s="139" t="s">
        <v>181</v>
      </c>
      <c r="D78" s="143">
        <f>VLOOKUP(A78,'[4]New ISB'!$B:$F,5,0)</f>
        <v>0</v>
      </c>
      <c r="E78" s="143">
        <f>VLOOKUP(A78,'[4]New ISB'!$B:$G,6,0)</f>
        <v>656</v>
      </c>
      <c r="F78" s="143">
        <f>VLOOKUP(A78,'[4]New ISB'!$B:$BO,66,0)</f>
        <v>5096687.6307918839</v>
      </c>
      <c r="G78" s="143">
        <f>VLOOKUP(A78,'[4]New ISB'!$B:$BT,71,0)</f>
        <v>0</v>
      </c>
      <c r="H78" s="143">
        <f>VLOOKUP(A78,'[4]New ISB'!$B:$BW,74,0)</f>
        <v>5096687.6307918839</v>
      </c>
      <c r="I78" s="143">
        <f>VLOOKUP(A78,'[4]New ISB'!$B:$BX,75,0)</f>
        <v>20648.96</v>
      </c>
      <c r="J78" s="143">
        <f t="shared" si="3"/>
        <v>5076038.670791884</v>
      </c>
      <c r="K78" s="143">
        <f>VLOOKUP(A78,'[4]New ISB'!$B:$AW,48,0)</f>
        <v>629036.2366039406</v>
      </c>
    </row>
    <row r="79" spans="1:11" x14ac:dyDescent="0.25">
      <c r="A79" s="139">
        <v>110363</v>
      </c>
      <c r="B79" s="139">
        <v>8262299</v>
      </c>
      <c r="C79" s="139" t="s">
        <v>182</v>
      </c>
      <c r="D79" s="143">
        <f>VLOOKUP(A79,'[4]New ISB'!$B:$F,5,0)</f>
        <v>191</v>
      </c>
      <c r="E79" s="143">
        <f>VLOOKUP(A79,'[4]New ISB'!$B:$G,6,0)</f>
        <v>0</v>
      </c>
      <c r="F79" s="143">
        <f>VLOOKUP(A79,'[4]New ISB'!$B:$BO,66,0)</f>
        <v>1039833.0559165746</v>
      </c>
      <c r="G79" s="143">
        <f>VLOOKUP(A79,'[4]New ISB'!$B:$BT,71,0)</f>
        <v>-4621.3519849030708</v>
      </c>
      <c r="H79" s="143">
        <f>VLOOKUP(A79,'[4]New ISB'!$B:$BW,74,0)</f>
        <v>1035211.7039316715</v>
      </c>
      <c r="I79" s="143">
        <f>VLOOKUP(A79,'[4]New ISB'!$B:$BX,75,0)</f>
        <v>4601.8559999999998</v>
      </c>
      <c r="J79" s="143">
        <f t="shared" si="3"/>
        <v>1030609.8479316714</v>
      </c>
      <c r="K79" s="143">
        <f>VLOOKUP(A79,'[4]New ISB'!$B:$AW,48,0)</f>
        <v>86664.827776011778</v>
      </c>
    </row>
    <row r="80" spans="1:11" x14ac:dyDescent="0.25">
      <c r="A80" s="139">
        <v>110443</v>
      </c>
      <c r="B80" s="139">
        <v>8263066</v>
      </c>
      <c r="C80" s="139" t="s">
        <v>183</v>
      </c>
      <c r="D80" s="143">
        <f>VLOOKUP(A80,'[4]New ISB'!$B:$F,5,0)</f>
        <v>15</v>
      </c>
      <c r="E80" s="143">
        <f>VLOOKUP(A80,'[4]New ISB'!$B:$G,6,0)</f>
        <v>0</v>
      </c>
      <c r="F80" s="143">
        <f>VLOOKUP(A80,'[4]New ISB'!$B:$BO,66,0)</f>
        <v>208239.01539999997</v>
      </c>
      <c r="G80" s="143">
        <f>VLOOKUP(A80,'[4]New ISB'!$B:$BT,71,0)</f>
        <v>-362.93340195573859</v>
      </c>
      <c r="H80" s="143">
        <f>VLOOKUP(A80,'[4]New ISB'!$B:$BW,74,0)</f>
        <v>207876.08199804425</v>
      </c>
      <c r="I80" s="143">
        <f>VLOOKUP(A80,'[4]New ISB'!$B:$BX,75,0)</f>
        <v>0</v>
      </c>
      <c r="J80" s="143">
        <f t="shared" si="3"/>
        <v>207876.08199804425</v>
      </c>
      <c r="K80" s="143">
        <f>VLOOKUP(A80,'[4]New ISB'!$B:$AW,48,0)</f>
        <v>7756.1912959999991</v>
      </c>
    </row>
    <row r="81" spans="1:11" x14ac:dyDescent="0.25">
      <c r="A81" s="139">
        <v>134318</v>
      </c>
      <c r="B81" s="139">
        <v>8263383</v>
      </c>
      <c r="C81" s="139" t="s">
        <v>184</v>
      </c>
      <c r="D81" s="143">
        <f>VLOOKUP(A81,'[4]New ISB'!$B:$F,5,0)</f>
        <v>393</v>
      </c>
      <c r="E81" s="143">
        <f>VLOOKUP(A81,'[4]New ISB'!$B:$G,6,0)</f>
        <v>0</v>
      </c>
      <c r="F81" s="143">
        <f>VLOOKUP(A81,'[4]New ISB'!$B:$BO,66,0)</f>
        <v>1914696.6747479192</v>
      </c>
      <c r="G81" s="143">
        <f>VLOOKUP(A81,'[4]New ISB'!$B:$BT,71,0)</f>
        <v>-9508.8551312403506</v>
      </c>
      <c r="H81" s="143">
        <f>VLOOKUP(A81,'[4]New ISB'!$B:$BW,74,0)</f>
        <v>1905187.8196166789</v>
      </c>
      <c r="I81" s="143">
        <f>VLOOKUP(A81,'[4]New ISB'!$B:$BX,75,0)</f>
        <v>13893.632</v>
      </c>
      <c r="J81" s="143">
        <f t="shared" si="3"/>
        <v>1891294.1876166789</v>
      </c>
      <c r="K81" s="143">
        <f>VLOOKUP(A81,'[4]New ISB'!$B:$AW,48,0)</f>
        <v>164549.32621318082</v>
      </c>
    </row>
    <row r="82" spans="1:11" x14ac:dyDescent="0.25">
      <c r="A82" s="139">
        <v>147891</v>
      </c>
      <c r="B82" s="139">
        <v>8262029</v>
      </c>
      <c r="C82" s="139" t="s">
        <v>185</v>
      </c>
      <c r="D82" s="143">
        <f>VLOOKUP(A82,'[4]New ISB'!$B:$F,5,0)</f>
        <v>331</v>
      </c>
      <c r="E82" s="143">
        <f>VLOOKUP(A82,'[4]New ISB'!$B:$G,6,0)</f>
        <v>0</v>
      </c>
      <c r="F82" s="143">
        <f>VLOOKUP(A82,'[4]New ISB'!$B:$BO,66,0)</f>
        <v>1783840.128718023</v>
      </c>
      <c r="G82" s="143">
        <f>VLOOKUP(A82,'[4]New ISB'!$B:$BT,71,0)</f>
        <v>0</v>
      </c>
      <c r="H82" s="143">
        <f>VLOOKUP(A82,'[4]New ISB'!$B:$BW,74,0)</f>
        <v>1783840.128718023</v>
      </c>
      <c r="I82" s="143">
        <f>VLOOKUP(A82,'[4]New ISB'!$B:$BX,75,0)</f>
        <v>11786.24</v>
      </c>
      <c r="J82" s="143">
        <f t="shared" si="3"/>
        <v>1772053.888718023</v>
      </c>
      <c r="K82" s="143">
        <f>VLOOKUP(A82,'[4]New ISB'!$B:$AW,48,0)</f>
        <v>158743.88601885404</v>
      </c>
    </row>
    <row r="83" spans="1:11" x14ac:dyDescent="0.25">
      <c r="A83" s="139">
        <v>110483</v>
      </c>
      <c r="B83" s="139">
        <v>8263379</v>
      </c>
      <c r="C83" s="139" t="s">
        <v>186</v>
      </c>
      <c r="D83" s="143">
        <f>VLOOKUP(A83,'[4]New ISB'!$B:$F,5,0)</f>
        <v>353</v>
      </c>
      <c r="E83" s="143">
        <f>VLOOKUP(A83,'[4]New ISB'!$B:$G,6,0)</f>
        <v>0</v>
      </c>
      <c r="F83" s="143">
        <f>VLOOKUP(A83,'[4]New ISB'!$B:$BO,66,0)</f>
        <v>1752345.751640171</v>
      </c>
      <c r="G83" s="143">
        <f>VLOOKUP(A83,'[4]New ISB'!$B:$BT,71,0)</f>
        <v>-8541.0327260250469</v>
      </c>
      <c r="H83" s="143">
        <f>VLOOKUP(A83,'[4]New ISB'!$B:$BW,74,0)</f>
        <v>1743804.7189141461</v>
      </c>
      <c r="I83" s="143">
        <f>VLOOKUP(A83,'[4]New ISB'!$B:$BX,75,0)</f>
        <v>7652.3519999999999</v>
      </c>
      <c r="J83" s="143">
        <f t="shared" si="3"/>
        <v>1736152.3669141461</v>
      </c>
      <c r="K83" s="143">
        <f>VLOOKUP(A83,'[4]New ISB'!$B:$AW,48,0)</f>
        <v>163891.16942924069</v>
      </c>
    </row>
    <row r="84" spans="1:11" x14ac:dyDescent="0.25">
      <c r="A84" s="139">
        <v>110439</v>
      </c>
      <c r="B84" s="139">
        <v>8263058</v>
      </c>
      <c r="C84" s="139" t="s">
        <v>187</v>
      </c>
      <c r="D84" s="143">
        <f>VLOOKUP(A84,'[4]New ISB'!$B:$F,5,0)</f>
        <v>395.75</v>
      </c>
      <c r="E84" s="143">
        <f>VLOOKUP(A84,'[4]New ISB'!$B:$G,6,0)</f>
        <v>0</v>
      </c>
      <c r="F84" s="143">
        <f>VLOOKUP(A84,'[4]New ISB'!$B:$BO,66,0)</f>
        <v>1987028.8381493769</v>
      </c>
      <c r="G84" s="143">
        <f>VLOOKUP(A84,'[4]New ISB'!$B:$BT,71,0)</f>
        <v>-9575.3929215989028</v>
      </c>
      <c r="H84" s="143">
        <f>VLOOKUP(A84,'[4]New ISB'!$B:$BW,74,0)</f>
        <v>1977453.4452277781</v>
      </c>
      <c r="I84" s="143">
        <f>VLOOKUP(A84,'[4]New ISB'!$B:$BX,75,0)</f>
        <v>31500.799999999999</v>
      </c>
      <c r="J84" s="143">
        <f t="shared" si="3"/>
        <v>1945952.645227778</v>
      </c>
      <c r="K84" s="143">
        <f>VLOOKUP(A84,'[4]New ISB'!$B:$AW,48,0)</f>
        <v>162610.14374127245</v>
      </c>
    </row>
    <row r="85" spans="1:11" x14ac:dyDescent="0.25">
      <c r="A85" s="139">
        <v>110482</v>
      </c>
      <c r="B85" s="139">
        <v>8263378</v>
      </c>
      <c r="C85" s="139" t="s">
        <v>188</v>
      </c>
      <c r="D85" s="143">
        <f>VLOOKUP(A85,'[4]New ISB'!$B:$F,5,0)</f>
        <v>383</v>
      </c>
      <c r="E85" s="143">
        <f>VLOOKUP(A85,'[4]New ISB'!$B:$G,6,0)</f>
        <v>0</v>
      </c>
      <c r="F85" s="143">
        <f>VLOOKUP(A85,'[4]New ISB'!$B:$BO,66,0)</f>
        <v>1990140.8929088386</v>
      </c>
      <c r="G85" s="143">
        <f>VLOOKUP(A85,'[4]New ISB'!$B:$BT,71,0)</f>
        <v>-9266.8995299365251</v>
      </c>
      <c r="H85" s="143">
        <f>VLOOKUP(A85,'[4]New ISB'!$B:$BW,74,0)</f>
        <v>1980873.9933789021</v>
      </c>
      <c r="I85" s="143">
        <f>VLOOKUP(A85,'[4]New ISB'!$B:$BX,75,0)</f>
        <v>7449.6</v>
      </c>
      <c r="J85" s="143">
        <f t="shared" si="3"/>
        <v>1973424.393378902</v>
      </c>
      <c r="K85" s="143">
        <f>VLOOKUP(A85,'[4]New ISB'!$B:$AW,48,0)</f>
        <v>194946.05016029259</v>
      </c>
    </row>
    <row r="86" spans="1:11" x14ac:dyDescent="0.25">
      <c r="A86" s="139">
        <v>110517</v>
      </c>
      <c r="B86" s="139">
        <v>8264702</v>
      </c>
      <c r="C86" s="139" t="s">
        <v>189</v>
      </c>
      <c r="D86" s="143">
        <f>VLOOKUP(A86,'[4]New ISB'!$B:$F,5,0)</f>
        <v>0</v>
      </c>
      <c r="E86" s="143">
        <f>VLOOKUP(A86,'[4]New ISB'!$B:$G,6,0)</f>
        <v>1452</v>
      </c>
      <c r="F86" s="143">
        <f>VLOOKUP(A86,'[4]New ISB'!$B:$BO,66,0)</f>
        <v>9724453.7623234428</v>
      </c>
      <c r="G86" s="143">
        <f>VLOOKUP(A86,'[4]New ISB'!$B:$BT,71,0)</f>
        <v>0</v>
      </c>
      <c r="H86" s="143">
        <f>VLOOKUP(A86,'[4]New ISB'!$B:$BW,74,0)</f>
        <v>9724453.7623234428</v>
      </c>
      <c r="I86" s="143">
        <f>VLOOKUP(A86,'[4]New ISB'!$B:$BX,75,0)</f>
        <v>56401.919999999998</v>
      </c>
      <c r="J86" s="143">
        <f t="shared" si="3"/>
        <v>9668051.8423234429</v>
      </c>
      <c r="K86" s="143">
        <f>VLOOKUP(A86,'[4]New ISB'!$B:$AW,48,0)</f>
        <v>974407.71635035914</v>
      </c>
    </row>
    <row r="87" spans="1:11" x14ac:dyDescent="0.25">
      <c r="A87" s="139">
        <v>110476</v>
      </c>
      <c r="B87" s="139">
        <v>8263369</v>
      </c>
      <c r="C87" s="139" t="s">
        <v>190</v>
      </c>
      <c r="D87" s="143">
        <f>VLOOKUP(A87,'[4]New ISB'!$B:$F,5,0)</f>
        <v>265</v>
      </c>
      <c r="E87" s="143">
        <f>VLOOKUP(A87,'[4]New ISB'!$B:$G,6,0)</f>
        <v>0</v>
      </c>
      <c r="F87" s="143">
        <f>VLOOKUP(A87,'[4]New ISB'!$B:$BO,66,0)</f>
        <v>1344619.7474724313</v>
      </c>
      <c r="G87" s="143">
        <f>VLOOKUP(A87,'[4]New ISB'!$B:$BT,71,0)</f>
        <v>-6411.8234345513811</v>
      </c>
      <c r="H87" s="143">
        <f>VLOOKUP(A87,'[4]New ISB'!$B:$BW,74,0)</f>
        <v>1338207.9240378798</v>
      </c>
      <c r="I87" s="143">
        <f>VLOOKUP(A87,'[4]New ISB'!$B:$BX,75,0)</f>
        <v>5170.1760000000004</v>
      </c>
      <c r="J87" s="143">
        <f t="shared" si="3"/>
        <v>1333037.7480378798</v>
      </c>
      <c r="K87" s="143">
        <f>VLOOKUP(A87,'[4]New ISB'!$B:$AW,48,0)</f>
        <v>127825.97021004271</v>
      </c>
    </row>
    <row r="88" spans="1:11" x14ac:dyDescent="0.25">
      <c r="A88" s="139">
        <v>110365</v>
      </c>
      <c r="B88" s="139">
        <v>8262301</v>
      </c>
      <c r="C88" s="139" t="s">
        <v>191</v>
      </c>
      <c r="D88" s="143">
        <f>VLOOKUP(A88,'[4]New ISB'!$B:$F,5,0)</f>
        <v>299</v>
      </c>
      <c r="E88" s="143">
        <f>VLOOKUP(A88,'[4]New ISB'!$B:$G,6,0)</f>
        <v>0</v>
      </c>
      <c r="F88" s="143">
        <f>VLOOKUP(A88,'[4]New ISB'!$B:$BO,66,0)</f>
        <v>1584810.3223864473</v>
      </c>
      <c r="G88" s="143">
        <f>VLOOKUP(A88,'[4]New ISB'!$B:$BT,71,0)</f>
        <v>-7234.4724789843885</v>
      </c>
      <c r="H88" s="143">
        <f>VLOOKUP(A88,'[4]New ISB'!$B:$BW,74,0)</f>
        <v>1577575.849907463</v>
      </c>
      <c r="I88" s="143">
        <f>VLOOKUP(A88,'[4]New ISB'!$B:$BX,75,0)</f>
        <v>5571.0720000000001</v>
      </c>
      <c r="J88" s="143">
        <f t="shared" si="3"/>
        <v>1572004.777907463</v>
      </c>
      <c r="K88" s="143">
        <f>VLOOKUP(A88,'[4]New ISB'!$B:$AW,48,0)</f>
        <v>153716.85392805428</v>
      </c>
    </row>
    <row r="89" spans="1:11" x14ac:dyDescent="0.25">
      <c r="A89" s="139">
        <v>148835</v>
      </c>
      <c r="B89" s="139">
        <v>8264008</v>
      </c>
      <c r="C89" s="139" t="s">
        <v>192</v>
      </c>
      <c r="D89" s="143">
        <f>VLOOKUP(A89,'[4]New ISB'!$B:$F,5,0)</f>
        <v>0</v>
      </c>
      <c r="E89" s="143">
        <f>VLOOKUP(A89,'[4]New ISB'!$B:$G,6,0)</f>
        <v>1401</v>
      </c>
      <c r="F89" s="143">
        <f>VLOOKUP(A89,'[4]New ISB'!$B:$BO,66,0)</f>
        <v>9947142.5322950371</v>
      </c>
      <c r="G89" s="143">
        <f>VLOOKUP(A89,'[4]New ISB'!$B:$BT,71,0)</f>
        <v>0</v>
      </c>
      <c r="H89" s="143">
        <f>VLOOKUP(A89,'[4]New ISB'!$B:$BW,74,0)</f>
        <v>9947142.5322950371</v>
      </c>
      <c r="I89" s="143">
        <f>VLOOKUP(A89,'[4]New ISB'!$B:$BX,75,0)</f>
        <v>44236.800000000003</v>
      </c>
      <c r="J89" s="143">
        <f t="shared" si="3"/>
        <v>9902905.7322950363</v>
      </c>
      <c r="K89" s="143">
        <f>VLOOKUP(A89,'[4]New ISB'!$B:$AW,48,0)</f>
        <v>1069144.9186593376</v>
      </c>
    </row>
    <row r="90" spans="1:11" x14ac:dyDescent="0.25">
      <c r="A90" s="139">
        <v>110408</v>
      </c>
      <c r="B90" s="139">
        <v>8263006</v>
      </c>
      <c r="C90" s="139" t="s">
        <v>193</v>
      </c>
      <c r="D90" s="143">
        <f>VLOOKUP(A90,'[4]New ISB'!$B:$F,5,0)</f>
        <v>16</v>
      </c>
      <c r="E90" s="143">
        <f>VLOOKUP(A90,'[4]New ISB'!$B:$G,6,0)</f>
        <v>0</v>
      </c>
      <c r="F90" s="143">
        <f>VLOOKUP(A90,'[4]New ISB'!$B:$BO,66,0)</f>
        <v>261477.52567692308</v>
      </c>
      <c r="G90" s="143">
        <f>VLOOKUP(A90,'[4]New ISB'!$B:$BT,71,0)</f>
        <v>-387.12896208612113</v>
      </c>
      <c r="H90" s="143">
        <f>VLOOKUP(A90,'[4]New ISB'!$B:$BW,74,0)</f>
        <v>261090.39671483694</v>
      </c>
      <c r="I90" s="143">
        <f>VLOOKUP(A90,'[4]New ISB'!$B:$BX,75,0)</f>
        <v>0</v>
      </c>
      <c r="J90" s="143">
        <f t="shared" si="3"/>
        <v>261090.39671483694</v>
      </c>
      <c r="K90" s="143">
        <f>VLOOKUP(A90,'[4]New ISB'!$B:$AW,48,0)</f>
        <v>4389.0905885538468</v>
      </c>
    </row>
    <row r="91" spans="1:11" x14ac:dyDescent="0.25">
      <c r="A91" s="139">
        <v>110385</v>
      </c>
      <c r="B91" s="139">
        <v>8262327</v>
      </c>
      <c r="C91" s="139" t="s">
        <v>194</v>
      </c>
      <c r="D91" s="143">
        <f>VLOOKUP(A91,'[4]New ISB'!$B:$F,5,0)</f>
        <v>334</v>
      </c>
      <c r="E91" s="143">
        <f>VLOOKUP(A91,'[4]New ISB'!$B:$G,6,0)</f>
        <v>0</v>
      </c>
      <c r="F91" s="143">
        <f>VLOOKUP(A91,'[4]New ISB'!$B:$BO,66,0)</f>
        <v>1832325.3652798664</v>
      </c>
      <c r="G91" s="143">
        <f>VLOOKUP(A91,'[4]New ISB'!$B:$BT,71,0)</f>
        <v>-8081.3170835477786</v>
      </c>
      <c r="H91" s="143">
        <f>VLOOKUP(A91,'[4]New ISB'!$B:$BW,74,0)</f>
        <v>1824244.0481963186</v>
      </c>
      <c r="I91" s="143">
        <f>VLOOKUP(A91,'[4]New ISB'!$B:$BX,75,0)</f>
        <v>44656.639999999999</v>
      </c>
      <c r="J91" s="143">
        <f t="shared" si="3"/>
        <v>1779587.4081963187</v>
      </c>
      <c r="K91" s="143">
        <f>VLOOKUP(A91,'[4]New ISB'!$B:$AW,48,0)</f>
        <v>175607.70620747551</v>
      </c>
    </row>
    <row r="92" spans="1:11" x14ac:dyDescent="0.25">
      <c r="A92" s="139">
        <v>136844</v>
      </c>
      <c r="B92" s="139">
        <v>8264704</v>
      </c>
      <c r="C92" s="139" t="s">
        <v>195</v>
      </c>
      <c r="D92" s="143">
        <f>VLOOKUP(A92,'[4]New ISB'!$B:$F,5,0)</f>
        <v>0</v>
      </c>
      <c r="E92" s="143">
        <f>VLOOKUP(A92,'[4]New ISB'!$B:$G,6,0)</f>
        <v>1235</v>
      </c>
      <c r="F92" s="143">
        <f>VLOOKUP(A92,'[4]New ISB'!$B:$BO,66,0)</f>
        <v>7832107.1047246689</v>
      </c>
      <c r="G92" s="143">
        <f>VLOOKUP(A92,'[4]New ISB'!$B:$BT,71,0)</f>
        <v>0</v>
      </c>
      <c r="H92" s="143">
        <f>VLOOKUP(A92,'[4]New ISB'!$B:$BW,74,0)</f>
        <v>7832107.1047246689</v>
      </c>
      <c r="I92" s="143">
        <f>VLOOKUP(A92,'[4]New ISB'!$B:$BX,75,0)</f>
        <v>77875.199999999997</v>
      </c>
      <c r="J92" s="143">
        <f t="shared" si="3"/>
        <v>7754231.9047246687</v>
      </c>
      <c r="K92" s="143">
        <f>VLOOKUP(A92,'[4]New ISB'!$B:$AW,48,0)</f>
        <v>650330.86324209231</v>
      </c>
    </row>
    <row r="93" spans="1:11" x14ac:dyDescent="0.25">
      <c r="A93" s="139">
        <v>135665</v>
      </c>
      <c r="B93" s="139">
        <v>8266905</v>
      </c>
      <c r="C93" s="139" t="s">
        <v>196</v>
      </c>
      <c r="D93" s="143">
        <f>VLOOKUP(A93,'[4]New ISB'!$B:$F,5,0)</f>
        <v>0</v>
      </c>
      <c r="E93" s="143">
        <f>VLOOKUP(A93,'[4]New ISB'!$B:$G,6,0)</f>
        <v>1074</v>
      </c>
      <c r="F93" s="143">
        <f>VLOOKUP(A93,'[4]New ISB'!$B:$BO,66,0)</f>
        <v>8317325.3550013546</v>
      </c>
      <c r="G93" s="143">
        <f>VLOOKUP(A93,'[4]New ISB'!$B:$BT,71,0)</f>
        <v>0</v>
      </c>
      <c r="H93" s="143">
        <f>VLOOKUP(A93,'[4]New ISB'!$B:$BW,74,0)</f>
        <v>8317325.3550013546</v>
      </c>
      <c r="I93" s="143">
        <f>VLOOKUP(A93,'[4]New ISB'!$B:$BX,75,0)</f>
        <v>88576</v>
      </c>
      <c r="J93" s="143">
        <f t="shared" si="3"/>
        <v>8228749.3550013546</v>
      </c>
      <c r="K93" s="143">
        <f>VLOOKUP(A93,'[4]New ISB'!$B:$AW,48,0)</f>
        <v>995708.13740556268</v>
      </c>
    </row>
    <row r="94" spans="1:11" x14ac:dyDescent="0.25">
      <c r="A94" s="139">
        <v>136275</v>
      </c>
      <c r="B94" s="139">
        <v>8262133</v>
      </c>
      <c r="C94" s="139" t="s">
        <v>197</v>
      </c>
      <c r="D94" s="143">
        <f>VLOOKUP(A94,'[4]New ISB'!$B:$F,5,0)</f>
        <v>631</v>
      </c>
      <c r="E94" s="143">
        <f>VLOOKUP(A94,'[4]New ISB'!$B:$G,6,0)</f>
        <v>0</v>
      </c>
      <c r="F94" s="143">
        <f>VLOOKUP(A94,'[4]New ISB'!$B:$BO,66,0)</f>
        <v>3194526.9719582261</v>
      </c>
      <c r="G94" s="143">
        <f>VLOOKUP(A94,'[4]New ISB'!$B:$BT,71,0)</f>
        <v>0</v>
      </c>
      <c r="H94" s="143">
        <f>VLOOKUP(A94,'[4]New ISB'!$B:$BW,74,0)</f>
        <v>3194526.9719582261</v>
      </c>
      <c r="I94" s="143">
        <f>VLOOKUP(A94,'[4]New ISB'!$B:$BX,75,0)</f>
        <v>15605.76</v>
      </c>
      <c r="J94" s="143">
        <f t="shared" si="3"/>
        <v>3178921.2119582263</v>
      </c>
      <c r="K94" s="143">
        <f>VLOOKUP(A94,'[4]New ISB'!$B:$AW,48,0)</f>
        <v>306045.63543220656</v>
      </c>
    </row>
    <row r="95" spans="1:11" x14ac:dyDescent="0.25">
      <c r="A95" s="139">
        <v>110532</v>
      </c>
      <c r="B95" s="139">
        <v>8265406</v>
      </c>
      <c r="C95" s="139" t="s">
        <v>198</v>
      </c>
      <c r="D95" s="143">
        <f>VLOOKUP(A95,'[4]New ISB'!$B:$F,5,0)</f>
        <v>0</v>
      </c>
      <c r="E95" s="143">
        <f>VLOOKUP(A95,'[4]New ISB'!$B:$G,6,0)</f>
        <v>1041</v>
      </c>
      <c r="F95" s="143">
        <f>VLOOKUP(A95,'[4]New ISB'!$B:$BO,66,0)</f>
        <v>7167595.506213896</v>
      </c>
      <c r="G95" s="143">
        <f>VLOOKUP(A95,'[4]New ISB'!$B:$BT,71,0)</f>
        <v>0</v>
      </c>
      <c r="H95" s="143">
        <f>VLOOKUP(A95,'[4]New ISB'!$B:$BW,74,0)</f>
        <v>7167595.506213896</v>
      </c>
      <c r="I95" s="143">
        <f>VLOOKUP(A95,'[4]New ISB'!$B:$BX,75,0)</f>
        <v>53588.480000000003</v>
      </c>
      <c r="J95" s="143">
        <f t="shared" si="3"/>
        <v>7114007.0262138955</v>
      </c>
      <c r="K95" s="143">
        <f>VLOOKUP(A95,'[4]New ISB'!$B:$AW,48,0)</f>
        <v>754336.78228397004</v>
      </c>
    </row>
    <row r="96" spans="1:11" x14ac:dyDescent="0.25">
      <c r="A96" s="139">
        <v>110379</v>
      </c>
      <c r="B96" s="139">
        <v>8262320</v>
      </c>
      <c r="C96" s="139" t="s">
        <v>199</v>
      </c>
      <c r="D96" s="143">
        <f>VLOOKUP(A96,'[4]New ISB'!$B:$F,5,0)</f>
        <v>112</v>
      </c>
      <c r="E96" s="143">
        <f>VLOOKUP(A96,'[4]New ISB'!$B:$G,6,0)</f>
        <v>0</v>
      </c>
      <c r="F96" s="143">
        <f>VLOOKUP(A96,'[4]New ISB'!$B:$BO,66,0)</f>
        <v>736221.41679272731</v>
      </c>
      <c r="G96" s="143">
        <f>VLOOKUP(A96,'[4]New ISB'!$B:$BT,71,0)</f>
        <v>-2709.9027346028479</v>
      </c>
      <c r="H96" s="143">
        <f>VLOOKUP(A96,'[4]New ISB'!$B:$BW,74,0)</f>
        <v>733511.51405812451</v>
      </c>
      <c r="I96" s="143">
        <f>VLOOKUP(A96,'[4]New ISB'!$B:$BX,75,0)</f>
        <v>25625.599999999999</v>
      </c>
      <c r="J96" s="143">
        <f t="shared" si="3"/>
        <v>707885.91405812453</v>
      </c>
      <c r="K96" s="143">
        <f>VLOOKUP(A96,'[4]New ISB'!$B:$AW,48,0)</f>
        <v>66331.243508799991</v>
      </c>
    </row>
    <row r="97" spans="1:11" x14ac:dyDescent="0.25">
      <c r="A97" s="139">
        <v>135107</v>
      </c>
      <c r="B97" s="139">
        <v>8263389</v>
      </c>
      <c r="C97" s="139" t="s">
        <v>200</v>
      </c>
      <c r="D97" s="143">
        <f>VLOOKUP(A97,'[4]New ISB'!$B:$F,5,0)</f>
        <v>359</v>
      </c>
      <c r="E97" s="143">
        <f>VLOOKUP(A97,'[4]New ISB'!$B:$G,6,0)</f>
        <v>0</v>
      </c>
      <c r="F97" s="143">
        <f>VLOOKUP(A97,'[4]New ISB'!$B:$BO,66,0)</f>
        <v>1669684.420655939</v>
      </c>
      <c r="G97" s="143">
        <f>VLOOKUP(A97,'[4]New ISB'!$B:$BT,71,0)</f>
        <v>-8686.2060868073422</v>
      </c>
      <c r="H97" s="143">
        <f>VLOOKUP(A97,'[4]New ISB'!$B:$BW,74,0)</f>
        <v>1660998.2145691316</v>
      </c>
      <c r="I97" s="143">
        <f>VLOOKUP(A97,'[4]New ISB'!$B:$BX,75,0)</f>
        <v>7047.1679999999997</v>
      </c>
      <c r="J97" s="143">
        <f t="shared" si="3"/>
        <v>1653951.0465691315</v>
      </c>
      <c r="K97" s="143">
        <f>VLOOKUP(A97,'[4]New ISB'!$B:$AW,48,0)</f>
        <v>128041.88698649881</v>
      </c>
    </row>
    <row r="98" spans="1:11" x14ac:dyDescent="0.25">
      <c r="A98" s="139">
        <v>137061</v>
      </c>
      <c r="B98" s="139">
        <v>8265207</v>
      </c>
      <c r="C98" s="139" t="s">
        <v>201</v>
      </c>
      <c r="D98" s="143">
        <f>VLOOKUP(A98,'[4]New ISB'!$B:$F,5,0)</f>
        <v>672</v>
      </c>
      <c r="E98" s="143">
        <f>VLOOKUP(A98,'[4]New ISB'!$B:$G,6,0)</f>
        <v>0</v>
      </c>
      <c r="F98" s="143">
        <f>VLOOKUP(A98,'[4]New ISB'!$B:$BO,66,0)</f>
        <v>3111125.5040000002</v>
      </c>
      <c r="G98" s="143">
        <f>VLOOKUP(A98,'[4]New ISB'!$B:$BT,71,0)</f>
        <v>0</v>
      </c>
      <c r="H98" s="143">
        <f>VLOOKUP(A98,'[4]New ISB'!$B:$BW,74,0)</f>
        <v>3111125.5040000002</v>
      </c>
      <c r="I98" s="143">
        <f>VLOOKUP(A98,'[4]New ISB'!$B:$BX,75,0)</f>
        <v>13205.504000000001</v>
      </c>
      <c r="J98" s="143">
        <f t="shared" si="3"/>
        <v>3097920</v>
      </c>
      <c r="K98" s="143">
        <f>VLOOKUP(A98,'[4]New ISB'!$B:$AW,48,0)</f>
        <v>225328.89377135815</v>
      </c>
    </row>
    <row r="99" spans="1:11" x14ac:dyDescent="0.25">
      <c r="A99" s="139">
        <v>136842</v>
      </c>
      <c r="B99" s="139">
        <v>8264000</v>
      </c>
      <c r="C99" s="139" t="s">
        <v>202</v>
      </c>
      <c r="D99" s="143">
        <f>VLOOKUP(A99,'[4]New ISB'!$B:$F,5,0)</f>
        <v>0</v>
      </c>
      <c r="E99" s="143">
        <f>VLOOKUP(A99,'[4]New ISB'!$B:$G,6,0)</f>
        <v>2400</v>
      </c>
      <c r="F99" s="143">
        <f>VLOOKUP(A99,'[4]New ISB'!$B:$BO,66,0)</f>
        <v>15504735.385661967</v>
      </c>
      <c r="G99" s="143">
        <f>VLOOKUP(A99,'[4]New ISB'!$B:$BT,71,0)</f>
        <v>0</v>
      </c>
      <c r="H99" s="143">
        <f>VLOOKUP(A99,'[4]New ISB'!$B:$BW,74,0)</f>
        <v>15504735.385661967</v>
      </c>
      <c r="I99" s="143">
        <f>VLOOKUP(A99,'[4]New ISB'!$B:$BX,75,0)</f>
        <v>126295.03999999999</v>
      </c>
      <c r="J99" s="143">
        <f t="shared" si="3"/>
        <v>15378440.345661968</v>
      </c>
      <c r="K99" s="143">
        <f>VLOOKUP(A99,'[4]New ISB'!$B:$AW,48,0)</f>
        <v>1402553.9530306947</v>
      </c>
    </row>
    <row r="100" spans="1:11" x14ac:dyDescent="0.25">
      <c r="A100" s="139">
        <v>148193</v>
      </c>
      <c r="B100" s="139">
        <v>8262030</v>
      </c>
      <c r="C100" s="139" t="s">
        <v>203</v>
      </c>
      <c r="D100" s="143">
        <f>VLOOKUP(A100,'[4]New ISB'!$B:$F,5,0)</f>
        <v>225</v>
      </c>
      <c r="E100" s="143">
        <f>VLOOKUP(A100,'[4]New ISB'!$B:$G,6,0)</f>
        <v>0</v>
      </c>
      <c r="F100" s="143">
        <f>VLOOKUP(A100,'[4]New ISB'!$B:$BO,66,0)</f>
        <v>1409941.3279336216</v>
      </c>
      <c r="G100" s="143">
        <f>VLOOKUP(A100,'[4]New ISB'!$B:$BT,71,0)</f>
        <v>0</v>
      </c>
      <c r="H100" s="143">
        <f>VLOOKUP(A100,'[4]New ISB'!$B:$BW,74,0)</f>
        <v>1409941.3279336216</v>
      </c>
      <c r="I100" s="143">
        <f>VLOOKUP(A100,'[4]New ISB'!$B:$BX,75,0)</f>
        <v>11496.448</v>
      </c>
      <c r="J100" s="143">
        <f t="shared" si="3"/>
        <v>1398444.8799336215</v>
      </c>
      <c r="K100" s="143">
        <f>VLOOKUP(A100,'[4]New ISB'!$B:$AW,48,0)</f>
        <v>173525.74130447372</v>
      </c>
    </row>
    <row r="101" spans="1:11" x14ac:dyDescent="0.25">
      <c r="A101" s="139">
        <v>147860</v>
      </c>
      <c r="B101" s="139">
        <v>8264007</v>
      </c>
      <c r="C101" s="139" t="s">
        <v>204</v>
      </c>
      <c r="D101" s="143">
        <f>VLOOKUP(A101,'[4]New ISB'!$B:$F,5,0)</f>
        <v>0</v>
      </c>
      <c r="E101" s="143">
        <f>VLOOKUP(A101,'[4]New ISB'!$B:$G,6,0)</f>
        <v>1376</v>
      </c>
      <c r="F101" s="143">
        <f>VLOOKUP(A101,'[4]New ISB'!$B:$BO,66,0)</f>
        <v>8613826.41028505</v>
      </c>
      <c r="G101" s="143">
        <f>VLOOKUP(A101,'[4]New ISB'!$B:$BT,71,0)</f>
        <v>0</v>
      </c>
      <c r="H101" s="143">
        <f>VLOOKUP(A101,'[4]New ISB'!$B:$BW,74,0)</f>
        <v>8613826.41028505</v>
      </c>
      <c r="I101" s="143">
        <f>VLOOKUP(A101,'[4]New ISB'!$B:$BX,75,0)</f>
        <v>96768</v>
      </c>
      <c r="J101" s="143">
        <f t="shared" si="3"/>
        <v>8517058.41028505</v>
      </c>
      <c r="K101" s="143">
        <f>VLOOKUP(A101,'[4]New ISB'!$B:$AW,48,0)</f>
        <v>771405.96044033638</v>
      </c>
    </row>
    <row r="102" spans="1:11" x14ac:dyDescent="0.25">
      <c r="A102" s="139">
        <v>149470</v>
      </c>
      <c r="B102" s="139">
        <v>8262032</v>
      </c>
      <c r="C102" s="139" t="s">
        <v>324</v>
      </c>
      <c r="D102" s="143">
        <f>VLOOKUP(A102,'[4]New ISB'!$B:$F,5,0)</f>
        <v>92.5</v>
      </c>
      <c r="E102" s="143">
        <f>VLOOKUP(A102,'[4]New ISB'!$B:$G,6,0)</f>
        <v>0</v>
      </c>
      <c r="F102" s="143">
        <f>VLOOKUP(A102,'[4]New ISB'!$B:$BO,66,0)</f>
        <v>552677.98730000004</v>
      </c>
      <c r="G102" s="143">
        <f>VLOOKUP(A102,'[4]New ISB'!$B:$BT,71,0)</f>
        <v>0</v>
      </c>
      <c r="H102" s="143">
        <f>VLOOKUP(A102,'[4]New ISB'!$B:$BW,74,0)</f>
        <v>552677.98730000004</v>
      </c>
      <c r="I102" s="143">
        <f>VLOOKUP(A102,'[4]New ISB'!$B:$BX,75,0)</f>
        <v>0</v>
      </c>
      <c r="J102" s="143">
        <f t="shared" si="3"/>
        <v>552677.98730000004</v>
      </c>
      <c r="K102" s="143">
        <f>VLOOKUP(A102,'[4]New ISB'!$B:$AW,48,0)</f>
        <v>30746.736041999997</v>
      </c>
    </row>
    <row r="103" spans="1:11" x14ac:dyDescent="0.25">
      <c r="A103" s="139">
        <v>131397</v>
      </c>
      <c r="B103" s="139">
        <v>8262000</v>
      </c>
      <c r="C103" s="139" t="s">
        <v>205</v>
      </c>
      <c r="D103" s="143">
        <f>VLOOKUP(A103,'[4]New ISB'!$B:$F,5,0)</f>
        <v>406</v>
      </c>
      <c r="E103" s="143">
        <f>VLOOKUP(A103,'[4]New ISB'!$B:$G,6,0)</f>
        <v>0</v>
      </c>
      <c r="F103" s="143">
        <f>VLOOKUP(A103,'[4]New ISB'!$B:$BO,66,0)</f>
        <v>1952041.9848544635</v>
      </c>
      <c r="G103" s="143">
        <f>VLOOKUP(A103,'[4]New ISB'!$B:$BT,71,0)</f>
        <v>-9823.3974129353246</v>
      </c>
      <c r="H103" s="143">
        <f>VLOOKUP(A103,'[4]New ISB'!$B:$BW,74,0)</f>
        <v>1942218.5874415282</v>
      </c>
      <c r="I103" s="143">
        <f>VLOOKUP(A103,'[4]New ISB'!$B:$BX,75,0)</f>
        <v>58613.760000000002</v>
      </c>
      <c r="J103" s="143">
        <f t="shared" si="3"/>
        <v>1883604.8274415282</v>
      </c>
      <c r="K103" s="143">
        <f>VLOOKUP(A103,'[4]New ISB'!$B:$AW,48,0)</f>
        <v>145643.59246902028</v>
      </c>
    </row>
    <row r="104" spans="1:11" x14ac:dyDescent="0.25">
      <c r="A104" s="139">
        <v>142907</v>
      </c>
      <c r="B104" s="139">
        <v>8262021</v>
      </c>
      <c r="C104" s="139" t="s">
        <v>206</v>
      </c>
      <c r="D104" s="143">
        <f>VLOOKUP(A104,'[4]New ISB'!$B:$F,5,0)</f>
        <v>617</v>
      </c>
      <c r="E104" s="143">
        <f>VLOOKUP(A104,'[4]New ISB'!$B:$G,6,0)</f>
        <v>0</v>
      </c>
      <c r="F104" s="143">
        <f>VLOOKUP(A104,'[4]New ISB'!$B:$BO,66,0)</f>
        <v>2863447.12</v>
      </c>
      <c r="G104" s="143">
        <f>VLOOKUP(A104,'[4]New ISB'!$B:$BT,71,0)</f>
        <v>0</v>
      </c>
      <c r="H104" s="143">
        <f>VLOOKUP(A104,'[4]New ISB'!$B:$BW,74,0)</f>
        <v>2863447.12</v>
      </c>
      <c r="I104" s="143">
        <f>VLOOKUP(A104,'[4]New ISB'!$B:$BX,75,0)</f>
        <v>19077.12</v>
      </c>
      <c r="J104" s="143">
        <f t="shared" si="3"/>
        <v>2844370</v>
      </c>
      <c r="K104" s="143">
        <f>VLOOKUP(A104,'[4]New ISB'!$B:$AW,48,0)</f>
        <v>193081.71330872533</v>
      </c>
    </row>
    <row r="105" spans="1:11" x14ac:dyDescent="0.25">
      <c r="A105" s="139">
        <v>110388</v>
      </c>
      <c r="B105" s="139">
        <v>8262330</v>
      </c>
      <c r="C105" s="139" t="s">
        <v>207</v>
      </c>
      <c r="D105" s="143">
        <f>VLOOKUP(A105,'[4]New ISB'!$B:$F,5,0)</f>
        <v>358</v>
      </c>
      <c r="E105" s="143">
        <f>VLOOKUP(A105,'[4]New ISB'!$B:$G,6,0)</f>
        <v>0</v>
      </c>
      <c r="F105" s="143">
        <f>VLOOKUP(A105,'[4]New ISB'!$B:$BO,66,0)</f>
        <v>1732495.0029254497</v>
      </c>
      <c r="G105" s="143">
        <f>VLOOKUP(A105,'[4]New ISB'!$B:$BT,71,0)</f>
        <v>-8662.0105266769606</v>
      </c>
      <c r="H105" s="143">
        <f>VLOOKUP(A105,'[4]New ISB'!$B:$BW,74,0)</f>
        <v>1723832.9923987729</v>
      </c>
      <c r="I105" s="143">
        <f>VLOOKUP(A105,'[4]New ISB'!$B:$BX,75,0)</f>
        <v>43663.360000000001</v>
      </c>
      <c r="J105" s="143">
        <f t="shared" si="3"/>
        <v>1680169.6323987728</v>
      </c>
      <c r="K105" s="143">
        <f>VLOOKUP(A105,'[4]New ISB'!$B:$AW,48,0)</f>
        <v>122762.54743827577</v>
      </c>
    </row>
    <row r="106" spans="1:11" x14ac:dyDescent="0.25">
      <c r="A106" s="139">
        <v>110368</v>
      </c>
      <c r="B106" s="139">
        <v>8262306</v>
      </c>
      <c r="C106" s="139" t="s">
        <v>208</v>
      </c>
      <c r="D106" s="143">
        <f>VLOOKUP(A106,'[4]New ISB'!$B:$F,5,0)</f>
        <v>83</v>
      </c>
      <c r="E106" s="143">
        <f>VLOOKUP(A106,'[4]New ISB'!$B:$G,6,0)</f>
        <v>0</v>
      </c>
      <c r="F106" s="143">
        <f>VLOOKUP(A106,'[4]New ISB'!$B:$BO,66,0)</f>
        <v>567070.61908612249</v>
      </c>
      <c r="G106" s="143">
        <f>VLOOKUP(A106,'[4]New ISB'!$B:$BT,71,0)</f>
        <v>-2008.2314908217534</v>
      </c>
      <c r="H106" s="143">
        <f>VLOOKUP(A106,'[4]New ISB'!$B:$BW,74,0)</f>
        <v>565062.38759530068</v>
      </c>
      <c r="I106" s="143">
        <f>VLOOKUP(A106,'[4]New ISB'!$B:$BX,75,0)</f>
        <v>6677.8675000000003</v>
      </c>
      <c r="J106" s="143">
        <f t="shared" si="3"/>
        <v>558384.52009530063</v>
      </c>
      <c r="K106" s="143">
        <f>VLOOKUP(A106,'[4]New ISB'!$B:$AW,48,0)</f>
        <v>47806.619545077563</v>
      </c>
    </row>
    <row r="107" spans="1:11" x14ac:dyDescent="0.25">
      <c r="A107" s="139">
        <v>110257</v>
      </c>
      <c r="B107" s="139">
        <v>8262122</v>
      </c>
      <c r="C107" s="139" t="s">
        <v>209</v>
      </c>
      <c r="D107" s="143">
        <f>VLOOKUP(A107,'[4]New ISB'!$B:$F,5,0)</f>
        <v>276</v>
      </c>
      <c r="E107" s="143">
        <f>VLOOKUP(A107,'[4]New ISB'!$B:$G,6,0)</f>
        <v>0</v>
      </c>
      <c r="F107" s="143">
        <f>VLOOKUP(A107,'[4]New ISB'!$B:$BO,66,0)</f>
        <v>1387530.0100214656</v>
      </c>
      <c r="G107" s="143">
        <f>VLOOKUP(A107,'[4]New ISB'!$B:$BT,71,0)</f>
        <v>-6677.97459598559</v>
      </c>
      <c r="H107" s="143">
        <f>VLOOKUP(A107,'[4]New ISB'!$B:$BW,74,0)</f>
        <v>1380852.03542548</v>
      </c>
      <c r="I107" s="143">
        <f>VLOOKUP(A107,'[4]New ISB'!$B:$BX,75,0)</f>
        <v>5770.24</v>
      </c>
      <c r="J107" s="143">
        <f t="shared" si="3"/>
        <v>1375081.79542548</v>
      </c>
      <c r="K107" s="143">
        <f>VLOOKUP(A107,'[4]New ISB'!$B:$AW,48,0)</f>
        <v>104134.12521391452</v>
      </c>
    </row>
    <row r="108" spans="1:11" x14ac:dyDescent="0.25">
      <c r="D108" s="143"/>
    </row>
    <row r="109" spans="1:11" x14ac:dyDescent="0.25">
      <c r="D109" s="143"/>
    </row>
    <row r="110" spans="1:11" x14ac:dyDescent="0.25">
      <c r="D110" s="143"/>
    </row>
    <row r="111" spans="1:11" x14ac:dyDescent="0.25">
      <c r="D111" s="143"/>
    </row>
  </sheetData>
  <sheetProtection algorithmName="SHA-512" hashValue="K9Ds+/6pEZHBkyLamOxRTPivGbwFIAkvE3GSCcgbt+7PbL5frtXhtwcPP83MyPAlT+XcVb83F8mcnHtBlwi+Pg==" saltValue="qPSL4OzqRN2c6rynom+88Q==" spinCount="100000" sheet="1" objects="1" scenarios="1"/>
  <sortState xmlns:xlrd2="http://schemas.microsoft.com/office/spreadsheetml/2017/richdata2" ref="A3:H107">
    <sortCondition ref="C3:C107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Props1.xml><?xml version="1.0" encoding="utf-8"?>
<ds:datastoreItem xmlns:ds="http://schemas.openxmlformats.org/officeDocument/2006/customXml" ds:itemID="{EC238724-98FD-4E79-BBD3-7D6713448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FBC307-609F-4357-BC04-EEF602CA629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877906-6209-48AF-8FD7-D66E0A798D6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0A9B2B-A386-4E95-A996-30F0479049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Share Website 2024-25</vt:lpstr>
      <vt:lpstr>Rates</vt:lpstr>
      <vt:lpstr>Data for Website 24-25</vt:lpstr>
      <vt:lpstr>Dedels</vt:lpstr>
      <vt:lpstr>Check</vt:lpstr>
      <vt:lpstr>'Budget Share Website 2024-25'!Print_Area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Cross</dc:creator>
  <cp:keywords/>
  <dc:description/>
  <cp:lastModifiedBy>Michelle Hibbert</cp:lastModifiedBy>
  <cp:revision/>
  <dcterms:created xsi:type="dcterms:W3CDTF">1997-06-13T09:51:04Z</dcterms:created>
  <dcterms:modified xsi:type="dcterms:W3CDTF">2024-02-26T15:35:52Z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3200</vt:r8>
  </property>
</Properties>
</file>