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kcouncil.sharepoint.com/sites/files-pabc-PB04/PB4.3/ECMS/Quarterly Data Spreadsheets/Floorspace Monitoring Spreadsheets/"/>
    </mc:Choice>
  </mc:AlternateContent>
  <xr:revisionPtr revIDLastSave="476" documentId="13_ncr:1_{EA1F9803-EDE8-4272-815A-3D2BAF696988}" xr6:coauthVersionLast="47" xr6:coauthVersionMax="47" xr10:uidLastSave="{0723E038-99E6-47D5-9D37-5D9DE164FA27}"/>
  <bookViews>
    <workbookView xWindow="-110" yWindow="-110" windowWidth="19420" windowHeight="10420" activeTab="1" xr2:uid="{00000000-000D-0000-FFFF-FFFF00000000}"/>
  </bookViews>
  <sheets>
    <sheet name="Explanation" sheetId="4" r:id="rId1"/>
    <sheet name="2022-23" sheetId="6" r:id="rId2"/>
    <sheet name="2021-2022" sheetId="5" r:id="rId3"/>
    <sheet name="2020-2021" sheetId="3" r:id="rId4"/>
    <sheet name="2019-2020" sheetId="1" r:id="rId5"/>
    <sheet name="2018-2019" sheetId="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6" l="1"/>
  <c r="J15" i="6"/>
  <c r="K15" i="6"/>
  <c r="L15" i="6"/>
  <c r="M16" i="6" s="1"/>
  <c r="M15" i="6"/>
  <c r="N15" i="6"/>
  <c r="O15" i="6"/>
  <c r="P15" i="6"/>
  <c r="Q16" i="6" s="1"/>
  <c r="Q15" i="6"/>
  <c r="R15" i="6"/>
  <c r="H15" i="6"/>
  <c r="R16" i="6"/>
  <c r="O16" i="6"/>
  <c r="K16" i="6"/>
  <c r="U15" i="6" l="1"/>
  <c r="S16" i="6"/>
  <c r="I16" i="6"/>
  <c r="T15" i="6"/>
  <c r="I14" i="6" l="1"/>
  <c r="J14" i="6"/>
  <c r="K14" i="6"/>
  <c r="L14" i="6"/>
  <c r="M14" i="6"/>
  <c r="N14" i="6"/>
  <c r="O14" i="6"/>
  <c r="P14" i="6"/>
  <c r="Q14" i="6"/>
  <c r="R14" i="6"/>
  <c r="H14" i="6"/>
  <c r="I9" i="6"/>
  <c r="J9" i="6"/>
  <c r="K9" i="6"/>
  <c r="L9" i="6"/>
  <c r="M9" i="6"/>
  <c r="N9" i="6"/>
  <c r="O9" i="6"/>
  <c r="P9" i="6"/>
  <c r="Q9" i="6"/>
  <c r="H9" i="6"/>
  <c r="R9" i="6"/>
  <c r="I29" i="5"/>
  <c r="R29" i="5"/>
  <c r="Q29" i="5"/>
  <c r="P29" i="5"/>
  <c r="O29" i="5"/>
  <c r="N29" i="5"/>
  <c r="M29" i="5"/>
  <c r="L29" i="5"/>
  <c r="K29" i="5"/>
  <c r="J29" i="5"/>
  <c r="H29" i="5"/>
  <c r="T14" i="6" l="1"/>
  <c r="U14" i="6"/>
  <c r="S14" i="6"/>
  <c r="T9" i="6"/>
  <c r="U9" i="6"/>
  <c r="S9" i="6"/>
  <c r="T29" i="5"/>
  <c r="U29" i="5" l="1"/>
  <c r="S29" i="5"/>
  <c r="I10" i="5"/>
  <c r="I30" i="5" s="1"/>
  <c r="J10" i="5"/>
  <c r="J30" i="5" s="1"/>
  <c r="K10" i="5"/>
  <c r="K30" i="5" s="1"/>
  <c r="L10" i="5"/>
  <c r="L30" i="5" s="1"/>
  <c r="M10" i="5"/>
  <c r="M30" i="5" s="1"/>
  <c r="M31" i="5" s="1"/>
  <c r="N10" i="5"/>
  <c r="N30" i="5" s="1"/>
  <c r="O10" i="5"/>
  <c r="O30" i="5" s="1"/>
  <c r="P10" i="5"/>
  <c r="P30" i="5" s="1"/>
  <c r="Q10" i="5"/>
  <c r="Q30" i="5" s="1"/>
  <c r="Q31" i="5" s="1"/>
  <c r="R10" i="5"/>
  <c r="R30" i="5" s="1"/>
  <c r="R31" i="5" s="1"/>
  <c r="H10" i="5"/>
  <c r="T30" i="5" l="1"/>
  <c r="S31" i="5"/>
  <c r="U10" i="5"/>
  <c r="H30" i="5"/>
  <c r="U30" i="5" s="1"/>
  <c r="O31" i="5"/>
  <c r="K31" i="5"/>
  <c r="S10" i="5"/>
  <c r="T10" i="5"/>
  <c r="I56" i="3"/>
  <c r="J56" i="3"/>
  <c r="K56" i="3"/>
  <c r="T56" i="3" s="1"/>
  <c r="L56" i="3"/>
  <c r="M56" i="3"/>
  <c r="N56" i="3"/>
  <c r="O56" i="3"/>
  <c r="P56" i="3"/>
  <c r="Q56" i="3"/>
  <c r="R56" i="3"/>
  <c r="H56" i="3"/>
  <c r="U56" i="3" s="1"/>
  <c r="S56" i="3" l="1"/>
  <c r="I31" i="5"/>
  <c r="Q41" i="3" l="1"/>
  <c r="Q57" i="3" s="1"/>
  <c r="P41" i="3"/>
  <c r="P57" i="3" s="1"/>
  <c r="Q58" i="3" s="1"/>
  <c r="O41" i="3"/>
  <c r="O57" i="3" s="1"/>
  <c r="N41" i="3"/>
  <c r="N57" i="3" s="1"/>
  <c r="M41" i="3"/>
  <c r="M57" i="3" s="1"/>
  <c r="L41" i="3"/>
  <c r="L57" i="3" s="1"/>
  <c r="K41" i="3"/>
  <c r="K57" i="3" s="1"/>
  <c r="J41" i="3"/>
  <c r="J57" i="3" s="1"/>
  <c r="I41" i="3"/>
  <c r="H41" i="3"/>
  <c r="H57" i="3" s="1"/>
  <c r="R41" i="3"/>
  <c r="R57" i="3" s="1"/>
  <c r="R58" i="3" s="1"/>
  <c r="K58" i="3" l="1"/>
  <c r="O58" i="3"/>
  <c r="U57" i="3"/>
  <c r="T41" i="3"/>
  <c r="I57" i="3"/>
  <c r="M58" i="3"/>
  <c r="S41" i="3"/>
  <c r="I58" i="3" l="1"/>
  <c r="S58" i="3"/>
  <c r="T57" i="3"/>
  <c r="U41" i="3"/>
  <c r="H30" i="2"/>
  <c r="I30" i="2"/>
  <c r="J30" i="2"/>
  <c r="K30" i="2"/>
  <c r="L30" i="2"/>
  <c r="M30" i="2"/>
  <c r="N30" i="2"/>
  <c r="O30" i="2"/>
  <c r="P30" i="2"/>
  <c r="Q30" i="2"/>
  <c r="J22" i="2"/>
  <c r="K22" i="2"/>
  <c r="L22" i="2"/>
  <c r="M22" i="2"/>
  <c r="N22" i="2"/>
  <c r="O22" i="2"/>
  <c r="P22" i="2"/>
  <c r="Q22" i="2"/>
  <c r="H22" i="2"/>
  <c r="I22" i="2"/>
  <c r="R22" i="2" l="1"/>
  <c r="R30" i="2"/>
  <c r="N11" i="2"/>
  <c r="O11" i="2"/>
  <c r="P11" i="2"/>
  <c r="Q11" i="2"/>
  <c r="M11" i="2"/>
  <c r="I11" i="2"/>
  <c r="J11" i="2"/>
  <c r="K11" i="2"/>
  <c r="L11" i="2"/>
  <c r="H11" i="2"/>
  <c r="R11" i="2" l="1"/>
  <c r="H59" i="1" l="1"/>
  <c r="I59" i="1"/>
  <c r="J59" i="1"/>
  <c r="K59" i="1"/>
  <c r="L59" i="1"/>
  <c r="M59" i="1"/>
  <c r="N59" i="1"/>
  <c r="O59" i="1"/>
  <c r="P59" i="1"/>
  <c r="Q59" i="1"/>
  <c r="J34" i="1" l="1"/>
  <c r="H16" i="1"/>
  <c r="P10" i="1"/>
  <c r="H34" i="1"/>
  <c r="I34" i="1"/>
  <c r="L34" i="1"/>
  <c r="M34" i="1"/>
  <c r="N34" i="1"/>
  <c r="O34" i="1"/>
  <c r="P34" i="1"/>
  <c r="Q34" i="1"/>
  <c r="I16" i="1"/>
  <c r="J16" i="1"/>
  <c r="K16" i="1"/>
  <c r="L16" i="1"/>
  <c r="M16" i="1"/>
  <c r="N16" i="1"/>
  <c r="O16" i="1"/>
  <c r="P16" i="1"/>
  <c r="Q16" i="1"/>
  <c r="H10" i="1"/>
  <c r="I10" i="1"/>
  <c r="J10" i="1"/>
  <c r="J60" i="1" s="1"/>
  <c r="K10" i="1"/>
  <c r="L10" i="1"/>
  <c r="M10" i="1"/>
  <c r="N10" i="1"/>
  <c r="O10" i="1"/>
  <c r="Q10" i="1"/>
  <c r="R10" i="1" l="1"/>
  <c r="R16" i="1"/>
  <c r="K60" i="1"/>
  <c r="K61" i="1" s="1"/>
  <c r="N60" i="1"/>
  <c r="P60" i="1"/>
  <c r="H60" i="1"/>
  <c r="L60" i="1"/>
  <c r="O60" i="1"/>
  <c r="O61" i="1" s="1"/>
  <c r="Q60" i="1"/>
  <c r="Q61" i="1" s="1"/>
  <c r="M60" i="1"/>
  <c r="I60" i="1"/>
  <c r="I61" i="1" s="1"/>
  <c r="R34" i="1"/>
  <c r="M61" i="1" l="1"/>
  <c r="R60" i="1"/>
</calcChain>
</file>

<file path=xl/sharedStrings.xml><?xml version="1.0" encoding="utf-8"?>
<sst xmlns="http://schemas.openxmlformats.org/spreadsheetml/2006/main" count="985" uniqueCount="480">
  <si>
    <t>Quarter</t>
  </si>
  <si>
    <t>Application Ref</t>
  </si>
  <si>
    <t>Settlement</t>
  </si>
  <si>
    <t>Address</t>
  </si>
  <si>
    <t>A1 Loss</t>
  </si>
  <si>
    <t>A1 Gain</t>
  </si>
  <si>
    <t>A2 Loss</t>
  </si>
  <si>
    <t>A2 Gain</t>
  </si>
  <si>
    <t xml:space="preserve">A3 Loss </t>
  </si>
  <si>
    <t>A3 Gain</t>
  </si>
  <si>
    <t>A4 Loss</t>
  </si>
  <si>
    <t>A4 Gain</t>
  </si>
  <si>
    <t>2019/2020 Retail Floorspace Completions</t>
  </si>
  <si>
    <t>17/02530/FUL</t>
  </si>
  <si>
    <t>17/01343/FUL</t>
  </si>
  <si>
    <t>16/03571/FUL</t>
  </si>
  <si>
    <t>Land to the North of Drayton Road</t>
  </si>
  <si>
    <t>71 High Street</t>
  </si>
  <si>
    <t>73 High Street</t>
  </si>
  <si>
    <t>Newton Leys</t>
  </si>
  <si>
    <t>Stony Stratford</t>
  </si>
  <si>
    <t>Retail</t>
  </si>
  <si>
    <t>Retail and Residential</t>
  </si>
  <si>
    <t>Total Q1</t>
  </si>
  <si>
    <t>17/03190/FUL</t>
  </si>
  <si>
    <t>Wolverton</t>
  </si>
  <si>
    <t>McConnel Drive</t>
  </si>
  <si>
    <t>Total Q2</t>
  </si>
  <si>
    <t>15/01077/FUL</t>
  </si>
  <si>
    <t>18/02969/FUL</t>
  </si>
  <si>
    <t>18/00598/FUL</t>
  </si>
  <si>
    <t>16/00125/REM</t>
  </si>
  <si>
    <t>18/01074/FUL</t>
  </si>
  <si>
    <t>18/02607/FUL</t>
  </si>
  <si>
    <t>18/00743/FUL</t>
  </si>
  <si>
    <t>17/02070/FUL</t>
  </si>
  <si>
    <t>16/02793/REM</t>
  </si>
  <si>
    <t>18/00136/FUL</t>
  </si>
  <si>
    <t>11/01776/FUL</t>
  </si>
  <si>
    <t>17/02337/FUL</t>
  </si>
  <si>
    <t>Winterhill</t>
  </si>
  <si>
    <t>Netherfield</t>
  </si>
  <si>
    <t>Brooklands</t>
  </si>
  <si>
    <t>CMK</t>
  </si>
  <si>
    <t>Emerson Valley</t>
  </si>
  <si>
    <t>Bletchley</t>
  </si>
  <si>
    <t>Newport Pagnell</t>
  </si>
  <si>
    <t>Unit C Winterhill Retail Park</t>
  </si>
  <si>
    <t>29A Farthing Grove</t>
  </si>
  <si>
    <t>29 Farthing Grove</t>
  </si>
  <si>
    <t>Brooklands Square Fen Street</t>
  </si>
  <si>
    <t>Unit 52 Midsummer Arcade</t>
  </si>
  <si>
    <t>Co-op Bowland Drive</t>
  </si>
  <si>
    <t>Former Co-op 27-33 Queensway</t>
  </si>
  <si>
    <t>15 Leon Avenue</t>
  </si>
  <si>
    <t>31 Stratford Road</t>
  </si>
  <si>
    <t>Pizzeria Murah 28 St Johns Street</t>
  </si>
  <si>
    <t xml:space="preserve">Total Net Gain </t>
  </si>
  <si>
    <t>Total Q3</t>
  </si>
  <si>
    <t>Total Q4</t>
  </si>
  <si>
    <t>18/02890/FUL</t>
  </si>
  <si>
    <t>14/00970/FUL</t>
  </si>
  <si>
    <t xml:space="preserve">High Street </t>
  </si>
  <si>
    <t xml:space="preserve">90 High Street </t>
  </si>
  <si>
    <t>18/01552/FUL</t>
  </si>
  <si>
    <t>Olney</t>
  </si>
  <si>
    <t>The Old Cock Inn Silver Street</t>
  </si>
  <si>
    <t>Office</t>
  </si>
  <si>
    <t>16/03059/FUL</t>
  </si>
  <si>
    <t>Residential</t>
  </si>
  <si>
    <t>Non-Cosmetic Surgery</t>
  </si>
  <si>
    <t>Dog Grooming Salon</t>
  </si>
  <si>
    <t>Ashton House Silbury Boulevard</t>
  </si>
  <si>
    <t>19/01274/FUL</t>
  </si>
  <si>
    <t>16/03068/FUL</t>
  </si>
  <si>
    <t>Café</t>
  </si>
  <si>
    <t>18/00304/FUL</t>
  </si>
  <si>
    <t xml:space="preserve">Alpha Club MK </t>
  </si>
  <si>
    <t>Private Club</t>
  </si>
  <si>
    <t>Vet Surgery</t>
  </si>
  <si>
    <t>Dentist</t>
  </si>
  <si>
    <t>A5 Loss</t>
  </si>
  <si>
    <t>A5 Gain</t>
  </si>
  <si>
    <t>Previous Use</t>
  </si>
  <si>
    <t xml:space="preserve">New Use </t>
  </si>
  <si>
    <t>Vacant Land</t>
  </si>
  <si>
    <t>Car Park</t>
  </si>
  <si>
    <t>Pub</t>
  </si>
  <si>
    <t>Mixed Use</t>
  </si>
  <si>
    <t xml:space="preserve">Mixed Use </t>
  </si>
  <si>
    <r>
      <t>M</t>
    </r>
    <r>
      <rPr>
        <sz val="12"/>
        <color theme="1"/>
        <rFont val="Arial"/>
        <family val="2"/>
      </rPr>
      <t>²</t>
    </r>
  </si>
  <si>
    <t>19/00341/FUL</t>
  </si>
  <si>
    <t>Broughton</t>
  </si>
  <si>
    <t>11 Bodmin Place</t>
  </si>
  <si>
    <t>Hot Food Takeaway</t>
  </si>
  <si>
    <t>19/00338/FUL</t>
  </si>
  <si>
    <t>11 Bodmin Place Unit 4</t>
  </si>
  <si>
    <t>17/00706/FUL</t>
  </si>
  <si>
    <t>Fenny Stratford</t>
  </si>
  <si>
    <t>18 Watling Street</t>
  </si>
  <si>
    <t>15/01105/FUL</t>
  </si>
  <si>
    <t>35 High Street</t>
  </si>
  <si>
    <t>14/01552/FUL</t>
  </si>
  <si>
    <t>27-31 High Street</t>
  </si>
  <si>
    <t>Retail (Extension)</t>
  </si>
  <si>
    <t>19/01875/FUL</t>
  </si>
  <si>
    <t>Unit 14 371 Fen Street</t>
  </si>
  <si>
    <t>Development Type</t>
  </si>
  <si>
    <t>New Build</t>
  </si>
  <si>
    <t>COU</t>
  </si>
  <si>
    <t>Extension</t>
  </si>
  <si>
    <t>19/01588/FUL</t>
  </si>
  <si>
    <t>20 High Street</t>
  </si>
  <si>
    <t>19/02171/FUL</t>
  </si>
  <si>
    <t>53 High Street</t>
  </si>
  <si>
    <t>17/00509/FUL</t>
  </si>
  <si>
    <t>14 Bodmin Place</t>
  </si>
  <si>
    <t>Beauty Salon</t>
  </si>
  <si>
    <t>19/02957/PANOTH</t>
  </si>
  <si>
    <t>Woburn Sands</t>
  </si>
  <si>
    <t>51 High Street</t>
  </si>
  <si>
    <t>17/03206/FUL</t>
  </si>
  <si>
    <t>218 Whaddon Way</t>
  </si>
  <si>
    <t>16/02814/FUL</t>
  </si>
  <si>
    <t>Unit 1, 2 &amp; First Floor 2A Cambridge St</t>
  </si>
  <si>
    <t>18/01239/FUL</t>
  </si>
  <si>
    <t>Land North of Lavendon Road</t>
  </si>
  <si>
    <t>18/01107/FUL</t>
  </si>
  <si>
    <t>Westcroft</t>
  </si>
  <si>
    <t>10C Barnstable Drive</t>
  </si>
  <si>
    <t>18/02027/FUL</t>
  </si>
  <si>
    <t>25 Aylesbury Street</t>
  </si>
  <si>
    <t>Financial Services</t>
  </si>
  <si>
    <t>Sales Office</t>
  </si>
  <si>
    <t>Non-Residential Institution</t>
  </si>
  <si>
    <t>19/01311/FUL</t>
  </si>
  <si>
    <t>Unit 6 Bodmin Place</t>
  </si>
  <si>
    <t>Vacant Medical</t>
  </si>
  <si>
    <t>15/01574/FUL</t>
  </si>
  <si>
    <t>Little Brickhill</t>
  </si>
  <si>
    <t>Hunters Farm Shop</t>
  </si>
  <si>
    <t>Agricultural Barn</t>
  </si>
  <si>
    <t xml:space="preserve">Retail and Café </t>
  </si>
  <si>
    <t>17/00701/FUL</t>
  </si>
  <si>
    <t xml:space="preserve">Crauford Arms Hotel </t>
  </si>
  <si>
    <t>Tattoo Studio</t>
  </si>
  <si>
    <t>19/01843/FUL</t>
  </si>
  <si>
    <t>Kingston</t>
  </si>
  <si>
    <t>Unit 2B 51 Winchester Circle</t>
  </si>
  <si>
    <t xml:space="preserve">Café/Leisure Facility </t>
  </si>
  <si>
    <t>19/02705/FUL</t>
  </si>
  <si>
    <t>Wavendon</t>
  </si>
  <si>
    <t>Wavendon Business Park</t>
  </si>
  <si>
    <t>Storage</t>
  </si>
  <si>
    <t>17/01760/FUL</t>
  </si>
  <si>
    <t>12 Bodmin Place</t>
  </si>
  <si>
    <t>16/01417/FUL</t>
  </si>
  <si>
    <t>Old Wolverton Road School House</t>
  </si>
  <si>
    <t>Community Hall</t>
  </si>
  <si>
    <t>Community Hall and Café</t>
  </si>
  <si>
    <t>14/02372/FUL</t>
  </si>
  <si>
    <t>Oakgrove</t>
  </si>
  <si>
    <t>4 and 6 Ada Walk</t>
  </si>
  <si>
    <t>Vacant Land with A3/A4 consent</t>
  </si>
  <si>
    <t>Retail and Café</t>
  </si>
  <si>
    <t>17/01818/FUL</t>
  </si>
  <si>
    <t>15/02365/FUL</t>
  </si>
  <si>
    <t xml:space="preserve"> </t>
  </si>
  <si>
    <t>31 High Street</t>
  </si>
  <si>
    <t>4 Ada Walk</t>
  </si>
  <si>
    <t>Vacant unit</t>
  </si>
  <si>
    <t>Chemist</t>
  </si>
  <si>
    <t>Tanning Salon</t>
  </si>
  <si>
    <t>14/00955/FUL</t>
  </si>
  <si>
    <t>10-12 Wolverton Road</t>
  </si>
  <si>
    <t>2018/2019 Retail Floorspace Completions</t>
  </si>
  <si>
    <t>16/02972/FUL</t>
  </si>
  <si>
    <t>3 Wellington Place</t>
  </si>
  <si>
    <t>COU/Extension</t>
  </si>
  <si>
    <t>Offices</t>
  </si>
  <si>
    <t>16/00360/FUL</t>
  </si>
  <si>
    <t>Land at Wolverton Railway Works</t>
  </si>
  <si>
    <t>Food Store</t>
  </si>
  <si>
    <t>17/01770/FUL</t>
  </si>
  <si>
    <t>60 Midsummer Place</t>
  </si>
  <si>
    <t>Vacant Space</t>
  </si>
  <si>
    <t xml:space="preserve">Extension </t>
  </si>
  <si>
    <t>16/01830/FUL</t>
  </si>
  <si>
    <t>Land at Deer Walk</t>
  </si>
  <si>
    <t>17/00821/PNOTHR</t>
  </si>
  <si>
    <t>Queensway House 207 Queensway</t>
  </si>
  <si>
    <t>Bank</t>
  </si>
  <si>
    <t>17/03355/FUL</t>
  </si>
  <si>
    <t>Suite 1 406 Silbury Court</t>
  </si>
  <si>
    <t>16/03347/FUL</t>
  </si>
  <si>
    <t>53-55 High Street</t>
  </si>
  <si>
    <t>17/01562/FUL</t>
  </si>
  <si>
    <t>17/01312/FUL</t>
  </si>
  <si>
    <t>34 Stratford Road</t>
  </si>
  <si>
    <t>12 Garrick Walk</t>
  </si>
  <si>
    <t>17/02624/FUL</t>
  </si>
  <si>
    <t>29 Barton Road</t>
  </si>
  <si>
    <t>17/01684/FUL</t>
  </si>
  <si>
    <t>16/00553/CLUP</t>
  </si>
  <si>
    <t>12/02415/FUL</t>
  </si>
  <si>
    <t>Rooksley</t>
  </si>
  <si>
    <t>Unit D Central Retail Park</t>
  </si>
  <si>
    <t>2 Clare Stables Vicarage Road</t>
  </si>
  <si>
    <t>18/02476/FUL</t>
  </si>
  <si>
    <t>26A Market Place</t>
  </si>
  <si>
    <t>Estate Agent</t>
  </si>
  <si>
    <t>17/00386/FUL</t>
  </si>
  <si>
    <t>18/01300/FUL</t>
  </si>
  <si>
    <t>4 Drew Court</t>
  </si>
  <si>
    <t xml:space="preserve">Community Facility </t>
  </si>
  <si>
    <t xml:space="preserve">Warehouse </t>
  </si>
  <si>
    <t>Café (Greggs)</t>
  </si>
  <si>
    <t>18/02081/FUL</t>
  </si>
  <si>
    <t>Fun station games centre</t>
  </si>
  <si>
    <t>18/02136/PANOTH</t>
  </si>
  <si>
    <t>28 Highland Drive</t>
  </si>
  <si>
    <t>18/00358/FUL</t>
  </si>
  <si>
    <t>54 Breton</t>
  </si>
  <si>
    <t xml:space="preserve">Residential </t>
  </si>
  <si>
    <t>17/02407/FUL</t>
  </si>
  <si>
    <t>Sherington</t>
  </si>
  <si>
    <t>Alban Hill Nursery</t>
  </si>
  <si>
    <t>18/00995/FUL</t>
  </si>
  <si>
    <t>Unit 51 Midsummer Arcade</t>
  </si>
  <si>
    <t>Mixed A1-A5 Gain</t>
  </si>
  <si>
    <t xml:space="preserve">Bletchley </t>
  </si>
  <si>
    <t>114 Queensway</t>
  </si>
  <si>
    <t>16/01096/FUL</t>
  </si>
  <si>
    <t>Ashland</t>
  </si>
  <si>
    <t>27-28 Yearlstone Square</t>
  </si>
  <si>
    <t>17/00900/PNOTHR</t>
  </si>
  <si>
    <t>New Bradwell</t>
  </si>
  <si>
    <t>50 High Street</t>
  </si>
  <si>
    <t>17/02131/PNOTHR</t>
  </si>
  <si>
    <t>60 The Triangle</t>
  </si>
  <si>
    <t>17/02625/FUL</t>
  </si>
  <si>
    <t>55 High Street</t>
  </si>
  <si>
    <t>17/01541/PNA1C3</t>
  </si>
  <si>
    <t xml:space="preserve">173 Newport Road </t>
  </si>
  <si>
    <t>16/01769/FUL</t>
  </si>
  <si>
    <t>YMCA North Row</t>
  </si>
  <si>
    <t xml:space="preserve">New Build </t>
  </si>
  <si>
    <t>16/03660/PNA1C3</t>
  </si>
  <si>
    <t>116-118 Queensway</t>
  </si>
  <si>
    <t>17/01368/FUL</t>
  </si>
  <si>
    <t>116-118 Queensway (First Floor)</t>
  </si>
  <si>
    <t>19/00251/FUL</t>
  </si>
  <si>
    <t>27 Queensway</t>
  </si>
  <si>
    <t>Taxi Hire Office</t>
  </si>
  <si>
    <t>17/00655/FUL</t>
  </si>
  <si>
    <t xml:space="preserve">801 Lower Twelfth Street </t>
  </si>
  <si>
    <t>17/01301/FUL</t>
  </si>
  <si>
    <t>454 Exchange House</t>
  </si>
  <si>
    <t>17/02273/FUL</t>
  </si>
  <si>
    <t>401 Unit 18 Seclow Gate</t>
  </si>
  <si>
    <t>15/00964/FUL</t>
  </si>
  <si>
    <t>19/01775/FUL</t>
  </si>
  <si>
    <t>Unit F Exchange House</t>
  </si>
  <si>
    <t>Dental Practise</t>
  </si>
  <si>
    <t>17/00534/FUL</t>
  </si>
  <si>
    <t>20/22 Seclow Gate</t>
  </si>
  <si>
    <t xml:space="preserve">Exchange House </t>
  </si>
  <si>
    <t>Betting Office</t>
  </si>
  <si>
    <t>14/01603/FUL</t>
  </si>
  <si>
    <t>Heelands</t>
  </si>
  <si>
    <t>18/01168/FULR3</t>
  </si>
  <si>
    <t>Whitehouse</t>
  </si>
  <si>
    <t>Land off Barossa Way</t>
  </si>
  <si>
    <t>18/02156/FUL</t>
  </si>
  <si>
    <t>59 The Triangle</t>
  </si>
  <si>
    <t>18/00327/FUL</t>
  </si>
  <si>
    <t>436 Exchange House</t>
  </si>
  <si>
    <t>16/00126/FUL</t>
  </si>
  <si>
    <t>Cross Keys House</t>
  </si>
  <si>
    <t>19/01813/FUL</t>
  </si>
  <si>
    <t>144 Queensway</t>
  </si>
  <si>
    <t>16/02125/FUL</t>
  </si>
  <si>
    <t>151 Grafton Gate</t>
  </si>
  <si>
    <t>18/01420/FUL</t>
  </si>
  <si>
    <t>135 Queensway</t>
  </si>
  <si>
    <t>Gaming Centre</t>
  </si>
  <si>
    <t>20/00207/FUL</t>
  </si>
  <si>
    <t>Dakota House</t>
  </si>
  <si>
    <t>17/02043/FUL</t>
  </si>
  <si>
    <t>Stoke Goldington</t>
  </si>
  <si>
    <t xml:space="preserve">The Malt House </t>
  </si>
  <si>
    <t>Drinking Establishment</t>
  </si>
  <si>
    <t>18/00233/FUL</t>
  </si>
  <si>
    <t xml:space="preserve">M1 Service Station </t>
  </si>
  <si>
    <t>Total Gain</t>
  </si>
  <si>
    <t xml:space="preserve">Total Loss </t>
  </si>
  <si>
    <t>16/03038/FUL</t>
  </si>
  <si>
    <t>809-811 Silbury Boulevard</t>
  </si>
  <si>
    <t>Demolition/New Build</t>
  </si>
  <si>
    <t>Mixed Use/Residential</t>
  </si>
  <si>
    <t>18/01015/FUL</t>
  </si>
  <si>
    <t>Avebury Boulevard</t>
  </si>
  <si>
    <t>17/01521/FUL</t>
  </si>
  <si>
    <t xml:space="preserve">Retail </t>
  </si>
  <si>
    <t>Use Class A</t>
  </si>
  <si>
    <t xml:space="preserve">A1 = </t>
  </si>
  <si>
    <t>Shops</t>
  </si>
  <si>
    <t>Retail Warehouses</t>
  </si>
  <si>
    <t>Post Offices</t>
  </si>
  <si>
    <t>hairdressers</t>
  </si>
  <si>
    <t>funeral directors</t>
  </si>
  <si>
    <t>Hire shops</t>
  </si>
  <si>
    <t>Dry Cleaners</t>
  </si>
  <si>
    <t>Internet Cafes</t>
  </si>
  <si>
    <t xml:space="preserve">A2 = </t>
  </si>
  <si>
    <t>Banks</t>
  </si>
  <si>
    <t>Building societies</t>
  </si>
  <si>
    <t>estate and employment agencies</t>
  </si>
  <si>
    <t xml:space="preserve">Professional services </t>
  </si>
  <si>
    <t>A3=</t>
  </si>
  <si>
    <t>Cafes</t>
  </si>
  <si>
    <t xml:space="preserve">A4 = </t>
  </si>
  <si>
    <t>Public houses</t>
  </si>
  <si>
    <t>wine bars</t>
  </si>
  <si>
    <t>Other drinking establishments</t>
  </si>
  <si>
    <t xml:space="preserve">A5 = </t>
  </si>
  <si>
    <t xml:space="preserve">Sale of hot food off premises </t>
  </si>
  <si>
    <t>Sale of cold food for consumption off premises</t>
  </si>
  <si>
    <t>Use Class A includes the following sub-classes:</t>
  </si>
  <si>
    <t>There is a transition period up to 31 July where this use class may still be used</t>
  </si>
  <si>
    <t>Use A1, A2 and A3 have moved to the new E class and use A4 and A5 will be Sui Generis</t>
  </si>
  <si>
    <t>2020/2021 Retail Floorspace Completions</t>
  </si>
  <si>
    <t>No Completions This Quarter</t>
  </si>
  <si>
    <t>2021/2022 Retail Floorspace Completions</t>
  </si>
  <si>
    <t>Not Monitored this Quarter</t>
  </si>
  <si>
    <t>19/00240/FUL</t>
  </si>
  <si>
    <t>Carphone Warehouse Building</t>
  </si>
  <si>
    <t>18/01696/FUL</t>
  </si>
  <si>
    <t>29 Portfields Road</t>
  </si>
  <si>
    <t>Financial and Professional Services</t>
  </si>
  <si>
    <t>18/01469/FUL</t>
  </si>
  <si>
    <t>Stantonbury</t>
  </si>
  <si>
    <t>Stantonbury Centre</t>
  </si>
  <si>
    <t>Food Retail</t>
  </si>
  <si>
    <t>19/00420/FUL</t>
  </si>
  <si>
    <t>Blakelands</t>
  </si>
  <si>
    <t>Land at Wolverton Road</t>
  </si>
  <si>
    <t>17/01393/FUL</t>
  </si>
  <si>
    <t>Reserve Site CM7/CM8</t>
  </si>
  <si>
    <t>Retail/Residential</t>
  </si>
  <si>
    <t>20/01765/FUL</t>
  </si>
  <si>
    <t>Unit 3 Islay Court</t>
  </si>
  <si>
    <t>20/02204/FUL</t>
  </si>
  <si>
    <t>2A Cambridge Street</t>
  </si>
  <si>
    <t>Total 2020-2021</t>
  </si>
  <si>
    <t>Total +/- per Use Class For Year</t>
  </si>
  <si>
    <r>
      <t>M</t>
    </r>
    <r>
      <rPr>
        <sz val="11"/>
        <color theme="1"/>
        <rFont val="Arial"/>
        <family val="2"/>
      </rPr>
      <t>²</t>
    </r>
  </si>
  <si>
    <t>Total 2019-2020</t>
  </si>
  <si>
    <t>This spreadsheet is unfinished at this time</t>
  </si>
  <si>
    <r>
      <t>M</t>
    </r>
    <r>
      <rPr>
        <sz val="11"/>
        <color theme="1"/>
        <rFont val="Calibri"/>
        <family val="2"/>
        <scheme val="minor"/>
      </rPr>
      <t>²</t>
    </r>
  </si>
  <si>
    <t>18/02997/FUL</t>
  </si>
  <si>
    <t>74-76 Queensway</t>
  </si>
  <si>
    <t>20/00146/FUL</t>
  </si>
  <si>
    <t>206 Queensway</t>
  </si>
  <si>
    <t>20/01777/FUL</t>
  </si>
  <si>
    <t>Unit G1 16B Garrick Walk</t>
  </si>
  <si>
    <t>Ticket and travel agencies</t>
  </si>
  <si>
    <t>Restaurants</t>
  </si>
  <si>
    <t xml:space="preserve">From the 1 September 2020 this use class will no longer exist </t>
  </si>
  <si>
    <t>Unit 33 Xscape Building</t>
  </si>
  <si>
    <t xml:space="preserve">Restaurant/Café </t>
  </si>
  <si>
    <t>Physiotherapy Centre</t>
  </si>
  <si>
    <t>5 Swindon Court</t>
  </si>
  <si>
    <t xml:space="preserve">Professional Services </t>
  </si>
  <si>
    <t>Restaurant/Café</t>
  </si>
  <si>
    <t>Lloyds Court</t>
  </si>
  <si>
    <t>Financial &amp; Professional Services</t>
  </si>
  <si>
    <t>Hot Food Takeaway/Restaurant</t>
  </si>
  <si>
    <t>Pub/Restaurant</t>
  </si>
  <si>
    <t>Restaurant</t>
  </si>
  <si>
    <t xml:space="preserve">Restaurant </t>
  </si>
  <si>
    <t>506 Silbury Boulevard</t>
  </si>
  <si>
    <t>Brookland Square East of Peninsular Court</t>
  </si>
  <si>
    <t>100 Avebury Boulevard</t>
  </si>
  <si>
    <t xml:space="preserve">Children's Soft Play </t>
  </si>
  <si>
    <t>116 Silbury Arcade</t>
  </si>
  <si>
    <t>Mezzanine Floor</t>
  </si>
  <si>
    <t xml:space="preserve">Lloyds Court North Tenth Street </t>
  </si>
  <si>
    <t>1&amp;2</t>
  </si>
  <si>
    <r>
      <t>M</t>
    </r>
    <r>
      <rPr>
        <sz val="10"/>
        <color theme="1"/>
        <rFont val="Arial"/>
        <family val="2"/>
      </rPr>
      <t>²</t>
    </r>
  </si>
  <si>
    <t>17/03203/PANOTH</t>
  </si>
  <si>
    <t>19B Melrose Avenue</t>
  </si>
  <si>
    <t>20/01547/FUL</t>
  </si>
  <si>
    <t>Oldbrook</t>
  </si>
  <si>
    <t>15 Duckworth Court</t>
  </si>
  <si>
    <t>Café/Restaurant</t>
  </si>
  <si>
    <t>19/00473/FUL</t>
  </si>
  <si>
    <t>Willen Lake</t>
  </si>
  <si>
    <t>Brickhill Road</t>
  </si>
  <si>
    <t>3&amp;4</t>
  </si>
  <si>
    <t>18/02809/FUL</t>
  </si>
  <si>
    <t>Stacey Bushes</t>
  </si>
  <si>
    <t>Service Station Monks Way</t>
  </si>
  <si>
    <t>Demo/New Build</t>
  </si>
  <si>
    <t>Shop</t>
  </si>
  <si>
    <t>18/0038/FUL</t>
  </si>
  <si>
    <t>86 High Street</t>
  </si>
  <si>
    <t>20/0049/FUL</t>
  </si>
  <si>
    <t>5 Timor Court</t>
  </si>
  <si>
    <t>Vets</t>
  </si>
  <si>
    <t>19/02670/FUL</t>
  </si>
  <si>
    <t>1 Grafton Gate</t>
  </si>
  <si>
    <t>Gym/Retail</t>
  </si>
  <si>
    <t>21/00795/FUL</t>
  </si>
  <si>
    <t>57 High Street</t>
  </si>
  <si>
    <t>Nail Salon</t>
  </si>
  <si>
    <t>21/00764/FUL</t>
  </si>
  <si>
    <t>Units 160-166 Centre:MK</t>
  </si>
  <si>
    <t>Financial/Professional</t>
  </si>
  <si>
    <t>21/00704/FUL</t>
  </si>
  <si>
    <t>43 Silbury Arcade</t>
  </si>
  <si>
    <t>Beauty Clinic</t>
  </si>
  <si>
    <t>21/00766/FUL</t>
  </si>
  <si>
    <t xml:space="preserve">Former Mother Care Unit </t>
  </si>
  <si>
    <t>21/00007/FUL</t>
  </si>
  <si>
    <t>30 Midsummer Arcade</t>
  </si>
  <si>
    <t>Mix Use E Class</t>
  </si>
  <si>
    <t>20/01678/FUL</t>
  </si>
  <si>
    <t>83 Stratford Road</t>
  </si>
  <si>
    <t>20/00699/FUL</t>
  </si>
  <si>
    <t>The Place Retal Park</t>
  </si>
  <si>
    <t>20/01676/FUL</t>
  </si>
  <si>
    <t>38-39 Winchester Circle</t>
  </si>
  <si>
    <t>Gym</t>
  </si>
  <si>
    <t>19/02295/FUL</t>
  </si>
  <si>
    <t>Linford Wood</t>
  </si>
  <si>
    <t>Breckland</t>
  </si>
  <si>
    <t>Vacant</t>
  </si>
  <si>
    <t>Café/Restarant</t>
  </si>
  <si>
    <t>18/03093/FUL</t>
  </si>
  <si>
    <t>Loughton</t>
  </si>
  <si>
    <t>Linceslade Grave</t>
  </si>
  <si>
    <t>16/02969/FUL</t>
  </si>
  <si>
    <t>41 High Street</t>
  </si>
  <si>
    <t>Public House/Restaurant/Hotel</t>
  </si>
  <si>
    <t>19/01951/REM</t>
  </si>
  <si>
    <t>Newlands</t>
  </si>
  <si>
    <t>Frobisher Gate</t>
  </si>
  <si>
    <t xml:space="preserve">Public House </t>
  </si>
  <si>
    <t>15/00699/REM</t>
  </si>
  <si>
    <t>Kingsmead</t>
  </si>
  <si>
    <t>Whaddon Road</t>
  </si>
  <si>
    <t>20/01712/FUL</t>
  </si>
  <si>
    <t>Unit 1&amp;2 Brooklands Square</t>
  </si>
  <si>
    <t>A1</t>
  </si>
  <si>
    <t>A1/D1</t>
  </si>
  <si>
    <t>19/02609/FUL</t>
  </si>
  <si>
    <t>12 Seclow Gate West</t>
  </si>
  <si>
    <t>A5</t>
  </si>
  <si>
    <t>Total Q1&amp;2</t>
  </si>
  <si>
    <t>19/03155/FUL</t>
  </si>
  <si>
    <t>Willen</t>
  </si>
  <si>
    <t>Land south of Mucury House</t>
  </si>
  <si>
    <t>C1/A3</t>
  </si>
  <si>
    <t>17/00850/REM</t>
  </si>
  <si>
    <t>Campbell Park</t>
  </si>
  <si>
    <t>Campbell Wharf</t>
  </si>
  <si>
    <t>A1/A3</t>
  </si>
  <si>
    <t>21/00493/FUL</t>
  </si>
  <si>
    <t>Unit 2 George Yard</t>
  </si>
  <si>
    <t>C3</t>
  </si>
  <si>
    <t>16/01819/FUL</t>
  </si>
  <si>
    <t xml:space="preserve">Furzton </t>
  </si>
  <si>
    <t>Land east of Furston Lake</t>
  </si>
  <si>
    <t>21/0042/CLUP</t>
  </si>
  <si>
    <t>28 St John Street</t>
  </si>
  <si>
    <t>A3</t>
  </si>
  <si>
    <t>Ee</t>
  </si>
  <si>
    <t>Total Q3&amp;4</t>
  </si>
  <si>
    <t>Total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</si>
</sst>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u/>
      <sz val="16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9" fillId="0" borderId="0" xfId="0" applyFont="1"/>
    <xf numFmtId="0" fontId="12" fillId="0" borderId="0" xfId="0" applyFont="1"/>
    <xf numFmtId="0" fontId="9" fillId="0" borderId="0" xfId="0" applyFont="1" applyAlignment="1">
      <alignment wrapText="1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0" fontId="11" fillId="2" borderId="1" xfId="0" applyFont="1" applyFill="1" applyBorder="1"/>
    <xf numFmtId="0" fontId="11" fillId="2" borderId="1" xfId="0" applyFont="1" applyFill="1" applyBorder="1" applyAlignment="1">
      <alignment wrapText="1"/>
    </xf>
    <xf numFmtId="0" fontId="12" fillId="2" borderId="0" xfId="0" applyFont="1" applyFill="1"/>
    <xf numFmtId="0" fontId="12" fillId="2" borderId="0" xfId="0" applyFont="1" applyFill="1" applyAlignment="1">
      <alignment wrapText="1"/>
    </xf>
    <xf numFmtId="0" fontId="11" fillId="2" borderId="1" xfId="0" applyFont="1" applyFill="1" applyBorder="1" applyAlignment="1">
      <alignment horizontal="center" wrapText="1"/>
    </xf>
    <xf numFmtId="0" fontId="15" fillId="2" borderId="0" xfId="0" applyFont="1" applyFill="1"/>
    <xf numFmtId="0" fontId="16" fillId="0" borderId="0" xfId="0" applyFont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6" fillId="0" borderId="0" xfId="0" applyFont="1"/>
    <xf numFmtId="0" fontId="11" fillId="2" borderId="0" xfId="0" applyFont="1" applyFill="1"/>
    <xf numFmtId="0" fontId="17" fillId="0" borderId="0" xfId="0" applyFont="1"/>
    <xf numFmtId="0" fontId="5" fillId="0" borderId="0" xfId="0" applyFont="1"/>
    <xf numFmtId="0" fontId="4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7" fillId="2" borderId="1" xfId="0" applyFont="1" applyFill="1" applyBorder="1"/>
    <xf numFmtId="0" fontId="17" fillId="2" borderId="1" xfId="0" applyFont="1" applyFill="1" applyBorder="1" applyAlignment="1">
      <alignment wrapText="1"/>
    </xf>
    <xf numFmtId="0" fontId="4" fillId="0" borderId="0" xfId="0" applyFont="1" applyFill="1"/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0" borderId="0" xfId="0" applyFont="1" applyFill="1" applyBorder="1"/>
    <xf numFmtId="0" fontId="4" fillId="2" borderId="1" xfId="0" applyFont="1" applyFill="1" applyBorder="1"/>
    <xf numFmtId="0" fontId="17" fillId="0" borderId="0" xfId="0" applyFont="1" applyAlignment="1"/>
    <xf numFmtId="0" fontId="4" fillId="0" borderId="0" xfId="0" applyFont="1" applyAlignment="1">
      <alignment horizontal="center"/>
    </xf>
    <xf numFmtId="0" fontId="17" fillId="2" borderId="2" xfId="0" applyFont="1" applyFill="1" applyBorder="1"/>
    <xf numFmtId="0" fontId="17" fillId="2" borderId="2" xfId="0" applyFont="1" applyFill="1" applyBorder="1" applyAlignment="1">
      <alignment wrapText="1"/>
    </xf>
    <xf numFmtId="0" fontId="4" fillId="0" borderId="0" xfId="0" applyFont="1" applyBorder="1"/>
    <xf numFmtId="0" fontId="4" fillId="2" borderId="0" xfId="0" applyFont="1" applyFill="1" applyBorder="1"/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19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7" fillId="2" borderId="1" xfId="0" applyFont="1" applyFill="1" applyBorder="1" applyAlignment="1">
      <alignment horizontal="center" wrapText="1"/>
    </xf>
    <xf numFmtId="0" fontId="2" fillId="0" borderId="0" xfId="0" applyFont="1"/>
    <xf numFmtId="0" fontId="14" fillId="2" borderId="0" xfId="0" applyFont="1" applyFill="1"/>
    <xf numFmtId="0" fontId="17" fillId="0" borderId="0" xfId="0" applyFont="1" applyAlignment="1"/>
    <xf numFmtId="0" fontId="17" fillId="2" borderId="3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horizontal="left"/>
    </xf>
    <xf numFmtId="0" fontId="17" fillId="2" borderId="1" xfId="0" applyFont="1" applyFill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B9578-5060-41B4-8F9F-DF96F7763421}">
  <dimension ref="A1:J24"/>
  <sheetViews>
    <sheetView workbookViewId="0">
      <selection activeCell="D33" sqref="D33"/>
    </sheetView>
  </sheetViews>
  <sheetFormatPr defaultRowHeight="15.5" x14ac:dyDescent="0.35"/>
  <sheetData>
    <row r="1" spans="1:10" ht="20" x14ac:dyDescent="0.4">
      <c r="A1" s="13" t="s">
        <v>303</v>
      </c>
    </row>
    <row r="2" spans="1:10" ht="18" x14ac:dyDescent="0.4">
      <c r="A2" s="53" t="s">
        <v>304</v>
      </c>
      <c r="B2" s="53"/>
    </row>
    <row r="5" spans="1:10" x14ac:dyDescent="0.35">
      <c r="A5" t="s">
        <v>328</v>
      </c>
    </row>
    <row r="7" spans="1:10" x14ac:dyDescent="0.35">
      <c r="A7" s="14" t="s">
        <v>305</v>
      </c>
      <c r="F7" s="14" t="s">
        <v>314</v>
      </c>
      <c r="J7" s="14" t="s">
        <v>321</v>
      </c>
    </row>
    <row r="8" spans="1:10" x14ac:dyDescent="0.35">
      <c r="A8" t="s">
        <v>306</v>
      </c>
      <c r="F8" t="s">
        <v>315</v>
      </c>
      <c r="J8" t="s">
        <v>322</v>
      </c>
    </row>
    <row r="9" spans="1:10" x14ac:dyDescent="0.35">
      <c r="A9" t="s">
        <v>307</v>
      </c>
      <c r="F9" t="s">
        <v>316</v>
      </c>
      <c r="J9" t="s">
        <v>323</v>
      </c>
    </row>
    <row r="10" spans="1:10" x14ac:dyDescent="0.35">
      <c r="A10" t="s">
        <v>308</v>
      </c>
      <c r="F10" t="s">
        <v>317</v>
      </c>
      <c r="J10" t="s">
        <v>324</v>
      </c>
    </row>
    <row r="11" spans="1:10" x14ac:dyDescent="0.35">
      <c r="A11" t="s">
        <v>366</v>
      </c>
      <c r="F11" t="s">
        <v>318</v>
      </c>
    </row>
    <row r="12" spans="1:10" x14ac:dyDescent="0.35">
      <c r="A12" t="s">
        <v>327</v>
      </c>
    </row>
    <row r="13" spans="1:10" x14ac:dyDescent="0.35">
      <c r="A13" t="s">
        <v>309</v>
      </c>
    </row>
    <row r="14" spans="1:10" x14ac:dyDescent="0.35">
      <c r="A14" t="s">
        <v>310</v>
      </c>
      <c r="F14" s="14" t="s">
        <v>319</v>
      </c>
      <c r="J14" s="14" t="s">
        <v>325</v>
      </c>
    </row>
    <row r="15" spans="1:10" x14ac:dyDescent="0.35">
      <c r="A15" t="s">
        <v>311</v>
      </c>
      <c r="F15" t="s">
        <v>320</v>
      </c>
      <c r="J15" t="s">
        <v>326</v>
      </c>
    </row>
    <row r="16" spans="1:10" x14ac:dyDescent="0.35">
      <c r="A16" t="s">
        <v>312</v>
      </c>
      <c r="F16" t="s">
        <v>367</v>
      </c>
    </row>
    <row r="17" spans="1:9" x14ac:dyDescent="0.35">
      <c r="A17" t="s">
        <v>313</v>
      </c>
    </row>
    <row r="18" spans="1:9" ht="16" thickBot="1" x14ac:dyDescent="0.4"/>
    <row r="19" spans="1:9" x14ac:dyDescent="0.35">
      <c r="B19" s="15"/>
      <c r="C19" s="16"/>
      <c r="D19" s="16"/>
      <c r="E19" s="16"/>
      <c r="F19" s="16"/>
      <c r="G19" s="16"/>
      <c r="H19" s="16"/>
      <c r="I19" s="17"/>
    </row>
    <row r="20" spans="1:9" x14ac:dyDescent="0.35">
      <c r="B20" s="18" t="s">
        <v>368</v>
      </c>
      <c r="C20" s="19"/>
      <c r="D20" s="19"/>
      <c r="E20" s="19"/>
      <c r="F20" s="19"/>
      <c r="G20" s="19"/>
      <c r="H20" s="19"/>
      <c r="I20" s="20"/>
    </row>
    <row r="21" spans="1:9" x14ac:dyDescent="0.35">
      <c r="B21" s="18" t="s">
        <v>329</v>
      </c>
      <c r="C21" s="19"/>
      <c r="D21" s="19"/>
      <c r="E21" s="19"/>
      <c r="F21" s="19"/>
      <c r="G21" s="19"/>
      <c r="H21" s="19"/>
      <c r="I21" s="20"/>
    </row>
    <row r="22" spans="1:9" x14ac:dyDescent="0.35">
      <c r="B22" s="18"/>
      <c r="C22" s="19"/>
      <c r="D22" s="19"/>
      <c r="E22" s="19"/>
      <c r="F22" s="19"/>
      <c r="G22" s="19"/>
      <c r="H22" s="19"/>
      <c r="I22" s="20"/>
    </row>
    <row r="23" spans="1:9" x14ac:dyDescent="0.35">
      <c r="B23" s="18" t="s">
        <v>330</v>
      </c>
      <c r="C23" s="19"/>
      <c r="D23" s="19"/>
      <c r="E23" s="19"/>
      <c r="F23" s="19"/>
      <c r="G23" s="19"/>
      <c r="H23" s="19"/>
      <c r="I23" s="20"/>
    </row>
    <row r="24" spans="1:9" ht="16" thickBot="1" x14ac:dyDescent="0.4">
      <c r="B24" s="21"/>
      <c r="C24" s="22"/>
      <c r="D24" s="22"/>
      <c r="E24" s="22"/>
      <c r="F24" s="22"/>
      <c r="G24" s="22"/>
      <c r="H24" s="22"/>
      <c r="I24" s="23"/>
    </row>
  </sheetData>
  <mergeCells count="1"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56233-86C8-48F4-9F69-AE527B4C41E1}">
  <dimension ref="A1:W16"/>
  <sheetViews>
    <sheetView tabSelected="1" workbookViewId="0">
      <selection activeCell="T20" sqref="T20"/>
    </sheetView>
  </sheetViews>
  <sheetFormatPr defaultRowHeight="14.5" x14ac:dyDescent="0.35"/>
  <cols>
    <col min="1" max="1" width="9.23046875" style="49"/>
    <col min="2" max="2" width="11.765625" style="49" bestFit="1" customWidth="1"/>
    <col min="3" max="3" width="11.3046875" style="49" bestFit="1" customWidth="1"/>
    <col min="4" max="4" width="20.765625" style="49" bestFit="1" customWidth="1"/>
    <col min="5" max="6" width="9.23046875" style="49"/>
    <col min="7" max="7" width="21.15234375" style="49" bestFit="1" customWidth="1"/>
    <col min="8" max="16384" width="9.23046875" style="49"/>
  </cols>
  <sheetData>
    <row r="1" spans="1:23" x14ac:dyDescent="0.35">
      <c r="A1" s="54" t="s">
        <v>333</v>
      </c>
      <c r="B1" s="54"/>
      <c r="C1" s="54"/>
      <c r="D1" s="54"/>
      <c r="E1" s="54"/>
      <c r="F1" s="39"/>
      <c r="G1" s="29"/>
      <c r="H1" s="29"/>
    </row>
    <row r="2" spans="1:23" x14ac:dyDescent="0.35">
      <c r="F2" s="50"/>
    </row>
    <row r="3" spans="1:23" x14ac:dyDescent="0.35">
      <c r="F3" s="50"/>
    </row>
    <row r="4" spans="1:23" x14ac:dyDescent="0.35">
      <c r="F4" s="50"/>
      <c r="H4" s="55" t="s">
        <v>359</v>
      </c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7"/>
    </row>
    <row r="5" spans="1:23" ht="29" x14ac:dyDescent="0.35">
      <c r="A5" s="32" t="s">
        <v>0</v>
      </c>
      <c r="B5" s="32" t="s">
        <v>1</v>
      </c>
      <c r="C5" s="32" t="s">
        <v>2</v>
      </c>
      <c r="D5" s="32" t="s">
        <v>3</v>
      </c>
      <c r="E5" s="33" t="s">
        <v>107</v>
      </c>
      <c r="F5" s="33" t="s">
        <v>83</v>
      </c>
      <c r="G5" s="32" t="s">
        <v>84</v>
      </c>
      <c r="H5" s="32" t="s">
        <v>4</v>
      </c>
      <c r="I5" s="32" t="s">
        <v>5</v>
      </c>
      <c r="J5" s="32" t="s">
        <v>6</v>
      </c>
      <c r="K5" s="32" t="s">
        <v>7</v>
      </c>
      <c r="L5" s="32" t="s">
        <v>8</v>
      </c>
      <c r="M5" s="32" t="s">
        <v>9</v>
      </c>
      <c r="N5" s="32" t="s">
        <v>10</v>
      </c>
      <c r="O5" s="32" t="s">
        <v>11</v>
      </c>
      <c r="P5" s="32" t="s">
        <v>81</v>
      </c>
      <c r="Q5" s="32" t="s">
        <v>82</v>
      </c>
      <c r="R5" s="51" t="s">
        <v>229</v>
      </c>
      <c r="S5" s="32" t="s">
        <v>57</v>
      </c>
      <c r="T5" s="32" t="s">
        <v>294</v>
      </c>
      <c r="U5" s="32" t="s">
        <v>295</v>
      </c>
    </row>
    <row r="6" spans="1:23" x14ac:dyDescent="0.35">
      <c r="A6" s="49" t="s">
        <v>388</v>
      </c>
      <c r="B6" s="49" t="s">
        <v>452</v>
      </c>
      <c r="C6" s="49" t="s">
        <v>42</v>
      </c>
      <c r="D6" s="49" t="s">
        <v>453</v>
      </c>
      <c r="E6" s="49" t="s">
        <v>109</v>
      </c>
      <c r="F6" s="49" t="s">
        <v>454</v>
      </c>
      <c r="G6" s="49" t="s">
        <v>455</v>
      </c>
      <c r="H6" s="49">
        <v>123</v>
      </c>
      <c r="I6" s="49">
        <v>62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49">
        <v>0</v>
      </c>
      <c r="Q6" s="49">
        <v>0</v>
      </c>
      <c r="R6" s="49">
        <v>0</v>
      </c>
    </row>
    <row r="7" spans="1:23" x14ac:dyDescent="0.35">
      <c r="B7" s="49" t="s">
        <v>456</v>
      </c>
      <c r="C7" s="49" t="s">
        <v>43</v>
      </c>
      <c r="D7" s="49" t="s">
        <v>457</v>
      </c>
      <c r="E7" s="49" t="s">
        <v>109</v>
      </c>
      <c r="F7" s="49" t="s">
        <v>454</v>
      </c>
      <c r="G7" s="49" t="s">
        <v>458</v>
      </c>
      <c r="H7" s="49">
        <v>133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v>0</v>
      </c>
      <c r="O7" s="49">
        <v>0</v>
      </c>
      <c r="P7" s="49">
        <v>0</v>
      </c>
      <c r="Q7" s="49">
        <v>133</v>
      </c>
      <c r="R7" s="49">
        <v>0</v>
      </c>
    </row>
    <row r="8" spans="1:23" x14ac:dyDescent="0.35">
      <c r="B8" s="52" t="s">
        <v>460</v>
      </c>
      <c r="C8" s="52" t="s">
        <v>461</v>
      </c>
      <c r="D8" s="52" t="s">
        <v>462</v>
      </c>
      <c r="E8" s="52" t="s">
        <v>108</v>
      </c>
      <c r="G8" s="52" t="s">
        <v>463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666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</row>
    <row r="9" spans="1:23" s="1" customFormat="1" ht="15.5" x14ac:dyDescent="0.35">
      <c r="A9" s="10"/>
      <c r="B9" s="10"/>
      <c r="C9" s="10"/>
      <c r="D9" s="10"/>
      <c r="E9" s="10"/>
      <c r="F9" s="11"/>
      <c r="G9" s="8" t="s">
        <v>459</v>
      </c>
      <c r="H9" s="8">
        <f>SUM(H6:H8)</f>
        <v>256</v>
      </c>
      <c r="I9" s="8">
        <f>SUM(I6:I8)</f>
        <v>62</v>
      </c>
      <c r="J9" s="8">
        <f>SUM(J6:J8)</f>
        <v>0</v>
      </c>
      <c r="K9" s="8">
        <f>SUM(K6:K8)</f>
        <v>0</v>
      </c>
      <c r="L9" s="8">
        <f>SUM(L6:L8)</f>
        <v>0</v>
      </c>
      <c r="M9" s="8">
        <f>SUM(M6:M8)</f>
        <v>666</v>
      </c>
      <c r="N9" s="8">
        <f>SUM(N6:N8)</f>
        <v>0</v>
      </c>
      <c r="O9" s="8">
        <f>SUM(O6:O8)</f>
        <v>0</v>
      </c>
      <c r="P9" s="8">
        <f>SUM(P6:P8)</f>
        <v>0</v>
      </c>
      <c r="Q9" s="8">
        <f>SUM(Q6:Q8)</f>
        <v>133</v>
      </c>
      <c r="R9" s="8">
        <f t="shared" ref="R9" si="0">SUM(R5:R7)</f>
        <v>0</v>
      </c>
      <c r="S9" s="8">
        <f>I9+K9+M9+O9+Q9+R9-H9-J9-L9-N9-P9</f>
        <v>605</v>
      </c>
      <c r="T9" s="8">
        <f>I9+K9+M9+O9+Q9+R9</f>
        <v>861</v>
      </c>
      <c r="U9" s="8">
        <f>H9+J9+L9+N9+P9</f>
        <v>256</v>
      </c>
      <c r="V9" s="2"/>
      <c r="W9" s="2"/>
    </row>
    <row r="10" spans="1:23" x14ac:dyDescent="0.35">
      <c r="A10" s="64" t="s">
        <v>399</v>
      </c>
      <c r="B10" s="64" t="s">
        <v>464</v>
      </c>
      <c r="C10" s="64" t="s">
        <v>465</v>
      </c>
      <c r="D10" s="64" t="s">
        <v>466</v>
      </c>
      <c r="E10" s="64" t="s">
        <v>108</v>
      </c>
      <c r="G10" s="64" t="s">
        <v>467</v>
      </c>
      <c r="H10" s="49">
        <v>0</v>
      </c>
      <c r="I10" s="49">
        <v>500</v>
      </c>
      <c r="J10" s="49">
        <v>0</v>
      </c>
      <c r="K10" s="49">
        <v>0</v>
      </c>
      <c r="L10" s="49">
        <v>0</v>
      </c>
      <c r="M10" s="49">
        <v>445</v>
      </c>
      <c r="N10" s="49">
        <v>0</v>
      </c>
      <c r="O10" s="49">
        <v>0</v>
      </c>
      <c r="P10" s="49">
        <v>0</v>
      </c>
      <c r="Q10" s="49">
        <v>0</v>
      </c>
      <c r="R10" s="49">
        <v>0</v>
      </c>
    </row>
    <row r="11" spans="1:23" x14ac:dyDescent="0.35">
      <c r="B11" s="64" t="s">
        <v>468</v>
      </c>
      <c r="C11" s="64" t="s">
        <v>20</v>
      </c>
      <c r="D11" s="64" t="s">
        <v>469</v>
      </c>
      <c r="E11" s="64" t="s">
        <v>109</v>
      </c>
      <c r="F11" s="64" t="s">
        <v>454</v>
      </c>
      <c r="G11" s="64" t="s">
        <v>470</v>
      </c>
      <c r="H11" s="49">
        <v>55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v>0</v>
      </c>
      <c r="P11" s="49">
        <v>0</v>
      </c>
      <c r="Q11" s="49">
        <v>0</v>
      </c>
      <c r="R11" s="49">
        <v>0</v>
      </c>
    </row>
    <row r="12" spans="1:23" x14ac:dyDescent="0.35">
      <c r="B12" s="64" t="s">
        <v>471</v>
      </c>
      <c r="C12" s="64" t="s">
        <v>472</v>
      </c>
      <c r="D12" s="64" t="s">
        <v>473</v>
      </c>
      <c r="E12" s="64" t="s">
        <v>108</v>
      </c>
      <c r="G12" s="64" t="s">
        <v>467</v>
      </c>
      <c r="H12" s="49">
        <v>0</v>
      </c>
      <c r="I12" s="49">
        <v>92</v>
      </c>
      <c r="J12" s="49">
        <v>0</v>
      </c>
      <c r="K12" s="49">
        <v>0</v>
      </c>
      <c r="L12" s="49">
        <v>0</v>
      </c>
      <c r="M12" s="49">
        <v>943</v>
      </c>
      <c r="N12" s="49">
        <v>0</v>
      </c>
      <c r="O12" s="49">
        <v>0</v>
      </c>
      <c r="P12" s="49">
        <v>0</v>
      </c>
      <c r="Q12" s="49">
        <v>0</v>
      </c>
      <c r="R12" s="49">
        <v>0</v>
      </c>
    </row>
    <row r="13" spans="1:23" x14ac:dyDescent="0.35">
      <c r="B13" s="64" t="s">
        <v>474</v>
      </c>
      <c r="C13" s="64" t="s">
        <v>46</v>
      </c>
      <c r="D13" s="64" t="s">
        <v>475</v>
      </c>
      <c r="E13" s="64" t="s">
        <v>109</v>
      </c>
      <c r="F13" s="64" t="s">
        <v>476</v>
      </c>
      <c r="G13" s="64" t="s">
        <v>477</v>
      </c>
      <c r="H13" s="49">
        <v>0</v>
      </c>
      <c r="I13" s="49">
        <v>0</v>
      </c>
      <c r="J13" s="49">
        <v>0</v>
      </c>
      <c r="K13" s="49">
        <v>0</v>
      </c>
      <c r="L13" s="49">
        <v>150</v>
      </c>
      <c r="M13" s="49">
        <v>0</v>
      </c>
      <c r="N13" s="49">
        <v>0</v>
      </c>
      <c r="O13" s="49">
        <v>0</v>
      </c>
      <c r="P13" s="49">
        <v>0</v>
      </c>
      <c r="Q13" s="49">
        <v>0</v>
      </c>
      <c r="R13" s="49">
        <v>0</v>
      </c>
    </row>
    <row r="14" spans="1:23" s="1" customFormat="1" ht="15.5" x14ac:dyDescent="0.35">
      <c r="A14" s="10"/>
      <c r="B14" s="10"/>
      <c r="C14" s="10"/>
      <c r="D14" s="10"/>
      <c r="E14" s="10"/>
      <c r="F14" s="11"/>
      <c r="G14" s="8" t="s">
        <v>478</v>
      </c>
      <c r="H14" s="8">
        <f>SUM(H10:H13)</f>
        <v>55</v>
      </c>
      <c r="I14" s="8">
        <f>SUM(I10:I13)</f>
        <v>592</v>
      </c>
      <c r="J14" s="8">
        <f>SUM(J10:J13)</f>
        <v>0</v>
      </c>
      <c r="K14" s="8">
        <f>SUM(K10:K13)</f>
        <v>0</v>
      </c>
      <c r="L14" s="8">
        <f>SUM(L10:L13)</f>
        <v>150</v>
      </c>
      <c r="M14" s="8">
        <f>SUM(M10:M13)</f>
        <v>1388</v>
      </c>
      <c r="N14" s="8">
        <f>SUM(N10:N13)</f>
        <v>0</v>
      </c>
      <c r="O14" s="8">
        <f>SUM(O10:O13)</f>
        <v>0</v>
      </c>
      <c r="P14" s="8">
        <f>SUM(P10:P13)</f>
        <v>0</v>
      </c>
      <c r="Q14" s="8">
        <f>SUM(Q10:Q13)</f>
        <v>0</v>
      </c>
      <c r="R14" s="8">
        <f>SUM(R10:R13)</f>
        <v>0</v>
      </c>
      <c r="S14" s="8">
        <f>I14+K14+M14+O14+Q14+R14-H14-J14-L14-N14-P14</f>
        <v>1775</v>
      </c>
      <c r="T14" s="8">
        <f>I14+K14+M14+O14+Q14+R14</f>
        <v>1980</v>
      </c>
      <c r="U14" s="8">
        <f>H14+J14+L14+N14+P14</f>
        <v>205</v>
      </c>
      <c r="V14" s="2"/>
      <c r="W14" s="2"/>
    </row>
    <row r="15" spans="1:23" x14ac:dyDescent="0.35">
      <c r="G15" s="8" t="s">
        <v>479</v>
      </c>
      <c r="H15" s="8">
        <f>H9+H14</f>
        <v>311</v>
      </c>
      <c r="I15" s="8">
        <f t="shared" ref="I15:R15" si="1">I9+I14</f>
        <v>654</v>
      </c>
      <c r="J15" s="8">
        <f t="shared" si="1"/>
        <v>0</v>
      </c>
      <c r="K15" s="8">
        <f t="shared" si="1"/>
        <v>0</v>
      </c>
      <c r="L15" s="8">
        <f t="shared" si="1"/>
        <v>150</v>
      </c>
      <c r="M15" s="8">
        <f t="shared" si="1"/>
        <v>2054</v>
      </c>
      <c r="N15" s="8">
        <f t="shared" si="1"/>
        <v>0</v>
      </c>
      <c r="O15" s="8">
        <f t="shared" si="1"/>
        <v>0</v>
      </c>
      <c r="P15" s="8">
        <f t="shared" si="1"/>
        <v>0</v>
      </c>
      <c r="Q15" s="8">
        <f t="shared" si="1"/>
        <v>133</v>
      </c>
      <c r="R15" s="8">
        <f t="shared" si="1"/>
        <v>0</v>
      </c>
      <c r="S15" s="8"/>
      <c r="T15" s="8">
        <f>I15+K15+M15+O15+Q15+R15</f>
        <v>2841</v>
      </c>
      <c r="U15" s="8">
        <f>H15+J15+L15+N15+P15</f>
        <v>461</v>
      </c>
    </row>
    <row r="16" spans="1:23" x14ac:dyDescent="0.35">
      <c r="G16" s="8" t="s">
        <v>355</v>
      </c>
      <c r="H16" s="8"/>
      <c r="I16" s="8">
        <f>I15-H15</f>
        <v>343</v>
      </c>
      <c r="J16" s="8"/>
      <c r="K16" s="8">
        <f>K15-J15</f>
        <v>0</v>
      </c>
      <c r="L16" s="8"/>
      <c r="M16" s="8">
        <f>M15-L15</f>
        <v>1904</v>
      </c>
      <c r="N16" s="8"/>
      <c r="O16" s="8">
        <f>O15-N15</f>
        <v>0</v>
      </c>
      <c r="P16" s="8"/>
      <c r="Q16" s="8">
        <f>Q15-P15</f>
        <v>133</v>
      </c>
      <c r="R16" s="8">
        <f>R15</f>
        <v>0</v>
      </c>
      <c r="S16" s="8">
        <f>I15+K15+M15+O15+Q15+R15-H15-J15-L15-N15-P15</f>
        <v>2380</v>
      </c>
      <c r="T16" s="8"/>
      <c r="U16" s="8"/>
    </row>
  </sheetData>
  <mergeCells count="2">
    <mergeCell ref="A1:E1"/>
    <mergeCell ref="H4:U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84C7D-EB59-4619-AD8B-015ED50A8903}">
  <dimension ref="A1:W31"/>
  <sheetViews>
    <sheetView topLeftCell="E13" zoomScale="80" zoomScaleNormal="80" workbookViewId="0">
      <selection activeCell="H30" sqref="H30"/>
    </sheetView>
  </sheetViews>
  <sheetFormatPr defaultRowHeight="12.5" x14ac:dyDescent="0.25"/>
  <cols>
    <col min="1" max="1" width="5.765625" style="48" bestFit="1" customWidth="1"/>
    <col min="2" max="2" width="14.07421875" style="48" bestFit="1" customWidth="1"/>
    <col min="3" max="3" width="11.61328125" style="48" bestFit="1" customWidth="1"/>
    <col min="4" max="4" width="20.3046875" style="48" bestFit="1" customWidth="1"/>
    <col min="5" max="5" width="14.23046875" style="48" customWidth="1"/>
    <col min="6" max="7" width="22.3828125" style="48" bestFit="1" customWidth="1"/>
    <col min="8" max="8" width="5.4609375" style="48" bestFit="1" customWidth="1"/>
    <col min="9" max="9" width="5.765625" style="48" bestFit="1" customWidth="1"/>
    <col min="10" max="10" width="5.4609375" style="48" bestFit="1" customWidth="1"/>
    <col min="11" max="11" width="5.765625" style="48" bestFit="1" customWidth="1"/>
    <col min="12" max="12" width="5.84375" style="48" bestFit="1" customWidth="1"/>
    <col min="13" max="13" width="5.765625" style="48" bestFit="1" customWidth="1"/>
    <col min="14" max="14" width="5.4609375" style="48" bestFit="1" customWidth="1"/>
    <col min="15" max="15" width="5.765625" style="48" bestFit="1" customWidth="1"/>
    <col min="16" max="16" width="5.4609375" style="48" bestFit="1" customWidth="1"/>
    <col min="17" max="17" width="5.765625" style="48" bestFit="1" customWidth="1"/>
    <col min="18" max="18" width="8.84375" style="48" bestFit="1" customWidth="1"/>
    <col min="19" max="19" width="10.4609375" style="48" bestFit="1" customWidth="1"/>
    <col min="20" max="20" width="7.3046875" style="48" bestFit="1" customWidth="1"/>
    <col min="21" max="21" width="7.4609375" style="48" bestFit="1" customWidth="1"/>
    <col min="22" max="16384" width="9.23046875" style="48"/>
  </cols>
  <sheetData>
    <row r="1" spans="1:23" s="2" customFormat="1" ht="21" x14ac:dyDescent="0.5">
      <c r="A1" s="61" t="s">
        <v>333</v>
      </c>
      <c r="B1" s="61"/>
      <c r="C1" s="61"/>
      <c r="D1" s="61"/>
      <c r="E1" s="61"/>
      <c r="F1" s="45"/>
      <c r="G1" s="46"/>
      <c r="H1" s="46"/>
    </row>
    <row r="2" spans="1:23" s="2" customFormat="1" ht="13" x14ac:dyDescent="0.3">
      <c r="F2" s="47"/>
    </row>
    <row r="3" spans="1:23" s="2" customFormat="1" ht="13" x14ac:dyDescent="0.3">
      <c r="F3" s="47"/>
    </row>
    <row r="4" spans="1:23" s="2" customFormat="1" ht="13" x14ac:dyDescent="0.3">
      <c r="F4" s="47"/>
      <c r="H4" s="58" t="s">
        <v>389</v>
      </c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60"/>
    </row>
    <row r="5" spans="1:23" s="2" customFormat="1" ht="26" x14ac:dyDescent="0.3">
      <c r="A5" s="8" t="s">
        <v>0</v>
      </c>
      <c r="B5" s="8" t="s">
        <v>1</v>
      </c>
      <c r="C5" s="8" t="s">
        <v>2</v>
      </c>
      <c r="D5" s="8" t="s">
        <v>3</v>
      </c>
      <c r="E5" s="9" t="s">
        <v>107</v>
      </c>
      <c r="F5" s="9" t="s">
        <v>83</v>
      </c>
      <c r="G5" s="8" t="s">
        <v>84</v>
      </c>
      <c r="H5" s="8" t="s">
        <v>4</v>
      </c>
      <c r="I5" s="8" t="s">
        <v>5</v>
      </c>
      <c r="J5" s="8" t="s">
        <v>6</v>
      </c>
      <c r="K5" s="8" t="s">
        <v>7</v>
      </c>
      <c r="L5" s="8" t="s">
        <v>8</v>
      </c>
      <c r="M5" s="8" t="s">
        <v>9</v>
      </c>
      <c r="N5" s="8" t="s">
        <v>10</v>
      </c>
      <c r="O5" s="8" t="s">
        <v>11</v>
      </c>
      <c r="P5" s="8" t="s">
        <v>81</v>
      </c>
      <c r="Q5" s="8" t="s">
        <v>82</v>
      </c>
      <c r="R5" s="12" t="s">
        <v>229</v>
      </c>
      <c r="S5" s="8" t="s">
        <v>57</v>
      </c>
      <c r="T5" s="8" t="s">
        <v>294</v>
      </c>
      <c r="U5" s="8" t="s">
        <v>295</v>
      </c>
    </row>
    <row r="6" spans="1:23" x14ac:dyDescent="0.25">
      <c r="A6" s="48" t="s">
        <v>388</v>
      </c>
      <c r="B6" s="48" t="s">
        <v>390</v>
      </c>
      <c r="C6" s="48" t="s">
        <v>45</v>
      </c>
      <c r="D6" s="48" t="s">
        <v>391</v>
      </c>
      <c r="E6" s="48" t="s">
        <v>109</v>
      </c>
      <c r="F6" s="48" t="s">
        <v>21</v>
      </c>
      <c r="G6" s="48" t="s">
        <v>395</v>
      </c>
      <c r="H6" s="48">
        <v>40</v>
      </c>
      <c r="I6" s="48">
        <v>0</v>
      </c>
      <c r="J6" s="48">
        <v>0</v>
      </c>
      <c r="K6" s="48">
        <v>0</v>
      </c>
      <c r="L6" s="48">
        <v>0</v>
      </c>
      <c r="M6" s="48">
        <v>40</v>
      </c>
      <c r="N6" s="48">
        <v>0</v>
      </c>
      <c r="O6" s="48">
        <v>0</v>
      </c>
      <c r="P6" s="48">
        <v>0</v>
      </c>
      <c r="Q6" s="48">
        <v>0</v>
      </c>
      <c r="R6" s="48">
        <v>0</v>
      </c>
    </row>
    <row r="7" spans="1:23" x14ac:dyDescent="0.25">
      <c r="B7" s="48" t="s">
        <v>392</v>
      </c>
      <c r="C7" s="48" t="s">
        <v>393</v>
      </c>
      <c r="D7" s="48" t="s">
        <v>394</v>
      </c>
      <c r="E7" s="48" t="s">
        <v>178</v>
      </c>
      <c r="F7" s="48" t="s">
        <v>21</v>
      </c>
      <c r="G7" s="48" t="s">
        <v>94</v>
      </c>
      <c r="H7" s="48">
        <v>331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0</v>
      </c>
      <c r="Q7" s="48">
        <v>131.5</v>
      </c>
      <c r="R7" s="48">
        <v>0</v>
      </c>
    </row>
    <row r="8" spans="1:23" x14ac:dyDescent="0.25">
      <c r="B8" s="48" t="s">
        <v>396</v>
      </c>
      <c r="C8" s="48" t="s">
        <v>397</v>
      </c>
      <c r="D8" s="48" t="s">
        <v>398</v>
      </c>
      <c r="E8" s="48" t="s">
        <v>108</v>
      </c>
      <c r="F8" s="48" t="s">
        <v>85</v>
      </c>
      <c r="G8" s="48" t="s">
        <v>395</v>
      </c>
      <c r="H8" s="48">
        <v>0</v>
      </c>
      <c r="I8" s="48">
        <v>0</v>
      </c>
      <c r="J8" s="48">
        <v>0</v>
      </c>
      <c r="K8" s="48">
        <v>0</v>
      </c>
      <c r="L8" s="48">
        <v>126</v>
      </c>
      <c r="M8" s="48">
        <v>410</v>
      </c>
      <c r="N8" s="48">
        <v>0</v>
      </c>
      <c r="O8" s="48">
        <v>0</v>
      </c>
      <c r="P8" s="48">
        <v>0</v>
      </c>
      <c r="Q8" s="48">
        <v>0</v>
      </c>
      <c r="R8" s="48">
        <v>0</v>
      </c>
    </row>
    <row r="10" spans="1:23" s="1" customFormat="1" ht="15.5" x14ac:dyDescent="0.35">
      <c r="A10" s="10"/>
      <c r="B10" s="10"/>
      <c r="C10" s="10"/>
      <c r="D10" s="10"/>
      <c r="E10" s="10"/>
      <c r="F10" s="11"/>
      <c r="G10" s="8" t="s">
        <v>23</v>
      </c>
      <c r="H10" s="8">
        <f>SUM(H6:H8)</f>
        <v>371</v>
      </c>
      <c r="I10" s="8">
        <f t="shared" ref="I10:R10" si="0">SUM(I6:I8)</f>
        <v>0</v>
      </c>
      <c r="J10" s="8">
        <f t="shared" si="0"/>
        <v>0</v>
      </c>
      <c r="K10" s="8">
        <f t="shared" si="0"/>
        <v>0</v>
      </c>
      <c r="L10" s="8">
        <f t="shared" si="0"/>
        <v>126</v>
      </c>
      <c r="M10" s="8">
        <f t="shared" si="0"/>
        <v>450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131.5</v>
      </c>
      <c r="R10" s="8">
        <f t="shared" si="0"/>
        <v>0</v>
      </c>
      <c r="S10" s="8">
        <f>I10+K10+M10+O10+Q10+R10-H10-J10-L10-N10-P10</f>
        <v>84.5</v>
      </c>
      <c r="T10" s="8">
        <f>I10+K10+M10+O10+Q10+R10</f>
        <v>581.5</v>
      </c>
      <c r="U10" s="8">
        <f>H10+J10+L10+N10+P10</f>
        <v>497</v>
      </c>
      <c r="V10" s="2"/>
      <c r="W10" s="2"/>
    </row>
    <row r="11" spans="1:23" x14ac:dyDescent="0.25">
      <c r="A11" s="48" t="s">
        <v>399</v>
      </c>
      <c r="B11" s="48" t="s">
        <v>400</v>
      </c>
      <c r="C11" s="48" t="s">
        <v>401</v>
      </c>
      <c r="D11" s="48" t="s">
        <v>402</v>
      </c>
      <c r="E11" s="48" t="s">
        <v>403</v>
      </c>
      <c r="F11" s="48" t="s">
        <v>21</v>
      </c>
      <c r="G11" s="48" t="s">
        <v>404</v>
      </c>
      <c r="H11" s="48">
        <v>128</v>
      </c>
      <c r="I11" s="48">
        <v>296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</row>
    <row r="12" spans="1:23" x14ac:dyDescent="0.25">
      <c r="B12" s="48" t="s">
        <v>405</v>
      </c>
      <c r="C12" s="48" t="s">
        <v>45</v>
      </c>
      <c r="D12" s="48" t="s">
        <v>406</v>
      </c>
      <c r="E12" s="48" t="s">
        <v>109</v>
      </c>
      <c r="F12" s="48" t="s">
        <v>21</v>
      </c>
      <c r="G12" s="48" t="s">
        <v>69</v>
      </c>
      <c r="H12" s="48">
        <v>60</v>
      </c>
      <c r="I12" s="48">
        <v>0</v>
      </c>
      <c r="J12" s="48">
        <v>107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</row>
    <row r="13" spans="1:23" x14ac:dyDescent="0.25">
      <c r="B13" s="48" t="s">
        <v>407</v>
      </c>
      <c r="C13" s="48" t="s">
        <v>20</v>
      </c>
      <c r="D13" s="48" t="s">
        <v>408</v>
      </c>
      <c r="E13" s="48" t="s">
        <v>178</v>
      </c>
      <c r="F13" s="48" t="s">
        <v>409</v>
      </c>
      <c r="G13" s="48" t="s">
        <v>404</v>
      </c>
      <c r="H13" s="48">
        <v>0</v>
      </c>
      <c r="I13" s="48">
        <v>32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</row>
    <row r="14" spans="1:23" x14ac:dyDescent="0.25">
      <c r="B14" s="48" t="s">
        <v>410</v>
      </c>
      <c r="C14" s="48" t="s">
        <v>43</v>
      </c>
      <c r="D14" s="48" t="s">
        <v>411</v>
      </c>
      <c r="E14" s="48" t="s">
        <v>109</v>
      </c>
      <c r="F14" s="48" t="s">
        <v>21</v>
      </c>
      <c r="G14" s="48" t="s">
        <v>412</v>
      </c>
      <c r="H14" s="48">
        <v>1881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</row>
    <row r="15" spans="1:23" x14ac:dyDescent="0.25">
      <c r="B15" s="48" t="s">
        <v>413</v>
      </c>
      <c r="C15" s="48" t="s">
        <v>119</v>
      </c>
      <c r="D15" s="48" t="s">
        <v>414</v>
      </c>
      <c r="E15" s="48" t="s">
        <v>109</v>
      </c>
      <c r="F15" s="48" t="s">
        <v>21</v>
      </c>
      <c r="G15" s="48" t="s">
        <v>415</v>
      </c>
      <c r="H15" s="48">
        <v>48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</row>
    <row r="16" spans="1:23" x14ac:dyDescent="0.25">
      <c r="B16" s="48" t="s">
        <v>416</v>
      </c>
      <c r="C16" s="48" t="s">
        <v>43</v>
      </c>
      <c r="D16" s="48" t="s">
        <v>417</v>
      </c>
      <c r="E16" s="48" t="s">
        <v>109</v>
      </c>
      <c r="F16" s="48" t="s">
        <v>21</v>
      </c>
      <c r="G16" s="48" t="s">
        <v>418</v>
      </c>
      <c r="H16" s="48">
        <v>1013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</row>
    <row r="17" spans="1:23" x14ac:dyDescent="0.25">
      <c r="B17" s="48" t="s">
        <v>419</v>
      </c>
      <c r="C17" s="48" t="s">
        <v>43</v>
      </c>
      <c r="D17" s="48" t="s">
        <v>420</v>
      </c>
      <c r="E17" s="48" t="s">
        <v>109</v>
      </c>
      <c r="F17" s="48" t="s">
        <v>21</v>
      </c>
      <c r="G17" s="48" t="s">
        <v>421</v>
      </c>
      <c r="H17" s="48">
        <v>138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</row>
    <row r="18" spans="1:23" x14ac:dyDescent="0.25">
      <c r="B18" s="48" t="s">
        <v>422</v>
      </c>
      <c r="C18" s="48" t="s">
        <v>43</v>
      </c>
      <c r="D18" s="48" t="s">
        <v>423</v>
      </c>
      <c r="E18" s="48" t="s">
        <v>109</v>
      </c>
      <c r="F18" s="48" t="s">
        <v>21</v>
      </c>
      <c r="G18" s="48" t="s">
        <v>418</v>
      </c>
      <c r="H18" s="48">
        <v>269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</row>
    <row r="19" spans="1:23" x14ac:dyDescent="0.25">
      <c r="B19" s="48" t="s">
        <v>424</v>
      </c>
      <c r="C19" s="48" t="s">
        <v>43</v>
      </c>
      <c r="D19" s="48" t="s">
        <v>425</v>
      </c>
      <c r="E19" s="48" t="s">
        <v>109</v>
      </c>
      <c r="F19" s="48" t="s">
        <v>21</v>
      </c>
      <c r="G19" s="48" t="s">
        <v>426</v>
      </c>
      <c r="H19" s="48">
        <v>244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</row>
    <row r="20" spans="1:23" x14ac:dyDescent="0.25">
      <c r="B20" s="48" t="s">
        <v>427</v>
      </c>
      <c r="C20" s="48" t="s">
        <v>25</v>
      </c>
      <c r="D20" s="48" t="s">
        <v>428</v>
      </c>
      <c r="E20" s="48" t="s">
        <v>109</v>
      </c>
      <c r="F20" s="48" t="s">
        <v>21</v>
      </c>
      <c r="G20" s="48" t="s">
        <v>69</v>
      </c>
      <c r="H20" s="48">
        <v>41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</row>
    <row r="21" spans="1:23" x14ac:dyDescent="0.25">
      <c r="B21" s="48" t="s">
        <v>429</v>
      </c>
      <c r="C21" s="48" t="s">
        <v>43</v>
      </c>
      <c r="D21" s="48" t="s">
        <v>430</v>
      </c>
      <c r="E21" s="48" t="s">
        <v>110</v>
      </c>
      <c r="F21" s="48" t="s">
        <v>21</v>
      </c>
      <c r="G21" s="48" t="s">
        <v>21</v>
      </c>
      <c r="H21" s="48">
        <v>1845</v>
      </c>
      <c r="I21" s="48">
        <v>1932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</row>
    <row r="22" spans="1:23" x14ac:dyDescent="0.25">
      <c r="B22" s="48" t="s">
        <v>431</v>
      </c>
      <c r="C22" s="48" t="s">
        <v>147</v>
      </c>
      <c r="D22" s="48" t="s">
        <v>432</v>
      </c>
      <c r="E22" s="48" t="s">
        <v>109</v>
      </c>
      <c r="F22" s="48" t="s">
        <v>21</v>
      </c>
      <c r="G22" s="48" t="s">
        <v>433</v>
      </c>
      <c r="H22" s="48">
        <v>788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</row>
    <row r="23" spans="1:23" x14ac:dyDescent="0.25">
      <c r="B23" s="48" t="s">
        <v>434</v>
      </c>
      <c r="C23" s="48" t="s">
        <v>435</v>
      </c>
      <c r="D23" s="48" t="s">
        <v>436</v>
      </c>
      <c r="E23" s="48" t="s">
        <v>108</v>
      </c>
      <c r="F23" s="48" t="s">
        <v>437</v>
      </c>
      <c r="G23" s="48" t="s">
        <v>438</v>
      </c>
      <c r="H23" s="48">
        <v>0</v>
      </c>
      <c r="I23" s="48">
        <v>204</v>
      </c>
      <c r="J23" s="48">
        <v>0</v>
      </c>
      <c r="K23" s="48">
        <v>0</v>
      </c>
      <c r="L23" s="48">
        <v>0</v>
      </c>
      <c r="M23" s="48">
        <v>505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</row>
    <row r="24" spans="1:23" x14ac:dyDescent="0.25">
      <c r="B24" s="48" t="s">
        <v>439</v>
      </c>
      <c r="C24" s="48" t="s">
        <v>440</v>
      </c>
      <c r="D24" s="48" t="s">
        <v>441</v>
      </c>
      <c r="E24" s="48" t="s">
        <v>109</v>
      </c>
      <c r="F24" s="48" t="s">
        <v>78</v>
      </c>
      <c r="G24" s="48" t="s">
        <v>75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20</v>
      </c>
      <c r="N24" s="48">
        <v>20</v>
      </c>
      <c r="O24" s="48">
        <v>0</v>
      </c>
      <c r="P24" s="48">
        <v>0</v>
      </c>
      <c r="Q24" s="48">
        <v>0</v>
      </c>
      <c r="R24" s="48">
        <v>0</v>
      </c>
    </row>
    <row r="25" spans="1:23" x14ac:dyDescent="0.25">
      <c r="B25" s="48" t="s">
        <v>442</v>
      </c>
      <c r="C25" s="48" t="s">
        <v>20</v>
      </c>
      <c r="D25" s="48" t="s">
        <v>443</v>
      </c>
      <c r="E25" s="48" t="s">
        <v>110</v>
      </c>
      <c r="F25" s="48" t="s">
        <v>444</v>
      </c>
      <c r="G25" s="48" t="s">
        <v>444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  <c r="M25" s="48">
        <v>35</v>
      </c>
      <c r="N25" s="48">
        <v>25</v>
      </c>
      <c r="O25" s="48">
        <v>0</v>
      </c>
      <c r="P25" s="48">
        <v>0</v>
      </c>
      <c r="Q25" s="48">
        <v>0</v>
      </c>
      <c r="R25" s="48">
        <v>0</v>
      </c>
    </row>
    <row r="26" spans="1:23" x14ac:dyDescent="0.25">
      <c r="B26" s="48" t="s">
        <v>445</v>
      </c>
      <c r="C26" s="48" t="s">
        <v>446</v>
      </c>
      <c r="D26" s="48" t="s">
        <v>447</v>
      </c>
      <c r="E26" s="48" t="s">
        <v>108</v>
      </c>
      <c r="F26" s="48" t="s">
        <v>437</v>
      </c>
      <c r="G26" s="48" t="s">
        <v>448</v>
      </c>
      <c r="H26" s="48">
        <v>0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983</v>
      </c>
      <c r="P26" s="48">
        <v>0</v>
      </c>
      <c r="Q26" s="48">
        <v>0</v>
      </c>
      <c r="R26" s="48">
        <v>0</v>
      </c>
    </row>
    <row r="27" spans="1:23" x14ac:dyDescent="0.25">
      <c r="B27" s="48" t="s">
        <v>449</v>
      </c>
      <c r="C27" s="48" t="s">
        <v>450</v>
      </c>
      <c r="D27" s="48" t="s">
        <v>451</v>
      </c>
      <c r="E27" s="48" t="s">
        <v>108</v>
      </c>
      <c r="F27" s="48" t="s">
        <v>437</v>
      </c>
      <c r="G27" s="48" t="s">
        <v>21</v>
      </c>
      <c r="H27" s="48">
        <v>0</v>
      </c>
      <c r="I27" s="48">
        <v>380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</row>
    <row r="29" spans="1:23" s="1" customFormat="1" ht="15.5" x14ac:dyDescent="0.35">
      <c r="A29" s="10"/>
      <c r="B29" s="10"/>
      <c r="C29" s="10"/>
      <c r="D29" s="10"/>
      <c r="E29" s="10"/>
      <c r="F29" s="11"/>
      <c r="G29" s="8" t="s">
        <v>27</v>
      </c>
      <c r="H29" s="8">
        <f t="shared" ref="H29:R29" si="1">SUM(H11:H27)</f>
        <v>6455</v>
      </c>
      <c r="I29" s="8">
        <f t="shared" si="1"/>
        <v>2844</v>
      </c>
      <c r="J29" s="8">
        <f t="shared" si="1"/>
        <v>107</v>
      </c>
      <c r="K29" s="8">
        <f t="shared" si="1"/>
        <v>0</v>
      </c>
      <c r="L29" s="8">
        <f t="shared" si="1"/>
        <v>0</v>
      </c>
      <c r="M29" s="8">
        <f t="shared" si="1"/>
        <v>560</v>
      </c>
      <c r="N29" s="8">
        <f t="shared" si="1"/>
        <v>45</v>
      </c>
      <c r="O29" s="8">
        <f t="shared" si="1"/>
        <v>983</v>
      </c>
      <c r="P29" s="8">
        <f t="shared" si="1"/>
        <v>0</v>
      </c>
      <c r="Q29" s="8">
        <f t="shared" si="1"/>
        <v>0</v>
      </c>
      <c r="R29" s="8">
        <f t="shared" si="1"/>
        <v>0</v>
      </c>
      <c r="S29" s="8">
        <f>I29+K29+M29+O29+Q29+R29-H29-J29-L29-N29-P29</f>
        <v>-2220</v>
      </c>
      <c r="T29" s="8">
        <f>I29+K29+M29+O29+Q29+R29</f>
        <v>4387</v>
      </c>
      <c r="U29" s="8">
        <f>H29+J29+L29+N29+P29</f>
        <v>6607</v>
      </c>
      <c r="V29" s="2"/>
      <c r="W29" s="2"/>
    </row>
    <row r="30" spans="1:23" ht="13" x14ac:dyDescent="0.3">
      <c r="G30" s="8" t="s">
        <v>354</v>
      </c>
      <c r="H30" s="8">
        <f t="shared" ref="H30:K30" si="2">H10+H29</f>
        <v>6826</v>
      </c>
      <c r="I30" s="8">
        <f t="shared" si="2"/>
        <v>2844</v>
      </c>
      <c r="J30" s="8">
        <f t="shared" si="2"/>
        <v>107</v>
      </c>
      <c r="K30" s="8">
        <f t="shared" si="2"/>
        <v>0</v>
      </c>
      <c r="L30" s="8">
        <f>L10+L29</f>
        <v>126</v>
      </c>
      <c r="M30" s="8">
        <f>M10+M29</f>
        <v>1010</v>
      </c>
      <c r="N30" s="8">
        <f t="shared" ref="N30:R30" si="3">N10+N29</f>
        <v>45</v>
      </c>
      <c r="O30" s="8">
        <f t="shared" si="3"/>
        <v>983</v>
      </c>
      <c r="P30" s="8">
        <f t="shared" si="3"/>
        <v>0</v>
      </c>
      <c r="Q30" s="8">
        <f t="shared" si="3"/>
        <v>131.5</v>
      </c>
      <c r="R30" s="8">
        <f t="shared" si="3"/>
        <v>0</v>
      </c>
      <c r="S30" s="8"/>
      <c r="T30" s="8">
        <f>I30+K30+M30+O30+Q30+R30</f>
        <v>4968.5</v>
      </c>
      <c r="U30" s="8">
        <f>H30+J30+L30+N30+P30</f>
        <v>7104</v>
      </c>
    </row>
    <row r="31" spans="1:23" ht="13" x14ac:dyDescent="0.3">
      <c r="G31" s="8" t="s">
        <v>355</v>
      </c>
      <c r="H31" s="8"/>
      <c r="I31" s="8">
        <f>I30-H30</f>
        <v>-3982</v>
      </c>
      <c r="J31" s="8"/>
      <c r="K31" s="8">
        <f>K30-J30</f>
        <v>-107</v>
      </c>
      <c r="L31" s="8"/>
      <c r="M31" s="8">
        <f>M30-L30</f>
        <v>884</v>
      </c>
      <c r="N31" s="8"/>
      <c r="O31" s="8">
        <f>O30-N30</f>
        <v>938</v>
      </c>
      <c r="P31" s="8"/>
      <c r="Q31" s="8">
        <f>Q30-P30</f>
        <v>131.5</v>
      </c>
      <c r="R31" s="8">
        <f>R30</f>
        <v>0</v>
      </c>
      <c r="S31" s="8">
        <f>I30+K30+M30+O30+Q30+R30-H30-J30-L30-N30-P30</f>
        <v>-2135.5</v>
      </c>
      <c r="T31" s="8"/>
      <c r="U31" s="8"/>
    </row>
  </sheetData>
  <mergeCells count="2">
    <mergeCell ref="H4:U4"/>
    <mergeCell ref="A1:E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12"/>
  <sheetViews>
    <sheetView zoomScale="70" zoomScaleNormal="70" workbookViewId="0">
      <pane ySplit="5" topLeftCell="A43" activePane="bottomLeft" state="frozen"/>
      <selection activeCell="D1" sqref="D1"/>
      <selection pane="bottomLeft" activeCell="F71" sqref="F71"/>
    </sheetView>
  </sheetViews>
  <sheetFormatPr defaultRowHeight="15.5" x14ac:dyDescent="0.35"/>
  <cols>
    <col min="2" max="2" width="13.53515625" bestFit="1" customWidth="1"/>
    <col min="3" max="3" width="12.69140625" bestFit="1" customWidth="1"/>
    <col min="4" max="4" width="23.07421875" bestFit="1" customWidth="1"/>
    <col min="5" max="5" width="16.4609375" bestFit="1" customWidth="1"/>
    <col min="6" max="6" width="26.3046875" bestFit="1" customWidth="1"/>
    <col min="7" max="7" width="27.53515625" bestFit="1" customWidth="1"/>
    <col min="19" max="19" width="9.4609375" customWidth="1"/>
  </cols>
  <sheetData>
    <row r="1" spans="1:24" s="1" customFormat="1" ht="23.5" x14ac:dyDescent="0.55000000000000004">
      <c r="A1" s="61" t="s">
        <v>331</v>
      </c>
      <c r="B1" s="61"/>
      <c r="C1" s="61"/>
      <c r="D1" s="61"/>
      <c r="E1" s="4"/>
      <c r="F1" s="4"/>
      <c r="G1" s="5"/>
      <c r="H1" s="5"/>
    </row>
    <row r="2" spans="1:24" s="1" customFormat="1" x14ac:dyDescent="0.35">
      <c r="F2" s="3"/>
    </row>
    <row r="3" spans="1:24" s="1" customFormat="1" x14ac:dyDescent="0.35">
      <c r="F3" s="3"/>
    </row>
    <row r="4" spans="1:24" s="1" customFormat="1" x14ac:dyDescent="0.35">
      <c r="F4" s="3"/>
      <c r="H4" s="58" t="s">
        <v>90</v>
      </c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60"/>
    </row>
    <row r="5" spans="1:24" s="1" customFormat="1" ht="26.5" x14ac:dyDescent="0.35">
      <c r="A5" s="8" t="s">
        <v>0</v>
      </c>
      <c r="B5" s="8" t="s">
        <v>1</v>
      </c>
      <c r="C5" s="8" t="s">
        <v>2</v>
      </c>
      <c r="D5" s="8" t="s">
        <v>3</v>
      </c>
      <c r="E5" s="9" t="s">
        <v>107</v>
      </c>
      <c r="F5" s="9" t="s">
        <v>83</v>
      </c>
      <c r="G5" s="8" t="s">
        <v>84</v>
      </c>
      <c r="H5" s="8" t="s">
        <v>4</v>
      </c>
      <c r="I5" s="8" t="s">
        <v>5</v>
      </c>
      <c r="J5" s="8" t="s">
        <v>6</v>
      </c>
      <c r="K5" s="8" t="s">
        <v>7</v>
      </c>
      <c r="L5" s="8" t="s">
        <v>8</v>
      </c>
      <c r="M5" s="8" t="s">
        <v>9</v>
      </c>
      <c r="N5" s="8" t="s">
        <v>10</v>
      </c>
      <c r="O5" s="8" t="s">
        <v>11</v>
      </c>
      <c r="P5" s="8" t="s">
        <v>81</v>
      </c>
      <c r="Q5" s="8" t="s">
        <v>82</v>
      </c>
      <c r="R5" s="12" t="s">
        <v>229</v>
      </c>
      <c r="S5" s="12" t="s">
        <v>57</v>
      </c>
      <c r="T5" s="8" t="s">
        <v>294</v>
      </c>
      <c r="U5" s="8" t="s">
        <v>295</v>
      </c>
      <c r="V5" s="2"/>
      <c r="W5" s="2"/>
      <c r="X5" s="2"/>
    </row>
    <row r="6" spans="1:24" s="6" customFormat="1" ht="14.5" x14ac:dyDescent="0.35">
      <c r="A6" s="6">
        <v>1</v>
      </c>
      <c r="B6" s="6" t="s">
        <v>217</v>
      </c>
      <c r="C6" s="6" t="s">
        <v>43</v>
      </c>
      <c r="D6" s="28" t="s">
        <v>369</v>
      </c>
      <c r="E6" s="6" t="s">
        <v>109</v>
      </c>
      <c r="F6" s="6" t="s">
        <v>21</v>
      </c>
      <c r="G6" s="6" t="s">
        <v>218</v>
      </c>
      <c r="H6" s="6">
        <v>463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</row>
    <row r="7" spans="1:24" s="6" customFormat="1" ht="14.5" x14ac:dyDescent="0.35">
      <c r="B7" s="6" t="s">
        <v>219</v>
      </c>
      <c r="C7" s="6" t="s">
        <v>92</v>
      </c>
      <c r="D7" s="6" t="s">
        <v>220</v>
      </c>
      <c r="E7" s="6" t="s">
        <v>109</v>
      </c>
      <c r="F7" s="6" t="s">
        <v>21</v>
      </c>
      <c r="G7" s="28" t="s">
        <v>370</v>
      </c>
      <c r="H7" s="6">
        <v>96</v>
      </c>
      <c r="I7" s="6">
        <v>0</v>
      </c>
      <c r="J7" s="6">
        <v>0</v>
      </c>
      <c r="K7" s="6">
        <v>0</v>
      </c>
      <c r="L7" s="6">
        <v>0</v>
      </c>
      <c r="M7" s="6">
        <v>96</v>
      </c>
      <c r="N7" s="6">
        <v>0</v>
      </c>
      <c r="O7" s="6">
        <v>0</v>
      </c>
      <c r="P7" s="6">
        <v>0</v>
      </c>
      <c r="Q7" s="6">
        <v>0</v>
      </c>
      <c r="R7" s="6">
        <v>0</v>
      </c>
    </row>
    <row r="8" spans="1:24" s="6" customFormat="1" ht="14.5" x14ac:dyDescent="0.35">
      <c r="B8" s="6" t="s">
        <v>221</v>
      </c>
      <c r="C8" s="6" t="s">
        <v>20</v>
      </c>
      <c r="D8" s="6" t="s">
        <v>222</v>
      </c>
      <c r="E8" s="6" t="s">
        <v>109</v>
      </c>
      <c r="F8" s="6" t="s">
        <v>223</v>
      </c>
      <c r="G8" s="28" t="s">
        <v>371</v>
      </c>
      <c r="H8" s="6">
        <v>0</v>
      </c>
      <c r="I8" s="6">
        <v>0</v>
      </c>
      <c r="J8" s="6">
        <v>0</v>
      </c>
      <c r="K8" s="6">
        <v>23.3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</row>
    <row r="9" spans="1:24" s="6" customFormat="1" ht="14.5" x14ac:dyDescent="0.35">
      <c r="B9" s="6" t="s">
        <v>224</v>
      </c>
      <c r="C9" s="6" t="s">
        <v>225</v>
      </c>
      <c r="D9" s="6" t="s">
        <v>226</v>
      </c>
      <c r="E9" s="6" t="s">
        <v>110</v>
      </c>
      <c r="F9" s="6" t="s">
        <v>75</v>
      </c>
      <c r="G9" s="6" t="s">
        <v>75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74</v>
      </c>
      <c r="N9" s="6">
        <v>0</v>
      </c>
      <c r="O9" s="6">
        <v>0</v>
      </c>
      <c r="P9" s="6">
        <v>0</v>
      </c>
      <c r="Q9" s="6">
        <v>0</v>
      </c>
      <c r="R9" s="6">
        <v>0</v>
      </c>
    </row>
    <row r="10" spans="1:24" s="6" customFormat="1" ht="14.5" x14ac:dyDescent="0.35">
      <c r="B10" s="6" t="s">
        <v>227</v>
      </c>
      <c r="C10" s="6" t="s">
        <v>43</v>
      </c>
      <c r="D10" s="6" t="s">
        <v>228</v>
      </c>
      <c r="E10" s="6" t="s">
        <v>109</v>
      </c>
      <c r="F10" s="6" t="s">
        <v>21</v>
      </c>
      <c r="G10" s="6" t="s">
        <v>89</v>
      </c>
      <c r="H10" s="6">
        <v>22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22</v>
      </c>
    </row>
    <row r="11" spans="1:24" s="6" customFormat="1" ht="14.5" x14ac:dyDescent="0.35">
      <c r="B11" s="6" t="s">
        <v>227</v>
      </c>
      <c r="C11" s="6" t="s">
        <v>230</v>
      </c>
      <c r="D11" s="6" t="s">
        <v>231</v>
      </c>
      <c r="E11" s="6" t="s">
        <v>109</v>
      </c>
      <c r="F11" s="6" t="s">
        <v>223</v>
      </c>
      <c r="G11" s="6" t="s">
        <v>21</v>
      </c>
      <c r="H11" s="6">
        <v>0</v>
      </c>
      <c r="I11" s="6">
        <v>75.599999999999994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</row>
    <row r="12" spans="1:24" s="6" customFormat="1" ht="14.5" x14ac:dyDescent="0.35">
      <c r="B12" s="6" t="s">
        <v>232</v>
      </c>
      <c r="C12" s="6" t="s">
        <v>233</v>
      </c>
      <c r="D12" s="6" t="s">
        <v>234</v>
      </c>
      <c r="E12" s="6" t="s">
        <v>109</v>
      </c>
      <c r="F12" s="6" t="s">
        <v>21</v>
      </c>
      <c r="G12" s="6" t="s">
        <v>94</v>
      </c>
      <c r="H12" s="6">
        <v>122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122</v>
      </c>
      <c r="R12" s="6">
        <v>0</v>
      </c>
    </row>
    <row r="13" spans="1:24" s="6" customFormat="1" ht="14.5" x14ac:dyDescent="0.35">
      <c r="B13" s="6" t="s">
        <v>235</v>
      </c>
      <c r="C13" s="6" t="s">
        <v>236</v>
      </c>
      <c r="D13" s="6" t="s">
        <v>237</v>
      </c>
      <c r="E13" s="6" t="s">
        <v>109</v>
      </c>
      <c r="F13" s="6" t="s">
        <v>21</v>
      </c>
      <c r="G13" s="6" t="s">
        <v>75</v>
      </c>
      <c r="H13" s="6">
        <v>20</v>
      </c>
      <c r="I13" s="6">
        <v>0</v>
      </c>
      <c r="J13" s="6">
        <v>0</v>
      </c>
      <c r="K13" s="6">
        <v>0</v>
      </c>
      <c r="L13" s="6">
        <v>0</v>
      </c>
      <c r="M13" s="6">
        <v>20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</row>
    <row r="14" spans="1:24" s="6" customFormat="1" ht="14.5" x14ac:dyDescent="0.35">
      <c r="B14" s="6" t="s">
        <v>238</v>
      </c>
      <c r="C14" s="6" t="s">
        <v>25</v>
      </c>
      <c r="D14" s="6" t="s">
        <v>239</v>
      </c>
      <c r="E14" s="6" t="s">
        <v>109</v>
      </c>
      <c r="F14" s="6" t="s">
        <v>21</v>
      </c>
      <c r="G14" s="6" t="s">
        <v>75</v>
      </c>
      <c r="H14" s="6">
        <v>100</v>
      </c>
      <c r="I14" s="6">
        <v>0</v>
      </c>
      <c r="J14" s="6">
        <v>0</v>
      </c>
      <c r="K14" s="6">
        <v>0</v>
      </c>
      <c r="L14" s="6">
        <v>0</v>
      </c>
      <c r="M14" s="6">
        <v>100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</row>
    <row r="15" spans="1:24" s="6" customFormat="1" ht="14.5" x14ac:dyDescent="0.35">
      <c r="B15" s="6" t="s">
        <v>240</v>
      </c>
      <c r="C15" s="6" t="s">
        <v>65</v>
      </c>
      <c r="D15" s="6" t="s">
        <v>241</v>
      </c>
      <c r="E15" s="6" t="s">
        <v>109</v>
      </c>
      <c r="F15" s="6" t="s">
        <v>21</v>
      </c>
      <c r="G15" s="6" t="s">
        <v>69</v>
      </c>
      <c r="H15" s="6">
        <v>152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</row>
    <row r="16" spans="1:24" s="6" customFormat="1" ht="14.5" x14ac:dyDescent="0.35">
      <c r="B16" s="6" t="s">
        <v>242</v>
      </c>
      <c r="C16" s="6" t="s">
        <v>236</v>
      </c>
      <c r="D16" s="6" t="s">
        <v>243</v>
      </c>
      <c r="E16" s="6" t="s">
        <v>109</v>
      </c>
      <c r="F16" s="6" t="s">
        <v>21</v>
      </c>
      <c r="G16" s="6" t="s">
        <v>69</v>
      </c>
      <c r="H16" s="6">
        <v>38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</row>
    <row r="17" spans="2:18" s="6" customFormat="1" ht="14.5" x14ac:dyDescent="0.35">
      <c r="B17" s="6" t="s">
        <v>244</v>
      </c>
      <c r="C17" s="6" t="s">
        <v>43</v>
      </c>
      <c r="D17" s="6" t="s">
        <v>245</v>
      </c>
      <c r="E17" s="6" t="s">
        <v>246</v>
      </c>
      <c r="F17" s="6" t="s">
        <v>21</v>
      </c>
      <c r="G17" s="6" t="s">
        <v>21</v>
      </c>
      <c r="H17" s="6">
        <v>330</v>
      </c>
      <c r="I17" s="6">
        <v>670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</row>
    <row r="18" spans="2:18" s="6" customFormat="1" ht="14.5" x14ac:dyDescent="0.35">
      <c r="B18" s="6" t="s">
        <v>247</v>
      </c>
      <c r="C18" s="6" t="s">
        <v>230</v>
      </c>
      <c r="D18" s="6" t="s">
        <v>250</v>
      </c>
      <c r="E18" s="6" t="s">
        <v>109</v>
      </c>
      <c r="F18" s="6" t="s">
        <v>21</v>
      </c>
      <c r="G18" s="6" t="s">
        <v>69</v>
      </c>
      <c r="H18" s="6">
        <v>150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</row>
    <row r="19" spans="2:18" s="6" customFormat="1" ht="14.5" x14ac:dyDescent="0.35">
      <c r="B19" s="6" t="s">
        <v>249</v>
      </c>
      <c r="C19" s="6" t="s">
        <v>230</v>
      </c>
      <c r="D19" s="6" t="s">
        <v>248</v>
      </c>
      <c r="E19" s="6" t="s">
        <v>109</v>
      </c>
      <c r="F19" s="6" t="s">
        <v>21</v>
      </c>
      <c r="G19" s="28" t="s">
        <v>370</v>
      </c>
      <c r="H19" s="6">
        <v>156</v>
      </c>
      <c r="I19" s="6">
        <v>0</v>
      </c>
      <c r="J19" s="6">
        <v>0</v>
      </c>
      <c r="K19" s="6">
        <v>0</v>
      </c>
      <c r="L19" s="6">
        <v>0</v>
      </c>
      <c r="M19" s="6">
        <v>156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</row>
    <row r="20" spans="2:18" s="6" customFormat="1" ht="14.5" x14ac:dyDescent="0.35">
      <c r="B20" s="6" t="s">
        <v>251</v>
      </c>
      <c r="C20" s="6" t="s">
        <v>230</v>
      </c>
      <c r="D20" s="6" t="s">
        <v>252</v>
      </c>
      <c r="E20" s="6" t="s">
        <v>109</v>
      </c>
      <c r="F20" s="6" t="s">
        <v>21</v>
      </c>
      <c r="G20" s="6" t="s">
        <v>253</v>
      </c>
      <c r="H20" s="6">
        <v>20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</row>
    <row r="21" spans="2:18" s="6" customFormat="1" ht="14.5" x14ac:dyDescent="0.35">
      <c r="B21" s="6" t="s">
        <v>254</v>
      </c>
      <c r="C21" s="6" t="s">
        <v>43</v>
      </c>
      <c r="D21" s="6" t="s">
        <v>255</v>
      </c>
      <c r="E21" s="6" t="s">
        <v>109</v>
      </c>
      <c r="F21" s="6" t="s">
        <v>21</v>
      </c>
      <c r="G21" s="6" t="s">
        <v>172</v>
      </c>
      <c r="H21" s="6">
        <v>209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</row>
    <row r="22" spans="2:18" s="6" customFormat="1" ht="14.5" x14ac:dyDescent="0.35">
      <c r="B22" s="6" t="s">
        <v>256</v>
      </c>
      <c r="C22" s="6" t="s">
        <v>43</v>
      </c>
      <c r="D22" s="6" t="s">
        <v>257</v>
      </c>
      <c r="E22" s="6" t="s">
        <v>109</v>
      </c>
      <c r="F22" s="6" t="s">
        <v>21</v>
      </c>
      <c r="G22" s="6" t="s">
        <v>67</v>
      </c>
      <c r="H22" s="6">
        <v>162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</row>
    <row r="23" spans="2:18" s="6" customFormat="1" ht="14.5" x14ac:dyDescent="0.35">
      <c r="B23" s="6" t="s">
        <v>258</v>
      </c>
      <c r="C23" s="6" t="s">
        <v>43</v>
      </c>
      <c r="D23" s="6" t="s">
        <v>259</v>
      </c>
      <c r="E23" s="6" t="s">
        <v>109</v>
      </c>
      <c r="F23" s="6" t="s">
        <v>21</v>
      </c>
      <c r="G23" s="28" t="s">
        <v>370</v>
      </c>
      <c r="H23" s="6">
        <v>102</v>
      </c>
      <c r="I23" s="6">
        <v>0</v>
      </c>
      <c r="J23" s="6">
        <v>0</v>
      </c>
      <c r="K23" s="6">
        <v>0</v>
      </c>
      <c r="L23" s="6">
        <v>0</v>
      </c>
      <c r="M23" s="6">
        <v>102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</row>
    <row r="24" spans="2:18" s="6" customFormat="1" ht="14.5" x14ac:dyDescent="0.35">
      <c r="B24" s="6" t="s">
        <v>260</v>
      </c>
      <c r="C24" s="6" t="s">
        <v>43</v>
      </c>
      <c r="D24" s="6" t="s">
        <v>266</v>
      </c>
      <c r="E24" s="6" t="s">
        <v>109</v>
      </c>
      <c r="F24" s="6" t="s">
        <v>21</v>
      </c>
      <c r="G24" s="6" t="s">
        <v>89</v>
      </c>
      <c r="H24" s="6">
        <v>1000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1000</v>
      </c>
    </row>
    <row r="25" spans="2:18" s="6" customFormat="1" ht="14.5" x14ac:dyDescent="0.35">
      <c r="B25" s="6" t="s">
        <v>261</v>
      </c>
      <c r="C25" s="6" t="s">
        <v>43</v>
      </c>
      <c r="D25" s="6" t="s">
        <v>262</v>
      </c>
      <c r="E25" s="6" t="s">
        <v>109</v>
      </c>
      <c r="F25" s="6" t="s">
        <v>21</v>
      </c>
      <c r="G25" s="6" t="s">
        <v>263</v>
      </c>
      <c r="H25" s="6">
        <v>103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</row>
    <row r="26" spans="2:18" s="6" customFormat="1" ht="14.5" x14ac:dyDescent="0.35">
      <c r="B26" s="6" t="s">
        <v>264</v>
      </c>
      <c r="C26" s="6" t="s">
        <v>43</v>
      </c>
      <c r="D26" s="6" t="s">
        <v>265</v>
      </c>
      <c r="E26" s="6" t="s">
        <v>109</v>
      </c>
      <c r="F26" s="6" t="s">
        <v>21</v>
      </c>
      <c r="G26" s="6" t="s">
        <v>267</v>
      </c>
      <c r="H26" s="6">
        <v>165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</row>
    <row r="27" spans="2:18" s="6" customFormat="1" ht="14.5" x14ac:dyDescent="0.35">
      <c r="B27" s="6" t="s">
        <v>268</v>
      </c>
      <c r="C27" s="6" t="s">
        <v>269</v>
      </c>
      <c r="D27" s="28" t="s">
        <v>372</v>
      </c>
      <c r="E27" s="6" t="s">
        <v>109</v>
      </c>
      <c r="F27" s="6" t="s">
        <v>21</v>
      </c>
      <c r="G27" s="6" t="s">
        <v>94</v>
      </c>
      <c r="H27" s="6">
        <v>81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81</v>
      </c>
      <c r="R27" s="6">
        <v>0</v>
      </c>
    </row>
    <row r="28" spans="2:18" s="6" customFormat="1" ht="14.5" x14ac:dyDescent="0.35">
      <c r="B28" s="6" t="s">
        <v>270</v>
      </c>
      <c r="C28" s="6" t="s">
        <v>271</v>
      </c>
      <c r="D28" s="6" t="s">
        <v>272</v>
      </c>
      <c r="E28" s="6" t="s">
        <v>246</v>
      </c>
      <c r="F28" s="6" t="s">
        <v>85</v>
      </c>
      <c r="G28" s="6" t="s">
        <v>21</v>
      </c>
      <c r="H28" s="6">
        <v>0</v>
      </c>
      <c r="I28" s="6">
        <v>100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</row>
    <row r="29" spans="2:18" s="6" customFormat="1" ht="14.5" x14ac:dyDescent="0.35">
      <c r="B29" s="6" t="s">
        <v>273</v>
      </c>
      <c r="C29" s="6" t="s">
        <v>25</v>
      </c>
      <c r="D29" s="6" t="s">
        <v>274</v>
      </c>
      <c r="E29" s="6" t="s">
        <v>109</v>
      </c>
      <c r="F29" s="6" t="s">
        <v>21</v>
      </c>
      <c r="G29" s="6" t="s">
        <v>67</v>
      </c>
      <c r="H29" s="6">
        <v>102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</row>
    <row r="30" spans="2:18" s="6" customFormat="1" ht="14.5" x14ac:dyDescent="0.35">
      <c r="B30" s="6" t="s">
        <v>275</v>
      </c>
      <c r="C30" s="6" t="s">
        <v>43</v>
      </c>
      <c r="D30" s="6" t="s">
        <v>276</v>
      </c>
      <c r="E30" s="6" t="s">
        <v>109</v>
      </c>
      <c r="F30" s="28" t="s">
        <v>373</v>
      </c>
      <c r="G30" s="6" t="s">
        <v>89</v>
      </c>
      <c r="H30" s="6">
        <v>0</v>
      </c>
      <c r="I30" s="6">
        <v>0</v>
      </c>
      <c r="J30" s="6">
        <v>419.1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419.1</v>
      </c>
    </row>
    <row r="31" spans="2:18" s="6" customFormat="1" ht="14.5" x14ac:dyDescent="0.35">
      <c r="B31" s="6" t="s">
        <v>277</v>
      </c>
      <c r="C31" s="6" t="s">
        <v>65</v>
      </c>
      <c r="D31" s="6" t="s">
        <v>278</v>
      </c>
      <c r="E31" s="6" t="s">
        <v>109</v>
      </c>
      <c r="F31" s="28" t="s">
        <v>373</v>
      </c>
      <c r="G31" s="28" t="s">
        <v>370</v>
      </c>
      <c r="H31" s="6">
        <v>0</v>
      </c>
      <c r="I31" s="6">
        <v>0</v>
      </c>
      <c r="J31" s="6">
        <v>60</v>
      </c>
      <c r="K31" s="6">
        <v>0</v>
      </c>
      <c r="L31" s="6">
        <v>0</v>
      </c>
      <c r="M31" s="6">
        <v>60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2:18" s="6" customFormat="1" ht="14.5" x14ac:dyDescent="0.35">
      <c r="B32" s="6" t="s">
        <v>279</v>
      </c>
      <c r="C32" s="6" t="s">
        <v>230</v>
      </c>
      <c r="D32" s="6" t="s">
        <v>280</v>
      </c>
      <c r="E32" s="6" t="s">
        <v>109</v>
      </c>
      <c r="F32" s="28" t="s">
        <v>374</v>
      </c>
      <c r="G32" s="6" t="s">
        <v>94</v>
      </c>
      <c r="H32" s="6">
        <v>0</v>
      </c>
      <c r="I32" s="6">
        <v>0</v>
      </c>
      <c r="J32" s="6">
        <v>0</v>
      </c>
      <c r="K32" s="6">
        <v>0</v>
      </c>
      <c r="L32" s="6">
        <v>355</v>
      </c>
      <c r="M32" s="6">
        <v>0</v>
      </c>
      <c r="N32" s="6">
        <v>0</v>
      </c>
      <c r="O32" s="6">
        <v>0</v>
      </c>
      <c r="P32" s="6">
        <v>0</v>
      </c>
      <c r="Q32" s="6">
        <v>355</v>
      </c>
      <c r="R32" s="6">
        <v>0</v>
      </c>
    </row>
    <row r="33" spans="1:23" s="6" customFormat="1" ht="14.5" x14ac:dyDescent="0.35">
      <c r="B33" s="6" t="s">
        <v>281</v>
      </c>
      <c r="C33" s="6" t="s">
        <v>43</v>
      </c>
      <c r="D33" s="6" t="s">
        <v>282</v>
      </c>
      <c r="E33" s="6" t="s">
        <v>109</v>
      </c>
      <c r="F33" s="28" t="s">
        <v>374</v>
      </c>
      <c r="G33" s="6" t="s">
        <v>263</v>
      </c>
      <c r="H33" s="6">
        <v>0</v>
      </c>
      <c r="I33" s="6">
        <v>0</v>
      </c>
      <c r="J33" s="6">
        <v>0</v>
      </c>
      <c r="K33" s="6">
        <v>0</v>
      </c>
      <c r="L33" s="6">
        <v>344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</row>
    <row r="34" spans="1:23" s="6" customFormat="1" ht="14.5" x14ac:dyDescent="0.35">
      <c r="B34" s="6" t="s">
        <v>283</v>
      </c>
      <c r="C34" s="6" t="s">
        <v>230</v>
      </c>
      <c r="D34" s="6" t="s">
        <v>284</v>
      </c>
      <c r="E34" s="6" t="s">
        <v>109</v>
      </c>
      <c r="F34" s="6" t="s">
        <v>285</v>
      </c>
      <c r="G34" s="28" t="s">
        <v>370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158.22999999999999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</row>
    <row r="35" spans="1:23" s="6" customFormat="1" ht="14.5" x14ac:dyDescent="0.35">
      <c r="B35" s="6" t="s">
        <v>286</v>
      </c>
      <c r="C35" s="6" t="s">
        <v>43</v>
      </c>
      <c r="D35" s="6" t="s">
        <v>287</v>
      </c>
      <c r="E35" s="6" t="s">
        <v>109</v>
      </c>
      <c r="F35" s="28" t="s">
        <v>374</v>
      </c>
      <c r="G35" s="6" t="s">
        <v>67</v>
      </c>
      <c r="H35" s="6">
        <v>0</v>
      </c>
      <c r="I35" s="6">
        <v>0</v>
      </c>
      <c r="J35" s="6">
        <v>0</v>
      </c>
      <c r="K35" s="6">
        <v>0</v>
      </c>
      <c r="L35" s="6">
        <v>185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</row>
    <row r="36" spans="1:23" s="6" customFormat="1" ht="14.5" x14ac:dyDescent="0.35">
      <c r="B36" s="6" t="s">
        <v>288</v>
      </c>
      <c r="C36" s="6" t="s">
        <v>289</v>
      </c>
      <c r="D36" s="6" t="s">
        <v>290</v>
      </c>
      <c r="E36" s="6" t="s">
        <v>109</v>
      </c>
      <c r="F36" s="6" t="s">
        <v>291</v>
      </c>
      <c r="G36" s="6" t="s">
        <v>67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960</v>
      </c>
      <c r="O36" s="6">
        <v>0</v>
      </c>
      <c r="P36" s="6">
        <v>0</v>
      </c>
      <c r="Q36" s="6">
        <v>0</v>
      </c>
      <c r="R36" s="6">
        <v>0</v>
      </c>
    </row>
    <row r="37" spans="1:23" s="6" customFormat="1" ht="14.5" x14ac:dyDescent="0.35">
      <c r="B37" s="6" t="s">
        <v>292</v>
      </c>
      <c r="C37" s="6" t="s">
        <v>46</v>
      </c>
      <c r="D37" s="6" t="s">
        <v>293</v>
      </c>
      <c r="E37" s="6" t="s">
        <v>246</v>
      </c>
      <c r="F37" s="6" t="s">
        <v>85</v>
      </c>
      <c r="G37" s="6" t="s">
        <v>94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1069.9000000000001</v>
      </c>
      <c r="R37" s="6">
        <v>0</v>
      </c>
    </row>
    <row r="38" spans="1:23" s="6" customFormat="1" ht="14.5" x14ac:dyDescent="0.35">
      <c r="B38" s="7" t="s">
        <v>296</v>
      </c>
      <c r="C38" s="7" t="s">
        <v>43</v>
      </c>
      <c r="D38" s="7" t="s">
        <v>297</v>
      </c>
      <c r="E38" s="7" t="s">
        <v>298</v>
      </c>
      <c r="F38" s="7" t="s">
        <v>67</v>
      </c>
      <c r="G38" s="7" t="s">
        <v>299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465</v>
      </c>
    </row>
    <row r="39" spans="1:23" s="6" customFormat="1" ht="14.5" x14ac:dyDescent="0.35">
      <c r="B39" s="7" t="s">
        <v>300</v>
      </c>
      <c r="C39" s="7" t="s">
        <v>43</v>
      </c>
      <c r="D39" s="7" t="s">
        <v>301</v>
      </c>
      <c r="E39" s="7" t="s">
        <v>246</v>
      </c>
      <c r="F39" s="7" t="s">
        <v>85</v>
      </c>
      <c r="G39" s="28" t="s">
        <v>370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344</v>
      </c>
      <c r="N39" s="6">
        <v>0</v>
      </c>
      <c r="O39" s="6">
        <v>344</v>
      </c>
      <c r="P39" s="6">
        <v>0</v>
      </c>
      <c r="Q39" s="6">
        <v>0</v>
      </c>
      <c r="R39" s="6">
        <v>0</v>
      </c>
    </row>
    <row r="40" spans="1:23" s="6" customFormat="1" ht="14.5" x14ac:dyDescent="0.35">
      <c r="B40" s="7" t="s">
        <v>302</v>
      </c>
      <c r="C40" s="7" t="s">
        <v>43</v>
      </c>
      <c r="D40" s="28" t="s">
        <v>375</v>
      </c>
      <c r="E40" s="7" t="s">
        <v>110</v>
      </c>
      <c r="F40" s="7" t="s">
        <v>21</v>
      </c>
      <c r="G40" s="7" t="s">
        <v>88</v>
      </c>
      <c r="H40" s="6">
        <v>118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</row>
    <row r="41" spans="1:23" s="1" customFormat="1" x14ac:dyDescent="0.35">
      <c r="A41" s="10"/>
      <c r="B41" s="10"/>
      <c r="C41" s="10"/>
      <c r="D41" s="10"/>
      <c r="E41" s="10"/>
      <c r="F41" s="11"/>
      <c r="G41" s="8" t="s">
        <v>23</v>
      </c>
      <c r="H41" s="8">
        <f t="shared" ref="H41:R41" si="0">SUM(H6:H40)</f>
        <v>3711</v>
      </c>
      <c r="I41" s="8">
        <f t="shared" si="0"/>
        <v>845.6</v>
      </c>
      <c r="J41" s="8">
        <f t="shared" si="0"/>
        <v>479.1</v>
      </c>
      <c r="K41" s="8">
        <f t="shared" si="0"/>
        <v>23.3</v>
      </c>
      <c r="L41" s="8">
        <f t="shared" si="0"/>
        <v>884</v>
      </c>
      <c r="M41" s="8">
        <f t="shared" si="0"/>
        <v>1110.23</v>
      </c>
      <c r="N41" s="8">
        <f t="shared" si="0"/>
        <v>960</v>
      </c>
      <c r="O41" s="8">
        <f t="shared" si="0"/>
        <v>344</v>
      </c>
      <c r="P41" s="8">
        <f t="shared" si="0"/>
        <v>0</v>
      </c>
      <c r="Q41" s="8">
        <f t="shared" si="0"/>
        <v>1627.9</v>
      </c>
      <c r="R41" s="8">
        <f t="shared" si="0"/>
        <v>1906.1</v>
      </c>
      <c r="S41" s="8">
        <f>I41+K41+M41+O41+Q41+R41-H41-J41-L41-N41-P41</f>
        <v>-176.9699999999998</v>
      </c>
      <c r="T41" s="8">
        <f>I41+K41+M41+O41+Q41+R41</f>
        <v>5857.13</v>
      </c>
      <c r="U41" s="8">
        <f>H41+J41+L41+N41+P41</f>
        <v>6034.1</v>
      </c>
      <c r="V41" s="2"/>
      <c r="W41" s="2"/>
    </row>
    <row r="42" spans="1:23" s="6" customFormat="1" ht="14.5" x14ac:dyDescent="0.35">
      <c r="A42" s="6">
        <v>2</v>
      </c>
      <c r="D42" s="24" t="s">
        <v>332</v>
      </c>
    </row>
    <row r="43" spans="1:23" s="26" customFormat="1" ht="14.5" x14ac:dyDescent="0.35">
      <c r="A43" s="25"/>
      <c r="B43" s="25"/>
      <c r="C43" s="25"/>
      <c r="D43" s="25"/>
      <c r="E43" s="25"/>
      <c r="F43" s="25"/>
      <c r="G43" s="8" t="s">
        <v>27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-176.97</v>
      </c>
      <c r="T43" s="8">
        <v>5857.13</v>
      </c>
      <c r="U43" s="8">
        <v>6034.1</v>
      </c>
    </row>
    <row r="44" spans="1:23" s="6" customFormat="1" ht="14.5" x14ac:dyDescent="0.35">
      <c r="A44" s="6">
        <v>3</v>
      </c>
      <c r="D44" s="27" t="s">
        <v>334</v>
      </c>
    </row>
    <row r="45" spans="1:23" s="6" customFormat="1" ht="14.5" x14ac:dyDescent="0.35">
      <c r="A45" s="25"/>
      <c r="B45" s="25"/>
      <c r="C45" s="25"/>
      <c r="D45" s="25"/>
      <c r="E45" s="25"/>
      <c r="F45" s="25"/>
      <c r="G45" s="8" t="s">
        <v>58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-176.97</v>
      </c>
      <c r="T45" s="8">
        <v>5857.13</v>
      </c>
      <c r="U45" s="8">
        <v>6034.1</v>
      </c>
    </row>
    <row r="46" spans="1:23" s="6" customFormat="1" ht="14.5" x14ac:dyDescent="0.35">
      <c r="A46" s="6">
        <v>4</v>
      </c>
      <c r="B46" s="28" t="s">
        <v>335</v>
      </c>
      <c r="C46" s="28" t="s">
        <v>147</v>
      </c>
      <c r="D46" s="28" t="s">
        <v>336</v>
      </c>
      <c r="E46" s="28" t="s">
        <v>109</v>
      </c>
      <c r="F46" s="28" t="s">
        <v>21</v>
      </c>
      <c r="G46" s="28" t="s">
        <v>370</v>
      </c>
      <c r="H46" s="6">
        <v>243</v>
      </c>
      <c r="I46" s="6">
        <v>0</v>
      </c>
      <c r="J46" s="6">
        <v>0</v>
      </c>
      <c r="K46" s="6">
        <v>0</v>
      </c>
      <c r="L46" s="6">
        <v>0</v>
      </c>
      <c r="M46" s="6">
        <v>243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</row>
    <row r="47" spans="1:23" s="6" customFormat="1" ht="14.5" x14ac:dyDescent="0.35">
      <c r="B47" s="28" t="s">
        <v>337</v>
      </c>
      <c r="C47" s="28" t="s">
        <v>46</v>
      </c>
      <c r="D47" s="28" t="s">
        <v>338</v>
      </c>
      <c r="E47" s="28" t="s">
        <v>109</v>
      </c>
      <c r="F47" s="28" t="s">
        <v>21</v>
      </c>
      <c r="G47" s="28" t="s">
        <v>339</v>
      </c>
      <c r="H47" s="6">
        <v>70</v>
      </c>
      <c r="I47" s="6">
        <v>0</v>
      </c>
      <c r="J47" s="6">
        <v>0</v>
      </c>
      <c r="K47" s="6">
        <v>70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</row>
    <row r="48" spans="1:23" s="6" customFormat="1" ht="14.5" x14ac:dyDescent="0.35">
      <c r="B48" s="28" t="s">
        <v>340</v>
      </c>
      <c r="C48" s="28" t="s">
        <v>341</v>
      </c>
      <c r="D48" s="28" t="s">
        <v>342</v>
      </c>
      <c r="E48" s="28" t="s">
        <v>298</v>
      </c>
      <c r="F48" s="28" t="s">
        <v>21</v>
      </c>
      <c r="G48" s="28" t="s">
        <v>343</v>
      </c>
      <c r="H48" s="6">
        <v>1359</v>
      </c>
      <c r="I48" s="6">
        <v>1790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</row>
    <row r="49" spans="1:21" s="6" customFormat="1" ht="14.5" x14ac:dyDescent="0.35">
      <c r="B49" s="28" t="s">
        <v>344</v>
      </c>
      <c r="C49" s="28" t="s">
        <v>345</v>
      </c>
      <c r="D49" s="28" t="s">
        <v>346</v>
      </c>
      <c r="E49" s="28" t="s">
        <v>246</v>
      </c>
      <c r="F49" s="28" t="s">
        <v>85</v>
      </c>
      <c r="G49" s="28" t="s">
        <v>343</v>
      </c>
      <c r="H49" s="6">
        <v>0</v>
      </c>
      <c r="I49" s="6">
        <v>2214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P49" s="6">
        <v>0</v>
      </c>
      <c r="Q49" s="6">
        <v>0</v>
      </c>
      <c r="R49" s="6">
        <v>0</v>
      </c>
    </row>
    <row r="50" spans="1:21" s="6" customFormat="1" ht="14.5" x14ac:dyDescent="0.35">
      <c r="B50" s="28" t="s">
        <v>347</v>
      </c>
      <c r="C50" s="28" t="s">
        <v>92</v>
      </c>
      <c r="D50" s="28" t="s">
        <v>348</v>
      </c>
      <c r="E50" s="28" t="s">
        <v>246</v>
      </c>
      <c r="F50" s="28" t="s">
        <v>85</v>
      </c>
      <c r="G50" s="28" t="s">
        <v>349</v>
      </c>
      <c r="H50" s="6">
        <v>0</v>
      </c>
      <c r="I50" s="6">
        <v>688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</row>
    <row r="51" spans="1:21" s="6" customFormat="1" ht="14.5" x14ac:dyDescent="0.35">
      <c r="B51" s="28" t="s">
        <v>350</v>
      </c>
      <c r="C51" s="28" t="s">
        <v>19</v>
      </c>
      <c r="D51" s="28" t="s">
        <v>351</v>
      </c>
      <c r="E51" s="28" t="s">
        <v>109</v>
      </c>
      <c r="F51" s="28" t="s">
        <v>21</v>
      </c>
      <c r="G51" s="28" t="s">
        <v>94</v>
      </c>
      <c r="H51" s="6">
        <v>86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86</v>
      </c>
      <c r="R51" s="6">
        <v>0</v>
      </c>
    </row>
    <row r="52" spans="1:21" s="6" customFormat="1" ht="14.5" x14ac:dyDescent="0.35">
      <c r="B52" s="28" t="s">
        <v>352</v>
      </c>
      <c r="C52" s="28" t="s">
        <v>230</v>
      </c>
      <c r="D52" s="28" t="s">
        <v>353</v>
      </c>
      <c r="E52" s="28" t="s">
        <v>109</v>
      </c>
      <c r="F52" s="28" t="s">
        <v>21</v>
      </c>
      <c r="G52" s="28" t="s">
        <v>134</v>
      </c>
      <c r="H52" s="6">
        <v>440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</row>
    <row r="53" spans="1:21" s="6" customFormat="1" ht="14.5" x14ac:dyDescent="0.35">
      <c r="B53" s="28" t="s">
        <v>360</v>
      </c>
      <c r="C53" s="28" t="s">
        <v>230</v>
      </c>
      <c r="D53" s="28" t="s">
        <v>361</v>
      </c>
      <c r="E53" s="28" t="s">
        <v>109</v>
      </c>
      <c r="F53" s="28" t="s">
        <v>67</v>
      </c>
      <c r="G53" s="28" t="s">
        <v>339</v>
      </c>
      <c r="H53" s="6">
        <v>0</v>
      </c>
      <c r="I53" s="6">
        <v>0</v>
      </c>
      <c r="J53" s="6">
        <v>0</v>
      </c>
      <c r="K53" s="6">
        <v>280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</row>
    <row r="54" spans="1:21" s="6" customFormat="1" ht="14.5" x14ac:dyDescent="0.35">
      <c r="B54" s="28" t="s">
        <v>362</v>
      </c>
      <c r="C54" s="28" t="s">
        <v>230</v>
      </c>
      <c r="D54" s="28" t="s">
        <v>363</v>
      </c>
      <c r="E54" s="28" t="s">
        <v>110</v>
      </c>
      <c r="F54" s="28" t="s">
        <v>376</v>
      </c>
      <c r="G54" s="28" t="s">
        <v>339</v>
      </c>
      <c r="H54" s="6">
        <v>0</v>
      </c>
      <c r="I54" s="6">
        <v>0</v>
      </c>
      <c r="J54" s="6">
        <v>0</v>
      </c>
      <c r="K54" s="6">
        <v>29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</row>
    <row r="55" spans="1:21" s="6" customFormat="1" ht="14.5" x14ac:dyDescent="0.35">
      <c r="B55" s="28" t="s">
        <v>364</v>
      </c>
      <c r="C55" s="28" t="s">
        <v>43</v>
      </c>
      <c r="D55" s="28" t="s">
        <v>365</v>
      </c>
      <c r="E55" s="28" t="s">
        <v>109</v>
      </c>
      <c r="F55" s="28" t="s">
        <v>374</v>
      </c>
      <c r="G55" s="28" t="s">
        <v>377</v>
      </c>
      <c r="H55" s="6">
        <v>0</v>
      </c>
      <c r="I55" s="6">
        <v>0</v>
      </c>
      <c r="J55" s="6">
        <v>0</v>
      </c>
      <c r="K55" s="6">
        <v>0</v>
      </c>
      <c r="L55" s="6">
        <v>193</v>
      </c>
      <c r="M55" s="6">
        <v>95</v>
      </c>
      <c r="N55" s="6">
        <v>0</v>
      </c>
      <c r="O55" s="6">
        <v>0</v>
      </c>
      <c r="P55" s="6">
        <v>0</v>
      </c>
      <c r="Q55" s="6">
        <v>98</v>
      </c>
      <c r="R55" s="6">
        <v>0</v>
      </c>
    </row>
    <row r="56" spans="1:21" s="6" customFormat="1" ht="14.5" x14ac:dyDescent="0.35">
      <c r="A56" s="25"/>
      <c r="B56" s="25"/>
      <c r="C56" s="25"/>
      <c r="D56" s="25"/>
      <c r="E56" s="25"/>
      <c r="F56" s="25"/>
      <c r="G56" s="8" t="s">
        <v>59</v>
      </c>
      <c r="H56" s="8">
        <f>SUM(H46:H55)</f>
        <v>2198</v>
      </c>
      <c r="I56" s="8">
        <f t="shared" ref="I56:R56" si="1">SUM(I46:I55)</f>
        <v>4692</v>
      </c>
      <c r="J56" s="8">
        <f t="shared" si="1"/>
        <v>0</v>
      </c>
      <c r="K56" s="8">
        <f t="shared" si="1"/>
        <v>379</v>
      </c>
      <c r="L56" s="8">
        <f t="shared" si="1"/>
        <v>193</v>
      </c>
      <c r="M56" s="8">
        <f t="shared" si="1"/>
        <v>338</v>
      </c>
      <c r="N56" s="8">
        <f t="shared" si="1"/>
        <v>0</v>
      </c>
      <c r="O56" s="8">
        <f t="shared" si="1"/>
        <v>0</v>
      </c>
      <c r="P56" s="8">
        <f t="shared" si="1"/>
        <v>0</v>
      </c>
      <c r="Q56" s="8">
        <f t="shared" si="1"/>
        <v>184</v>
      </c>
      <c r="R56" s="8">
        <f t="shared" si="1"/>
        <v>0</v>
      </c>
      <c r="S56" s="8">
        <f>I56+K56+M56+O56+Q56+R56-H56-J56-L56-N56-P56</f>
        <v>3202</v>
      </c>
      <c r="T56" s="8">
        <f>I56+K56+M56+O56+Q56+R56</f>
        <v>5593</v>
      </c>
      <c r="U56" s="8">
        <f>H56+J56+L56+N56+P56</f>
        <v>2391</v>
      </c>
    </row>
    <row r="57" spans="1:21" s="6" customFormat="1" ht="14.5" x14ac:dyDescent="0.35">
      <c r="A57" s="25"/>
      <c r="B57" s="25"/>
      <c r="C57" s="25"/>
      <c r="D57" s="25"/>
      <c r="E57" s="25"/>
      <c r="F57" s="25"/>
      <c r="G57" s="8" t="s">
        <v>354</v>
      </c>
      <c r="H57" s="8">
        <f t="shared" ref="H57:R57" si="2">H41+H43+H45+H56</f>
        <v>5909</v>
      </c>
      <c r="I57" s="8">
        <f t="shared" si="2"/>
        <v>5537.6</v>
      </c>
      <c r="J57" s="8">
        <f t="shared" si="2"/>
        <v>479.1</v>
      </c>
      <c r="K57" s="8">
        <f t="shared" si="2"/>
        <v>402.3</v>
      </c>
      <c r="L57" s="8">
        <f t="shared" si="2"/>
        <v>1077</v>
      </c>
      <c r="M57" s="8">
        <f t="shared" si="2"/>
        <v>1448.23</v>
      </c>
      <c r="N57" s="8">
        <f t="shared" si="2"/>
        <v>960</v>
      </c>
      <c r="O57" s="8">
        <f t="shared" si="2"/>
        <v>344</v>
      </c>
      <c r="P57" s="8">
        <f t="shared" si="2"/>
        <v>0</v>
      </c>
      <c r="Q57" s="8">
        <f t="shared" si="2"/>
        <v>1811.9</v>
      </c>
      <c r="R57" s="8">
        <f t="shared" si="2"/>
        <v>1906.1</v>
      </c>
      <c r="S57" s="8"/>
      <c r="T57" s="8">
        <f>I57+K57+M57+O57+Q57+R57</f>
        <v>11450.130000000001</v>
      </c>
      <c r="U57" s="8">
        <f>H57+J57+L57+N57+P57</f>
        <v>8425.1</v>
      </c>
    </row>
    <row r="58" spans="1:21" s="6" customFormat="1" ht="14.5" x14ac:dyDescent="0.35">
      <c r="G58" s="8" t="s">
        <v>355</v>
      </c>
      <c r="H58" s="8"/>
      <c r="I58" s="8">
        <f>I57-H57</f>
        <v>-371.39999999999964</v>
      </c>
      <c r="J58" s="8"/>
      <c r="K58" s="8">
        <f>K57-J57</f>
        <v>-76.800000000000011</v>
      </c>
      <c r="L58" s="8"/>
      <c r="M58" s="8">
        <f>M57-L57</f>
        <v>371.23</v>
      </c>
      <c r="N58" s="8"/>
      <c r="O58" s="8">
        <f>O57-N57</f>
        <v>-616</v>
      </c>
      <c r="P58" s="8"/>
      <c r="Q58" s="8">
        <f>Q57-P57</f>
        <v>1811.9</v>
      </c>
      <c r="R58" s="8">
        <f>R57</f>
        <v>1906.1</v>
      </c>
      <c r="S58" s="8">
        <f>I57+K57+M57+O57+Q57+R57-H57-J57-L57-N57-P57</f>
        <v>3025.0300000000007</v>
      </c>
      <c r="T58" s="8"/>
      <c r="U58" s="8"/>
    </row>
    <row r="59" spans="1:21" s="6" customFormat="1" ht="14.5" x14ac:dyDescent="0.35"/>
    <row r="60" spans="1:21" s="6" customFormat="1" ht="14.5" x14ac:dyDescent="0.35"/>
    <row r="61" spans="1:21" s="6" customFormat="1" ht="14.5" x14ac:dyDescent="0.35"/>
    <row r="62" spans="1:21" s="6" customFormat="1" ht="14.5" x14ac:dyDescent="0.35"/>
    <row r="63" spans="1:21" s="6" customFormat="1" ht="14.5" x14ac:dyDescent="0.35"/>
    <row r="64" spans="1:21" s="6" customFormat="1" ht="14.5" x14ac:dyDescent="0.35"/>
    <row r="65" s="6" customFormat="1" ht="14.5" x14ac:dyDescent="0.35"/>
    <row r="66" s="6" customFormat="1" ht="14.5" x14ac:dyDescent="0.35"/>
    <row r="67" s="6" customFormat="1" ht="14.5" x14ac:dyDescent="0.35"/>
    <row r="68" s="6" customFormat="1" ht="14.5" x14ac:dyDescent="0.35"/>
    <row r="69" s="6" customFormat="1" ht="14.5" x14ac:dyDescent="0.35"/>
    <row r="70" s="6" customFormat="1" ht="14.5" x14ac:dyDescent="0.35"/>
    <row r="71" s="6" customFormat="1" ht="14.5" x14ac:dyDescent="0.35"/>
    <row r="72" s="6" customFormat="1" ht="14.5" x14ac:dyDescent="0.35"/>
    <row r="73" s="6" customFormat="1" ht="14.5" x14ac:dyDescent="0.35"/>
    <row r="74" s="6" customFormat="1" ht="14.5" x14ac:dyDescent="0.35"/>
    <row r="75" s="6" customFormat="1" ht="14.5" x14ac:dyDescent="0.35"/>
    <row r="76" s="6" customFormat="1" ht="14.5" x14ac:dyDescent="0.35"/>
    <row r="77" s="6" customFormat="1" ht="14.5" x14ac:dyDescent="0.35"/>
    <row r="78" s="6" customFormat="1" ht="14.5" x14ac:dyDescent="0.35"/>
    <row r="79" s="6" customFormat="1" ht="14.5" x14ac:dyDescent="0.35"/>
    <row r="80" s="6" customFormat="1" ht="14.5" x14ac:dyDescent="0.35"/>
    <row r="81" s="6" customFormat="1" ht="14.5" x14ac:dyDescent="0.35"/>
    <row r="82" s="6" customFormat="1" ht="14.5" x14ac:dyDescent="0.35"/>
    <row r="83" s="6" customFormat="1" ht="14.5" x14ac:dyDescent="0.35"/>
    <row r="84" s="6" customFormat="1" ht="14.5" x14ac:dyDescent="0.35"/>
    <row r="85" s="6" customFormat="1" ht="14.5" x14ac:dyDescent="0.35"/>
    <row r="86" s="6" customFormat="1" ht="14.5" x14ac:dyDescent="0.35"/>
    <row r="87" s="6" customFormat="1" ht="14.5" x14ac:dyDescent="0.35"/>
    <row r="88" s="6" customFormat="1" ht="14.5" x14ac:dyDescent="0.35"/>
    <row r="89" s="6" customFormat="1" ht="14.5" x14ac:dyDescent="0.35"/>
    <row r="90" s="6" customFormat="1" ht="14.5" x14ac:dyDescent="0.35"/>
    <row r="91" s="6" customFormat="1" ht="14.5" x14ac:dyDescent="0.35"/>
    <row r="92" s="6" customFormat="1" ht="14.5" x14ac:dyDescent="0.35"/>
    <row r="93" s="6" customFormat="1" ht="14.5" x14ac:dyDescent="0.35"/>
    <row r="94" s="6" customFormat="1" ht="14.5" x14ac:dyDescent="0.35"/>
    <row r="95" s="6" customFormat="1" ht="14.5" x14ac:dyDescent="0.35"/>
    <row r="96" s="6" customFormat="1" ht="14.5" x14ac:dyDescent="0.35"/>
    <row r="97" s="6" customFormat="1" ht="14.5" x14ac:dyDescent="0.35"/>
    <row r="98" s="6" customFormat="1" ht="14.5" x14ac:dyDescent="0.35"/>
    <row r="99" s="6" customFormat="1" ht="14.5" x14ac:dyDescent="0.35"/>
    <row r="100" s="6" customFormat="1" ht="14.5" x14ac:dyDescent="0.35"/>
    <row r="101" s="6" customFormat="1" ht="14.5" x14ac:dyDescent="0.35"/>
    <row r="102" s="6" customFormat="1" ht="14.5" x14ac:dyDescent="0.35"/>
    <row r="103" s="6" customFormat="1" ht="14.5" x14ac:dyDescent="0.35"/>
    <row r="104" s="6" customFormat="1" ht="14.5" x14ac:dyDescent="0.35"/>
    <row r="105" s="6" customFormat="1" ht="14.5" x14ac:dyDescent="0.35"/>
    <row r="106" s="6" customFormat="1" ht="14.5" x14ac:dyDescent="0.35"/>
    <row r="107" s="6" customFormat="1" ht="14.5" x14ac:dyDescent="0.35"/>
    <row r="108" s="6" customFormat="1" ht="14.5" x14ac:dyDescent="0.35"/>
    <row r="109" s="6" customFormat="1" ht="14.5" x14ac:dyDescent="0.35"/>
    <row r="110" s="6" customFormat="1" ht="14.5" x14ac:dyDescent="0.35"/>
    <row r="111" s="6" customFormat="1" ht="14.5" x14ac:dyDescent="0.35"/>
    <row r="112" s="6" customFormat="1" ht="14.5" x14ac:dyDescent="0.35"/>
  </sheetData>
  <mergeCells count="2">
    <mergeCell ref="H4:U4"/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1"/>
  <sheetViews>
    <sheetView zoomScale="70" zoomScaleNormal="70" workbookViewId="0">
      <pane ySplit="5" topLeftCell="A24" activePane="bottomLeft" state="frozen"/>
      <selection pane="bottomLeft" activeCell="F55" sqref="F55"/>
    </sheetView>
  </sheetViews>
  <sheetFormatPr defaultColWidth="8.84375" defaultRowHeight="14.5" x14ac:dyDescent="0.35"/>
  <cols>
    <col min="1" max="1" width="7.4609375" style="28" bestFit="1" customWidth="1"/>
    <col min="2" max="2" width="14.07421875" style="28" bestFit="1" customWidth="1"/>
    <col min="3" max="3" width="11.84375" style="28" bestFit="1" customWidth="1"/>
    <col min="4" max="4" width="29.765625" style="28" bestFit="1" customWidth="1"/>
    <col min="5" max="5" width="10.4609375" style="28" bestFit="1" customWidth="1"/>
    <col min="6" max="6" width="12" style="31" bestFit="1" customWidth="1"/>
    <col min="7" max="7" width="18.84375" style="28" bestFit="1" customWidth="1"/>
    <col min="8" max="8" width="7.765625" style="28" bestFit="1" customWidth="1"/>
    <col min="9" max="9" width="7.4609375" style="28" bestFit="1" customWidth="1"/>
    <col min="10" max="10" width="8" style="28" bestFit="1" customWidth="1"/>
    <col min="11" max="11" width="7.765625" style="28" bestFit="1" customWidth="1"/>
    <col min="12" max="12" width="8.53515625" style="28" bestFit="1" customWidth="1"/>
    <col min="13" max="13" width="7.765625" style="28" bestFit="1" customWidth="1"/>
    <col min="14" max="14" width="8" style="28" bestFit="1" customWidth="1"/>
    <col min="15" max="15" width="7.765625" style="28" bestFit="1" customWidth="1"/>
    <col min="16" max="16" width="8" style="28" bestFit="1" customWidth="1"/>
    <col min="17" max="17" width="7.765625" style="28" bestFit="1" customWidth="1"/>
    <col min="18" max="18" width="13.765625" style="28" bestFit="1" customWidth="1"/>
    <col min="19" max="16384" width="8.84375" style="28"/>
  </cols>
  <sheetData>
    <row r="1" spans="1:18" ht="21" x14ac:dyDescent="0.5">
      <c r="A1" s="62" t="s">
        <v>12</v>
      </c>
      <c r="B1" s="62"/>
      <c r="C1" s="62"/>
      <c r="D1" s="62"/>
      <c r="E1" s="29"/>
      <c r="F1" s="30"/>
      <c r="G1" s="29"/>
      <c r="H1" s="29"/>
    </row>
    <row r="4" spans="1:18" x14ac:dyDescent="0.35">
      <c r="H4" s="63" t="s">
        <v>356</v>
      </c>
      <c r="I4" s="63"/>
      <c r="J4" s="63"/>
      <c r="K4" s="63"/>
      <c r="L4" s="63"/>
      <c r="M4" s="63"/>
      <c r="N4" s="63"/>
      <c r="O4" s="63"/>
      <c r="P4" s="63"/>
      <c r="Q4" s="63"/>
      <c r="R4" s="63"/>
    </row>
    <row r="5" spans="1:18" ht="29" x14ac:dyDescent="0.35">
      <c r="A5" s="32" t="s">
        <v>0</v>
      </c>
      <c r="B5" s="32" t="s">
        <v>1</v>
      </c>
      <c r="C5" s="32" t="s">
        <v>2</v>
      </c>
      <c r="D5" s="32" t="s">
        <v>3</v>
      </c>
      <c r="E5" s="33" t="s">
        <v>107</v>
      </c>
      <c r="F5" s="33" t="s">
        <v>83</v>
      </c>
      <c r="G5" s="32" t="s">
        <v>84</v>
      </c>
      <c r="H5" s="32" t="s">
        <v>4</v>
      </c>
      <c r="I5" s="32" t="s">
        <v>5</v>
      </c>
      <c r="J5" s="32" t="s">
        <v>6</v>
      </c>
      <c r="K5" s="32" t="s">
        <v>7</v>
      </c>
      <c r="L5" s="32" t="s">
        <v>8</v>
      </c>
      <c r="M5" s="32" t="s">
        <v>9</v>
      </c>
      <c r="N5" s="32" t="s">
        <v>10</v>
      </c>
      <c r="O5" s="32" t="s">
        <v>11</v>
      </c>
      <c r="P5" s="32" t="s">
        <v>81</v>
      </c>
      <c r="Q5" s="32" t="s">
        <v>82</v>
      </c>
      <c r="R5" s="32" t="s">
        <v>57</v>
      </c>
    </row>
    <row r="6" spans="1:18" x14ac:dyDescent="0.35">
      <c r="A6" s="34">
        <v>1</v>
      </c>
      <c r="B6" s="28" t="s">
        <v>13</v>
      </c>
      <c r="C6" s="28" t="s">
        <v>19</v>
      </c>
      <c r="D6" s="28" t="s">
        <v>16</v>
      </c>
      <c r="E6" s="28" t="s">
        <v>108</v>
      </c>
      <c r="F6" s="31" t="s">
        <v>85</v>
      </c>
      <c r="G6" s="34" t="s">
        <v>378</v>
      </c>
      <c r="H6" s="34">
        <v>0</v>
      </c>
      <c r="I6" s="34">
        <v>0</v>
      </c>
      <c r="J6" s="34">
        <v>0</v>
      </c>
      <c r="K6" s="34">
        <v>0</v>
      </c>
      <c r="L6" s="34">
        <v>0</v>
      </c>
      <c r="M6" s="34">
        <v>0</v>
      </c>
      <c r="N6" s="34">
        <v>0</v>
      </c>
      <c r="O6" s="34">
        <v>343</v>
      </c>
      <c r="P6" s="34">
        <v>0</v>
      </c>
      <c r="Q6" s="34">
        <v>0</v>
      </c>
    </row>
    <row r="7" spans="1:18" x14ac:dyDescent="0.35">
      <c r="B7" s="28" t="s">
        <v>14</v>
      </c>
      <c r="C7" s="28" t="s">
        <v>20</v>
      </c>
      <c r="D7" s="28" t="s">
        <v>17</v>
      </c>
      <c r="E7" s="28" t="s">
        <v>109</v>
      </c>
      <c r="G7" s="28" t="s">
        <v>21</v>
      </c>
      <c r="H7" s="28">
        <v>0</v>
      </c>
      <c r="I7" s="28">
        <v>69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</row>
    <row r="8" spans="1:18" x14ac:dyDescent="0.35">
      <c r="B8" s="28" t="s">
        <v>15</v>
      </c>
      <c r="C8" s="28" t="s">
        <v>20</v>
      </c>
      <c r="D8" s="28" t="s">
        <v>18</v>
      </c>
      <c r="E8" s="28" t="s">
        <v>109</v>
      </c>
      <c r="G8" s="28" t="s">
        <v>22</v>
      </c>
      <c r="H8" s="28">
        <v>0</v>
      </c>
      <c r="I8" s="28">
        <v>41.2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</row>
    <row r="10" spans="1:18" x14ac:dyDescent="0.35">
      <c r="A10" s="35"/>
      <c r="B10" s="35"/>
      <c r="C10" s="35"/>
      <c r="D10" s="35"/>
      <c r="E10" s="35"/>
      <c r="F10" s="36"/>
      <c r="G10" s="32" t="s">
        <v>23</v>
      </c>
      <c r="H10" s="32">
        <f t="shared" ref="H10:Q10" si="0">SUM(H6:H9)</f>
        <v>0</v>
      </c>
      <c r="I10" s="32">
        <f t="shared" si="0"/>
        <v>110.2</v>
      </c>
      <c r="J10" s="32">
        <f t="shared" si="0"/>
        <v>0</v>
      </c>
      <c r="K10" s="32">
        <f t="shared" si="0"/>
        <v>0</v>
      </c>
      <c r="L10" s="32">
        <f t="shared" si="0"/>
        <v>0</v>
      </c>
      <c r="M10" s="32">
        <f t="shared" si="0"/>
        <v>0</v>
      </c>
      <c r="N10" s="32">
        <f t="shared" si="0"/>
        <v>0</v>
      </c>
      <c r="O10" s="32">
        <f t="shared" si="0"/>
        <v>343</v>
      </c>
      <c r="P10" s="32">
        <f t="shared" si="0"/>
        <v>0</v>
      </c>
      <c r="Q10" s="32">
        <f t="shared" si="0"/>
        <v>0</v>
      </c>
      <c r="R10" s="32">
        <f>I10+K10+M10+O10+Q10-H10-J10-L10-N10-P10</f>
        <v>453.2</v>
      </c>
    </row>
    <row r="11" spans="1:18" x14ac:dyDescent="0.35">
      <c r="A11" s="28">
        <v>2</v>
      </c>
      <c r="B11" s="28" t="s">
        <v>24</v>
      </c>
      <c r="C11" s="28" t="s">
        <v>25</v>
      </c>
      <c r="D11" s="28" t="s">
        <v>26</v>
      </c>
      <c r="E11" s="28" t="s">
        <v>108</v>
      </c>
      <c r="F11" s="31" t="s">
        <v>86</v>
      </c>
      <c r="G11" s="28" t="s">
        <v>379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379</v>
      </c>
      <c r="N11" s="28">
        <v>0</v>
      </c>
      <c r="O11" s="28">
        <v>0</v>
      </c>
      <c r="P11" s="28">
        <v>0</v>
      </c>
      <c r="Q11" s="28">
        <v>0</v>
      </c>
    </row>
    <row r="12" spans="1:18" x14ac:dyDescent="0.35">
      <c r="B12" s="28" t="s">
        <v>60</v>
      </c>
      <c r="C12" s="28" t="s">
        <v>20</v>
      </c>
      <c r="D12" s="28" t="s">
        <v>62</v>
      </c>
      <c r="E12" s="28" t="s">
        <v>109</v>
      </c>
      <c r="G12" s="28" t="s">
        <v>79</v>
      </c>
      <c r="H12" s="28">
        <v>190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</row>
    <row r="13" spans="1:18" x14ac:dyDescent="0.35">
      <c r="B13" s="28" t="s">
        <v>61</v>
      </c>
      <c r="C13" s="28" t="s">
        <v>20</v>
      </c>
      <c r="D13" s="28" t="s">
        <v>63</v>
      </c>
      <c r="E13" s="28" t="s">
        <v>109</v>
      </c>
      <c r="G13" s="28" t="s">
        <v>80</v>
      </c>
      <c r="H13" s="28">
        <v>69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</row>
    <row r="14" spans="1:18" x14ac:dyDescent="0.35">
      <c r="B14" s="28" t="s">
        <v>76</v>
      </c>
      <c r="C14" s="28" t="s">
        <v>43</v>
      </c>
      <c r="D14" s="28" t="s">
        <v>77</v>
      </c>
      <c r="E14" s="28" t="s">
        <v>109</v>
      </c>
      <c r="F14" s="31" t="s">
        <v>380</v>
      </c>
      <c r="G14" s="28" t="s">
        <v>78</v>
      </c>
      <c r="H14" s="28">
        <v>0</v>
      </c>
      <c r="I14" s="28">
        <v>0</v>
      </c>
      <c r="J14" s="28">
        <v>0</v>
      </c>
      <c r="K14" s="28">
        <v>0</v>
      </c>
      <c r="L14" s="28">
        <v>310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</row>
    <row r="16" spans="1:18" x14ac:dyDescent="0.35">
      <c r="A16" s="35"/>
      <c r="B16" s="35"/>
      <c r="C16" s="35"/>
      <c r="D16" s="35"/>
      <c r="E16" s="35"/>
      <c r="F16" s="36"/>
      <c r="G16" s="32" t="s">
        <v>27</v>
      </c>
      <c r="H16" s="32">
        <f t="shared" ref="H16:Q16" si="1">SUM(H11:H15)</f>
        <v>259</v>
      </c>
      <c r="I16" s="32">
        <f t="shared" si="1"/>
        <v>0</v>
      </c>
      <c r="J16" s="32">
        <f t="shared" si="1"/>
        <v>0</v>
      </c>
      <c r="K16" s="32">
        <f t="shared" si="1"/>
        <v>0</v>
      </c>
      <c r="L16" s="32">
        <f t="shared" si="1"/>
        <v>310</v>
      </c>
      <c r="M16" s="32">
        <f t="shared" si="1"/>
        <v>379</v>
      </c>
      <c r="N16" s="32">
        <f t="shared" si="1"/>
        <v>0</v>
      </c>
      <c r="O16" s="32">
        <f t="shared" si="1"/>
        <v>0</v>
      </c>
      <c r="P16" s="32">
        <f t="shared" si="1"/>
        <v>0</v>
      </c>
      <c r="Q16" s="32">
        <f t="shared" si="1"/>
        <v>0</v>
      </c>
      <c r="R16" s="32">
        <f>I16+K16+M16+O16+Q16-H16-J16-L16-N16-P16</f>
        <v>-190</v>
      </c>
    </row>
    <row r="17" spans="1:17" x14ac:dyDescent="0.35">
      <c r="A17" s="28">
        <v>3</v>
      </c>
      <c r="B17" s="37" t="s">
        <v>28</v>
      </c>
      <c r="C17" s="28" t="s">
        <v>40</v>
      </c>
      <c r="D17" s="28" t="s">
        <v>47</v>
      </c>
      <c r="E17" s="28" t="s">
        <v>110</v>
      </c>
      <c r="F17" s="31" t="s">
        <v>21</v>
      </c>
      <c r="G17" s="28" t="s">
        <v>21</v>
      </c>
      <c r="H17" s="28">
        <v>0</v>
      </c>
      <c r="I17" s="28">
        <v>425</v>
      </c>
      <c r="J17" s="28">
        <v>0</v>
      </c>
      <c r="K17" s="28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</row>
    <row r="18" spans="1:17" x14ac:dyDescent="0.35">
      <c r="B18" s="37" t="s">
        <v>29</v>
      </c>
      <c r="C18" s="28" t="s">
        <v>41</v>
      </c>
      <c r="D18" s="28" t="s">
        <v>48</v>
      </c>
      <c r="E18" s="28" t="s">
        <v>109</v>
      </c>
      <c r="F18" s="31" t="s">
        <v>21</v>
      </c>
      <c r="G18" s="28" t="s">
        <v>94</v>
      </c>
      <c r="H18" s="28">
        <v>64</v>
      </c>
      <c r="I18" s="28">
        <v>0</v>
      </c>
      <c r="J18" s="28">
        <v>0</v>
      </c>
      <c r="K18" s="28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64</v>
      </c>
    </row>
    <row r="19" spans="1:17" x14ac:dyDescent="0.35">
      <c r="B19" s="37" t="s">
        <v>30</v>
      </c>
      <c r="C19" s="28" t="s">
        <v>41</v>
      </c>
      <c r="D19" s="28" t="s">
        <v>49</v>
      </c>
      <c r="E19" s="28" t="s">
        <v>109</v>
      </c>
      <c r="F19" s="31" t="s">
        <v>87</v>
      </c>
      <c r="G19" s="28" t="s">
        <v>21</v>
      </c>
      <c r="H19" s="28">
        <v>0</v>
      </c>
      <c r="I19" s="28">
        <v>397</v>
      </c>
      <c r="J19" s="28">
        <v>0</v>
      </c>
      <c r="K19" s="28">
        <v>0</v>
      </c>
      <c r="L19" s="37">
        <v>0</v>
      </c>
      <c r="M19" s="37">
        <v>0</v>
      </c>
      <c r="N19" s="37">
        <v>567</v>
      </c>
      <c r="O19" s="37">
        <v>0</v>
      </c>
      <c r="P19" s="37">
        <v>0</v>
      </c>
      <c r="Q19" s="37">
        <v>0</v>
      </c>
    </row>
    <row r="20" spans="1:17" x14ac:dyDescent="0.35">
      <c r="B20" s="37" t="s">
        <v>31</v>
      </c>
      <c r="C20" s="28" t="s">
        <v>42</v>
      </c>
      <c r="D20" s="28" t="s">
        <v>50</v>
      </c>
      <c r="E20" s="28" t="s">
        <v>108</v>
      </c>
      <c r="F20" s="31" t="s">
        <v>85</v>
      </c>
      <c r="G20" s="28" t="s">
        <v>89</v>
      </c>
      <c r="H20" s="28">
        <v>0</v>
      </c>
      <c r="I20" s="28">
        <v>662.5</v>
      </c>
      <c r="J20" s="28">
        <v>0</v>
      </c>
      <c r="K20" s="28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</row>
    <row r="21" spans="1:17" x14ac:dyDescent="0.35">
      <c r="B21" s="37" t="s">
        <v>32</v>
      </c>
      <c r="C21" s="28" t="s">
        <v>43</v>
      </c>
      <c r="D21" s="28" t="s">
        <v>51</v>
      </c>
      <c r="E21" s="28" t="s">
        <v>109</v>
      </c>
      <c r="F21" s="31" t="s">
        <v>21</v>
      </c>
      <c r="G21" s="28" t="s">
        <v>21</v>
      </c>
      <c r="H21" s="28">
        <v>22</v>
      </c>
      <c r="I21" s="28">
        <v>0</v>
      </c>
      <c r="J21" s="28">
        <v>0</v>
      </c>
      <c r="K21" s="28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</row>
    <row r="22" spans="1:17" x14ac:dyDescent="0.35">
      <c r="B22" s="37" t="s">
        <v>33</v>
      </c>
      <c r="C22" s="28" t="s">
        <v>44</v>
      </c>
      <c r="D22" s="28" t="s">
        <v>52</v>
      </c>
      <c r="E22" s="28" t="s">
        <v>110</v>
      </c>
      <c r="F22" s="31" t="s">
        <v>21</v>
      </c>
      <c r="G22" s="28" t="s">
        <v>21</v>
      </c>
      <c r="H22" s="28">
        <v>414</v>
      </c>
      <c r="I22" s="28">
        <v>414</v>
      </c>
      <c r="J22" s="28">
        <v>0</v>
      </c>
      <c r="K22" s="28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</row>
    <row r="23" spans="1:17" x14ac:dyDescent="0.35">
      <c r="B23" s="37" t="s">
        <v>34</v>
      </c>
      <c r="C23" s="28" t="s">
        <v>45</v>
      </c>
      <c r="D23" s="28" t="s">
        <v>53</v>
      </c>
      <c r="E23" s="28" t="s">
        <v>109</v>
      </c>
      <c r="F23" s="31" t="s">
        <v>21</v>
      </c>
      <c r="G23" s="28" t="s">
        <v>21</v>
      </c>
      <c r="H23" s="28">
        <v>3114</v>
      </c>
      <c r="I23" s="28">
        <v>1038</v>
      </c>
      <c r="J23" s="28">
        <v>0</v>
      </c>
      <c r="K23" s="28">
        <v>0</v>
      </c>
      <c r="L23" s="37">
        <v>0</v>
      </c>
      <c r="M23" s="37">
        <v>1038</v>
      </c>
      <c r="N23" s="37">
        <v>0</v>
      </c>
      <c r="O23" s="37">
        <v>0</v>
      </c>
      <c r="P23" s="37">
        <v>0</v>
      </c>
      <c r="Q23" s="37">
        <v>1038</v>
      </c>
    </row>
    <row r="24" spans="1:17" x14ac:dyDescent="0.35">
      <c r="B24" s="37" t="s">
        <v>35</v>
      </c>
      <c r="C24" s="28" t="s">
        <v>43</v>
      </c>
      <c r="D24" s="28" t="s">
        <v>381</v>
      </c>
      <c r="E24" s="28" t="s">
        <v>109</v>
      </c>
      <c r="F24" s="31" t="s">
        <v>21</v>
      </c>
      <c r="G24" s="28" t="s">
        <v>88</v>
      </c>
      <c r="H24" s="28">
        <v>258</v>
      </c>
      <c r="I24" s="28">
        <v>0</v>
      </c>
      <c r="J24" s="28">
        <v>0</v>
      </c>
      <c r="K24" s="28">
        <v>0</v>
      </c>
      <c r="L24" s="37">
        <v>258</v>
      </c>
      <c r="M24" s="37">
        <v>258</v>
      </c>
      <c r="N24" s="37">
        <v>0</v>
      </c>
      <c r="O24" s="37">
        <v>0</v>
      </c>
      <c r="P24" s="37">
        <v>0</v>
      </c>
      <c r="Q24" s="37">
        <v>0</v>
      </c>
    </row>
    <row r="25" spans="1:17" x14ac:dyDescent="0.35">
      <c r="B25" s="37" t="s">
        <v>36</v>
      </c>
      <c r="C25" s="28" t="s">
        <v>42</v>
      </c>
      <c r="D25" s="28" t="s">
        <v>382</v>
      </c>
      <c r="E25" s="28" t="s">
        <v>108</v>
      </c>
      <c r="F25" s="31" t="s">
        <v>85</v>
      </c>
      <c r="G25" s="28" t="s">
        <v>89</v>
      </c>
      <c r="H25" s="28">
        <v>0</v>
      </c>
      <c r="I25" s="28">
        <v>533</v>
      </c>
      <c r="J25" s="28">
        <v>0</v>
      </c>
      <c r="K25" s="28">
        <v>0</v>
      </c>
      <c r="L25" s="37">
        <v>0</v>
      </c>
      <c r="M25" s="37">
        <v>303</v>
      </c>
      <c r="N25" s="37">
        <v>0</v>
      </c>
      <c r="O25" s="37">
        <v>0</v>
      </c>
      <c r="P25" s="37">
        <v>0</v>
      </c>
      <c r="Q25" s="37">
        <v>230</v>
      </c>
    </row>
    <row r="26" spans="1:17" x14ac:dyDescent="0.35">
      <c r="B26" s="37" t="s">
        <v>37</v>
      </c>
      <c r="C26" s="28" t="s">
        <v>45</v>
      </c>
      <c r="D26" s="28" t="s">
        <v>54</v>
      </c>
      <c r="E26" s="28" t="s">
        <v>109</v>
      </c>
      <c r="F26" s="31" t="s">
        <v>69</v>
      </c>
      <c r="G26" s="28" t="s">
        <v>71</v>
      </c>
      <c r="H26" s="28">
        <v>0</v>
      </c>
      <c r="I26" s="28">
        <v>17.5</v>
      </c>
      <c r="J26" s="28">
        <v>0</v>
      </c>
      <c r="K26" s="28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</row>
    <row r="27" spans="1:17" x14ac:dyDescent="0.35">
      <c r="B27" s="37" t="s">
        <v>38</v>
      </c>
      <c r="C27" s="28" t="s">
        <v>25</v>
      </c>
      <c r="D27" s="28" t="s">
        <v>55</v>
      </c>
      <c r="E27" s="28" t="s">
        <v>109</v>
      </c>
      <c r="F27" s="31" t="s">
        <v>21</v>
      </c>
      <c r="G27" s="28" t="s">
        <v>94</v>
      </c>
      <c r="H27" s="28">
        <v>63</v>
      </c>
      <c r="I27" s="28">
        <v>0</v>
      </c>
      <c r="J27" s="28">
        <v>0</v>
      </c>
      <c r="K27" s="28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88</v>
      </c>
    </row>
    <row r="28" spans="1:17" x14ac:dyDescent="0.35">
      <c r="B28" s="37" t="s">
        <v>39</v>
      </c>
      <c r="C28" s="28" t="s">
        <v>46</v>
      </c>
      <c r="D28" s="28" t="s">
        <v>56</v>
      </c>
      <c r="E28" s="28" t="s">
        <v>110</v>
      </c>
      <c r="F28" s="31" t="s">
        <v>380</v>
      </c>
      <c r="G28" s="28" t="s">
        <v>380</v>
      </c>
      <c r="H28" s="28">
        <v>0</v>
      </c>
      <c r="I28" s="28">
        <v>0</v>
      </c>
      <c r="J28" s="28">
        <v>0</v>
      </c>
      <c r="K28" s="28">
        <v>0</v>
      </c>
      <c r="L28" s="37">
        <v>0</v>
      </c>
      <c r="M28" s="37">
        <v>54</v>
      </c>
      <c r="N28" s="37">
        <v>0</v>
      </c>
      <c r="O28" s="37">
        <v>0</v>
      </c>
      <c r="P28" s="37">
        <v>0</v>
      </c>
      <c r="Q28" s="37">
        <v>0</v>
      </c>
    </row>
    <row r="29" spans="1:17" x14ac:dyDescent="0.35">
      <c r="B29" s="37" t="s">
        <v>64</v>
      </c>
      <c r="C29" s="28" t="s">
        <v>65</v>
      </c>
      <c r="D29" s="28" t="s">
        <v>66</v>
      </c>
      <c r="E29" s="28" t="s">
        <v>109</v>
      </c>
      <c r="F29" s="31" t="s">
        <v>21</v>
      </c>
      <c r="G29" s="28" t="s">
        <v>67</v>
      </c>
      <c r="H29" s="28">
        <v>140</v>
      </c>
      <c r="I29" s="28">
        <v>0</v>
      </c>
      <c r="J29" s="28">
        <v>0</v>
      </c>
      <c r="K29" s="28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</row>
    <row r="30" spans="1:17" x14ac:dyDescent="0.35">
      <c r="B30" s="37" t="s">
        <v>68</v>
      </c>
      <c r="C30" s="28" t="s">
        <v>65</v>
      </c>
      <c r="D30" s="28" t="s">
        <v>66</v>
      </c>
      <c r="E30" s="28" t="s">
        <v>109</v>
      </c>
      <c r="F30" s="31" t="s">
        <v>67</v>
      </c>
      <c r="G30" s="28" t="s">
        <v>69</v>
      </c>
      <c r="H30" s="28">
        <v>235</v>
      </c>
      <c r="I30" s="28">
        <v>0</v>
      </c>
      <c r="J30" s="28">
        <v>0</v>
      </c>
      <c r="K30" s="28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</row>
    <row r="31" spans="1:17" x14ac:dyDescent="0.35">
      <c r="B31" s="37" t="s">
        <v>74</v>
      </c>
      <c r="C31" s="28" t="s">
        <v>43</v>
      </c>
      <c r="D31" s="28" t="s">
        <v>383</v>
      </c>
      <c r="E31" s="28" t="s">
        <v>108</v>
      </c>
      <c r="F31" s="31" t="s">
        <v>85</v>
      </c>
      <c r="G31" s="28" t="s">
        <v>75</v>
      </c>
      <c r="H31" s="28">
        <v>0</v>
      </c>
      <c r="I31" s="28">
        <v>0</v>
      </c>
      <c r="J31" s="28">
        <v>0</v>
      </c>
      <c r="K31" s="28">
        <v>0</v>
      </c>
      <c r="L31" s="37">
        <v>0</v>
      </c>
      <c r="M31" s="37">
        <v>747</v>
      </c>
      <c r="N31" s="37">
        <v>0</v>
      </c>
      <c r="O31" s="37">
        <v>0</v>
      </c>
      <c r="P31" s="37">
        <v>0</v>
      </c>
      <c r="Q31" s="37">
        <v>0</v>
      </c>
    </row>
    <row r="32" spans="1:17" x14ac:dyDescent="0.35">
      <c r="B32" s="28" t="s">
        <v>73</v>
      </c>
      <c r="C32" s="28" t="s">
        <v>43</v>
      </c>
      <c r="D32" s="28" t="s">
        <v>72</v>
      </c>
      <c r="E32" s="28" t="s">
        <v>109</v>
      </c>
      <c r="G32" s="28" t="s">
        <v>70</v>
      </c>
      <c r="H32" s="28">
        <v>0</v>
      </c>
      <c r="I32" s="28">
        <v>0</v>
      </c>
      <c r="J32" s="28">
        <v>67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</row>
    <row r="34" spans="1:18" x14ac:dyDescent="0.35">
      <c r="A34" s="35"/>
      <c r="B34" s="35"/>
      <c r="C34" s="35"/>
      <c r="D34" s="35"/>
      <c r="E34" s="35"/>
      <c r="F34" s="36"/>
      <c r="G34" s="32" t="s">
        <v>58</v>
      </c>
      <c r="H34" s="32">
        <f>SUM(H17:H32)</f>
        <v>4310</v>
      </c>
      <c r="I34" s="32">
        <f>SUM(I17:I32)</f>
        <v>3487</v>
      </c>
      <c r="J34" s="32">
        <f>SUM(J17:J32)</f>
        <v>67</v>
      </c>
      <c r="K34" s="32">
        <v>0</v>
      </c>
      <c r="L34" s="32">
        <f t="shared" ref="L34:Q34" si="2">SUM(L17:L32)</f>
        <v>258</v>
      </c>
      <c r="M34" s="32">
        <f t="shared" si="2"/>
        <v>2400</v>
      </c>
      <c r="N34" s="32">
        <f t="shared" si="2"/>
        <v>567</v>
      </c>
      <c r="O34" s="32">
        <f t="shared" si="2"/>
        <v>0</v>
      </c>
      <c r="P34" s="32">
        <f t="shared" si="2"/>
        <v>0</v>
      </c>
      <c r="Q34" s="32">
        <f t="shared" si="2"/>
        <v>1420</v>
      </c>
      <c r="R34" s="32">
        <f>I34+K34+M34+O34+Q34-H34-J34-L34-N34-P34</f>
        <v>2105</v>
      </c>
    </row>
    <row r="35" spans="1:18" x14ac:dyDescent="0.35">
      <c r="A35" s="28">
        <v>4</v>
      </c>
      <c r="B35" s="28" t="s">
        <v>91</v>
      </c>
      <c r="C35" s="28" t="s">
        <v>92</v>
      </c>
      <c r="D35" s="28" t="s">
        <v>93</v>
      </c>
      <c r="E35" s="28" t="s">
        <v>109</v>
      </c>
      <c r="F35" s="31" t="s">
        <v>21</v>
      </c>
      <c r="G35" s="28" t="s">
        <v>94</v>
      </c>
      <c r="H35" s="28">
        <v>93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93</v>
      </c>
    </row>
    <row r="36" spans="1:18" x14ac:dyDescent="0.35">
      <c r="B36" s="28" t="s">
        <v>95</v>
      </c>
      <c r="C36" s="28" t="s">
        <v>92</v>
      </c>
      <c r="D36" s="28" t="s">
        <v>96</v>
      </c>
      <c r="E36" s="28" t="s">
        <v>109</v>
      </c>
      <c r="F36" s="31" t="s">
        <v>21</v>
      </c>
      <c r="G36" s="28" t="s">
        <v>94</v>
      </c>
      <c r="H36" s="28">
        <v>79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>
        <v>79</v>
      </c>
    </row>
    <row r="37" spans="1:18" x14ac:dyDescent="0.35">
      <c r="B37" s="28" t="s">
        <v>97</v>
      </c>
      <c r="C37" s="28" t="s">
        <v>98</v>
      </c>
      <c r="D37" s="28" t="s">
        <v>99</v>
      </c>
      <c r="E37" s="28" t="s">
        <v>109</v>
      </c>
      <c r="F37" s="31" t="s">
        <v>21</v>
      </c>
      <c r="G37" s="28" t="s">
        <v>94</v>
      </c>
      <c r="H37" s="28">
        <v>61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61</v>
      </c>
    </row>
    <row r="38" spans="1:18" x14ac:dyDescent="0.35">
      <c r="B38" s="28" t="s">
        <v>100</v>
      </c>
      <c r="C38" s="28" t="s">
        <v>20</v>
      </c>
      <c r="D38" s="28" t="s">
        <v>101</v>
      </c>
      <c r="E38" s="28" t="s">
        <v>109</v>
      </c>
      <c r="F38" s="31" t="s">
        <v>21</v>
      </c>
      <c r="G38" s="28" t="s">
        <v>75</v>
      </c>
      <c r="H38" s="28">
        <v>96</v>
      </c>
      <c r="I38" s="28">
        <v>0</v>
      </c>
      <c r="J38" s="28">
        <v>0</v>
      </c>
      <c r="K38" s="28">
        <v>0</v>
      </c>
      <c r="L38" s="28">
        <v>0</v>
      </c>
      <c r="M38" s="28">
        <v>96</v>
      </c>
      <c r="N38" s="28">
        <v>0</v>
      </c>
      <c r="O38" s="28">
        <v>0</v>
      </c>
      <c r="P38" s="28">
        <v>0</v>
      </c>
      <c r="Q38" s="28">
        <v>0</v>
      </c>
    </row>
    <row r="39" spans="1:18" x14ac:dyDescent="0.35">
      <c r="B39" s="28" t="s">
        <v>102</v>
      </c>
      <c r="C39" s="28" t="s">
        <v>20</v>
      </c>
      <c r="D39" s="28" t="s">
        <v>103</v>
      </c>
      <c r="E39" s="28" t="s">
        <v>110</v>
      </c>
      <c r="F39" s="31" t="s">
        <v>21</v>
      </c>
      <c r="G39" s="28" t="s">
        <v>104</v>
      </c>
      <c r="H39" s="28">
        <v>0</v>
      </c>
      <c r="I39" s="28">
        <v>47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</row>
    <row r="40" spans="1:18" x14ac:dyDescent="0.35">
      <c r="B40" s="28" t="s">
        <v>105</v>
      </c>
      <c r="C40" s="28" t="s">
        <v>42</v>
      </c>
      <c r="D40" s="28" t="s">
        <v>106</v>
      </c>
      <c r="E40" s="28" t="s">
        <v>109</v>
      </c>
      <c r="F40" s="31" t="s">
        <v>21</v>
      </c>
      <c r="G40" s="28" t="s">
        <v>132</v>
      </c>
      <c r="H40" s="28">
        <v>90</v>
      </c>
      <c r="I40" s="28">
        <v>0</v>
      </c>
      <c r="J40" s="28">
        <v>0</v>
      </c>
      <c r="K40" s="28">
        <v>90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</row>
    <row r="41" spans="1:18" x14ac:dyDescent="0.35">
      <c r="B41" s="28" t="s">
        <v>111</v>
      </c>
      <c r="C41" s="28" t="s">
        <v>20</v>
      </c>
      <c r="D41" s="28" t="s">
        <v>112</v>
      </c>
      <c r="E41" s="28" t="s">
        <v>109</v>
      </c>
      <c r="F41" s="31" t="s">
        <v>21</v>
      </c>
      <c r="G41" s="28" t="s">
        <v>379</v>
      </c>
      <c r="H41" s="28">
        <v>53</v>
      </c>
      <c r="I41" s="28">
        <v>0</v>
      </c>
      <c r="J41" s="28">
        <v>0</v>
      </c>
      <c r="K41" s="28">
        <v>0</v>
      </c>
      <c r="L41" s="28">
        <v>0</v>
      </c>
      <c r="M41" s="28">
        <v>53</v>
      </c>
      <c r="N41" s="28">
        <v>0</v>
      </c>
      <c r="O41" s="28">
        <v>0</v>
      </c>
      <c r="P41" s="28">
        <v>0</v>
      </c>
      <c r="Q41" s="28">
        <v>0</v>
      </c>
    </row>
    <row r="42" spans="1:18" x14ac:dyDescent="0.35">
      <c r="B42" s="28" t="s">
        <v>113</v>
      </c>
      <c r="C42" s="28" t="s">
        <v>65</v>
      </c>
      <c r="D42" s="28" t="s">
        <v>114</v>
      </c>
      <c r="E42" s="28" t="s">
        <v>109</v>
      </c>
      <c r="F42" s="31" t="s">
        <v>21</v>
      </c>
      <c r="G42" s="28" t="s">
        <v>69</v>
      </c>
      <c r="H42" s="28">
        <v>22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</row>
    <row r="43" spans="1:18" x14ac:dyDescent="0.35">
      <c r="B43" s="28" t="s">
        <v>115</v>
      </c>
      <c r="C43" s="28" t="s">
        <v>92</v>
      </c>
      <c r="D43" s="28" t="s">
        <v>116</v>
      </c>
      <c r="E43" s="28" t="s">
        <v>109</v>
      </c>
      <c r="F43" s="31" t="s">
        <v>21</v>
      </c>
      <c r="G43" s="28" t="s">
        <v>117</v>
      </c>
      <c r="H43" s="28">
        <v>82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</row>
    <row r="44" spans="1:18" x14ac:dyDescent="0.35">
      <c r="B44" s="28" t="s">
        <v>118</v>
      </c>
      <c r="C44" s="28" t="s">
        <v>119</v>
      </c>
      <c r="D44" s="28" t="s">
        <v>120</v>
      </c>
      <c r="E44" s="28" t="s">
        <v>109</v>
      </c>
      <c r="F44" s="31" t="s">
        <v>21</v>
      </c>
      <c r="G44" s="28" t="s">
        <v>379</v>
      </c>
      <c r="H44" s="28">
        <v>55</v>
      </c>
      <c r="I44" s="28">
        <v>0</v>
      </c>
      <c r="J44" s="28">
        <v>0</v>
      </c>
      <c r="K44" s="28">
        <v>0</v>
      </c>
      <c r="L44" s="28">
        <v>0</v>
      </c>
      <c r="M44" s="28">
        <v>55</v>
      </c>
      <c r="N44" s="28">
        <v>0</v>
      </c>
      <c r="O44" s="28">
        <v>0</v>
      </c>
      <c r="P44" s="28">
        <v>0</v>
      </c>
      <c r="Q44" s="28">
        <v>0</v>
      </c>
    </row>
    <row r="45" spans="1:18" x14ac:dyDescent="0.35">
      <c r="B45" s="28" t="s">
        <v>121</v>
      </c>
      <c r="C45" s="28" t="s">
        <v>45</v>
      </c>
      <c r="D45" s="28" t="s">
        <v>122</v>
      </c>
      <c r="E45" s="28" t="s">
        <v>109</v>
      </c>
      <c r="F45" s="31" t="s">
        <v>21</v>
      </c>
      <c r="G45" s="28" t="s">
        <v>94</v>
      </c>
      <c r="H45" s="28">
        <v>109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">
        <v>109</v>
      </c>
    </row>
    <row r="46" spans="1:18" x14ac:dyDescent="0.35">
      <c r="B46" s="28" t="s">
        <v>123</v>
      </c>
      <c r="C46" s="28" t="s">
        <v>45</v>
      </c>
      <c r="D46" s="28" t="s">
        <v>124</v>
      </c>
      <c r="E46" s="28" t="s">
        <v>109</v>
      </c>
      <c r="F46" s="31" t="s">
        <v>21</v>
      </c>
      <c r="G46" s="28" t="s">
        <v>379</v>
      </c>
      <c r="H46" s="28">
        <v>898</v>
      </c>
      <c r="I46" s="28">
        <v>0</v>
      </c>
      <c r="J46" s="28">
        <v>0</v>
      </c>
      <c r="K46" s="28">
        <v>0</v>
      </c>
      <c r="L46" s="28">
        <v>0</v>
      </c>
      <c r="M46" s="28">
        <v>898</v>
      </c>
      <c r="N46" s="28">
        <v>0</v>
      </c>
      <c r="O46" s="28">
        <v>0</v>
      </c>
      <c r="P46" s="28">
        <v>0</v>
      </c>
      <c r="Q46" s="28">
        <v>0</v>
      </c>
    </row>
    <row r="47" spans="1:18" x14ac:dyDescent="0.35">
      <c r="B47" s="28" t="s">
        <v>125</v>
      </c>
      <c r="C47" s="28" t="s">
        <v>65</v>
      </c>
      <c r="D47" s="28" t="s">
        <v>126</v>
      </c>
      <c r="E47" s="28" t="s">
        <v>108</v>
      </c>
      <c r="F47" s="31" t="s">
        <v>85</v>
      </c>
      <c r="G47" s="28" t="s">
        <v>21</v>
      </c>
      <c r="H47" s="28">
        <v>0</v>
      </c>
      <c r="I47" s="28">
        <v>1610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</row>
    <row r="48" spans="1:18" ht="29" x14ac:dyDescent="0.35">
      <c r="B48" s="28" t="s">
        <v>127</v>
      </c>
      <c r="C48" s="28" t="s">
        <v>128</v>
      </c>
      <c r="D48" s="28" t="s">
        <v>129</v>
      </c>
      <c r="E48" s="28" t="s">
        <v>109</v>
      </c>
      <c r="F48" s="31" t="s">
        <v>132</v>
      </c>
      <c r="G48" s="28" t="s">
        <v>134</v>
      </c>
      <c r="H48" s="28">
        <v>0</v>
      </c>
      <c r="I48" s="28">
        <v>0</v>
      </c>
      <c r="J48" s="28">
        <v>59.5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</row>
    <row r="49" spans="1:18" x14ac:dyDescent="0.35">
      <c r="B49" s="28" t="s">
        <v>130</v>
      </c>
      <c r="C49" s="28" t="s">
        <v>98</v>
      </c>
      <c r="D49" s="28" t="s">
        <v>131</v>
      </c>
      <c r="E49" s="28" t="s">
        <v>109</v>
      </c>
      <c r="F49" s="31" t="s">
        <v>133</v>
      </c>
      <c r="G49" s="28" t="s">
        <v>69</v>
      </c>
      <c r="H49" s="28">
        <v>0</v>
      </c>
      <c r="I49" s="28">
        <v>0</v>
      </c>
      <c r="J49" s="28">
        <v>35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</row>
    <row r="50" spans="1:18" x14ac:dyDescent="0.35">
      <c r="B50" s="28" t="s">
        <v>135</v>
      </c>
      <c r="C50" s="28" t="s">
        <v>92</v>
      </c>
      <c r="D50" s="28" t="s">
        <v>136</v>
      </c>
      <c r="E50" s="28" t="s">
        <v>109</v>
      </c>
      <c r="F50" s="31" t="s">
        <v>137</v>
      </c>
      <c r="G50" s="28" t="s">
        <v>380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71</v>
      </c>
      <c r="N50" s="28">
        <v>0</v>
      </c>
      <c r="O50" s="28">
        <v>0</v>
      </c>
      <c r="P50" s="28">
        <v>0</v>
      </c>
      <c r="Q50" s="28">
        <v>0</v>
      </c>
    </row>
    <row r="51" spans="1:18" ht="29" x14ac:dyDescent="0.35">
      <c r="B51" s="28" t="s">
        <v>138</v>
      </c>
      <c r="C51" s="28" t="s">
        <v>139</v>
      </c>
      <c r="D51" s="28" t="s">
        <v>140</v>
      </c>
      <c r="E51" s="28" t="s">
        <v>109</v>
      </c>
      <c r="F51" s="31" t="s">
        <v>141</v>
      </c>
      <c r="G51" s="28" t="s">
        <v>142</v>
      </c>
      <c r="H51" s="28">
        <v>0</v>
      </c>
      <c r="I51" s="28">
        <v>200</v>
      </c>
      <c r="J51" s="28">
        <v>0</v>
      </c>
      <c r="K51" s="28">
        <v>0</v>
      </c>
      <c r="L51" s="28">
        <v>0</v>
      </c>
      <c r="M51" s="28">
        <v>270</v>
      </c>
      <c r="N51" s="28">
        <v>0</v>
      </c>
      <c r="O51" s="28">
        <v>0</v>
      </c>
      <c r="P51" s="28">
        <v>0</v>
      </c>
      <c r="Q51" s="28">
        <v>0</v>
      </c>
    </row>
    <row r="52" spans="1:18" x14ac:dyDescent="0.35">
      <c r="B52" s="28" t="s">
        <v>143</v>
      </c>
      <c r="C52" s="28" t="s">
        <v>25</v>
      </c>
      <c r="D52" s="28" t="s">
        <v>144</v>
      </c>
      <c r="E52" s="28" t="s">
        <v>109</v>
      </c>
      <c r="F52" s="31" t="s">
        <v>379</v>
      </c>
      <c r="G52" s="28" t="s">
        <v>145</v>
      </c>
      <c r="H52" s="28">
        <v>0</v>
      </c>
      <c r="I52" s="28">
        <v>0</v>
      </c>
      <c r="J52" s="28">
        <v>0</v>
      </c>
      <c r="K52" s="28">
        <v>0</v>
      </c>
      <c r="L52" s="28">
        <v>141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</row>
    <row r="53" spans="1:18" x14ac:dyDescent="0.35">
      <c r="B53" s="28" t="s">
        <v>146</v>
      </c>
      <c r="C53" s="28" t="s">
        <v>147</v>
      </c>
      <c r="D53" s="28" t="s">
        <v>148</v>
      </c>
      <c r="E53" s="28" t="s">
        <v>109</v>
      </c>
      <c r="F53" s="31" t="s">
        <v>379</v>
      </c>
      <c r="G53" s="28" t="s">
        <v>149</v>
      </c>
      <c r="H53" s="28">
        <v>0</v>
      </c>
      <c r="I53" s="28">
        <v>0</v>
      </c>
      <c r="J53" s="28">
        <v>0</v>
      </c>
      <c r="K53" s="28">
        <v>0</v>
      </c>
      <c r="L53" s="28">
        <v>353</v>
      </c>
      <c r="M53" s="28">
        <v>167</v>
      </c>
      <c r="N53" s="28">
        <v>0</v>
      </c>
      <c r="O53" s="28">
        <v>0</v>
      </c>
      <c r="P53" s="28">
        <v>0</v>
      </c>
      <c r="Q53" s="28">
        <v>0</v>
      </c>
    </row>
    <row r="54" spans="1:18" x14ac:dyDescent="0.35">
      <c r="B54" s="28" t="s">
        <v>150</v>
      </c>
      <c r="C54" s="28" t="s">
        <v>151</v>
      </c>
      <c r="D54" s="28" t="s">
        <v>152</v>
      </c>
      <c r="E54" s="28" t="s">
        <v>109</v>
      </c>
      <c r="F54" s="31" t="s">
        <v>153</v>
      </c>
      <c r="G54" s="28" t="s">
        <v>75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61.4</v>
      </c>
      <c r="N54" s="28">
        <v>0</v>
      </c>
      <c r="O54" s="28">
        <v>0</v>
      </c>
      <c r="P54" s="28">
        <v>0</v>
      </c>
      <c r="Q54" s="28">
        <v>0</v>
      </c>
    </row>
    <row r="55" spans="1:18" x14ac:dyDescent="0.35">
      <c r="B55" s="28" t="s">
        <v>154</v>
      </c>
      <c r="C55" s="28" t="s">
        <v>92</v>
      </c>
      <c r="D55" s="28" t="s">
        <v>155</v>
      </c>
      <c r="E55" s="28" t="s">
        <v>109</v>
      </c>
      <c r="F55" s="31" t="s">
        <v>379</v>
      </c>
      <c r="G55" s="28" t="s">
        <v>94</v>
      </c>
      <c r="H55" s="28">
        <v>0</v>
      </c>
      <c r="I55" s="28">
        <v>0</v>
      </c>
      <c r="J55" s="28">
        <v>0</v>
      </c>
      <c r="K55" s="28">
        <v>0</v>
      </c>
      <c r="L55" s="28">
        <v>71</v>
      </c>
      <c r="M55" s="28">
        <v>0</v>
      </c>
      <c r="N55" s="28">
        <v>0</v>
      </c>
      <c r="O55" s="28">
        <v>0</v>
      </c>
      <c r="P55" s="28">
        <v>0</v>
      </c>
      <c r="Q55" s="28">
        <v>157</v>
      </c>
    </row>
    <row r="56" spans="1:18" ht="29" x14ac:dyDescent="0.35">
      <c r="B56" s="28" t="s">
        <v>156</v>
      </c>
      <c r="C56" s="28" t="s">
        <v>25</v>
      </c>
      <c r="D56" s="28" t="s">
        <v>157</v>
      </c>
      <c r="E56" s="28" t="s">
        <v>110</v>
      </c>
      <c r="F56" s="31" t="s">
        <v>158</v>
      </c>
      <c r="G56" s="28" t="s">
        <v>159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27</v>
      </c>
      <c r="N56" s="28">
        <v>0</v>
      </c>
      <c r="O56" s="28">
        <v>0</v>
      </c>
      <c r="P56" s="28">
        <v>0</v>
      </c>
      <c r="Q56" s="28">
        <v>0</v>
      </c>
    </row>
    <row r="57" spans="1:18" ht="43.5" x14ac:dyDescent="0.35">
      <c r="B57" s="28" t="s">
        <v>160</v>
      </c>
      <c r="C57" s="28" t="s">
        <v>161</v>
      </c>
      <c r="D57" s="28" t="s">
        <v>162</v>
      </c>
      <c r="E57" s="28" t="s">
        <v>109</v>
      </c>
      <c r="F57" s="31" t="s">
        <v>163</v>
      </c>
      <c r="G57" s="28" t="s">
        <v>164</v>
      </c>
      <c r="H57" s="28">
        <v>0</v>
      </c>
      <c r="I57" s="28">
        <v>400</v>
      </c>
      <c r="J57" s="28">
        <v>0</v>
      </c>
      <c r="K57" s="28">
        <v>0</v>
      </c>
      <c r="L57" s="28">
        <v>0</v>
      </c>
      <c r="M57" s="28">
        <v>325</v>
      </c>
      <c r="N57" s="28">
        <v>725</v>
      </c>
      <c r="O57" s="28">
        <v>0</v>
      </c>
      <c r="P57" s="28">
        <v>0</v>
      </c>
      <c r="Q57" s="28">
        <v>0</v>
      </c>
    </row>
    <row r="59" spans="1:18" x14ac:dyDescent="0.35">
      <c r="A59" s="35"/>
      <c r="B59" s="35"/>
      <c r="C59" s="35"/>
      <c r="D59" s="35"/>
      <c r="E59" s="35"/>
      <c r="F59" s="36"/>
      <c r="G59" s="32" t="s">
        <v>59</v>
      </c>
      <c r="H59" s="32">
        <f t="shared" ref="H59:Q59" si="3">SUM(H35:H58)</f>
        <v>1638</v>
      </c>
      <c r="I59" s="32">
        <f t="shared" si="3"/>
        <v>2257</v>
      </c>
      <c r="J59" s="32">
        <f t="shared" si="3"/>
        <v>94.5</v>
      </c>
      <c r="K59" s="32">
        <f t="shared" si="3"/>
        <v>90</v>
      </c>
      <c r="L59" s="32">
        <f t="shared" si="3"/>
        <v>565</v>
      </c>
      <c r="M59" s="32">
        <f t="shared" si="3"/>
        <v>2023.4</v>
      </c>
      <c r="N59" s="32">
        <f t="shared" si="3"/>
        <v>725</v>
      </c>
      <c r="O59" s="32">
        <f t="shared" si="3"/>
        <v>0</v>
      </c>
      <c r="P59" s="32">
        <f t="shared" si="3"/>
        <v>0</v>
      </c>
      <c r="Q59" s="32">
        <f t="shared" si="3"/>
        <v>499</v>
      </c>
      <c r="R59" s="38"/>
    </row>
    <row r="60" spans="1:18" x14ac:dyDescent="0.35">
      <c r="A60" s="35"/>
      <c r="B60" s="35"/>
      <c r="C60" s="35"/>
      <c r="D60" s="35"/>
      <c r="E60" s="35"/>
      <c r="F60" s="36"/>
      <c r="G60" s="32" t="s">
        <v>357</v>
      </c>
      <c r="H60" s="32">
        <f>H10+H16+H34+H59</f>
        <v>6207</v>
      </c>
      <c r="I60" s="32">
        <f>I10+I16+I34+I59</f>
        <v>5854.2</v>
      </c>
      <c r="J60" s="32">
        <f>J10+J16+J59+J34</f>
        <v>161.5</v>
      </c>
      <c r="K60" s="32">
        <f t="shared" ref="K60:Q60" si="4">K10+K16+K34+K59</f>
        <v>90</v>
      </c>
      <c r="L60" s="32">
        <f t="shared" si="4"/>
        <v>1133</v>
      </c>
      <c r="M60" s="32">
        <f t="shared" si="4"/>
        <v>4802.3999999999996</v>
      </c>
      <c r="N60" s="32">
        <f t="shared" si="4"/>
        <v>1292</v>
      </c>
      <c r="O60" s="32">
        <f t="shared" si="4"/>
        <v>343</v>
      </c>
      <c r="P60" s="32">
        <f t="shared" si="4"/>
        <v>0</v>
      </c>
      <c r="Q60" s="32">
        <f t="shared" si="4"/>
        <v>1919</v>
      </c>
      <c r="R60" s="32">
        <f>I60+K60+M60+O60+Q60-H60-J60-L60-N60-P60</f>
        <v>4215.0999999999985</v>
      </c>
    </row>
    <row r="61" spans="1:18" ht="29" x14ac:dyDescent="0.35">
      <c r="G61" s="33" t="s">
        <v>355</v>
      </c>
      <c r="H61" s="32"/>
      <c r="I61" s="32">
        <f>I60-H60</f>
        <v>-352.80000000000018</v>
      </c>
      <c r="J61" s="32"/>
      <c r="K61" s="32">
        <f>K60-J60</f>
        <v>-71.5</v>
      </c>
      <c r="L61" s="32"/>
      <c r="M61" s="32">
        <f>M60-L60</f>
        <v>3669.3999999999996</v>
      </c>
      <c r="N61" s="32"/>
      <c r="O61" s="32">
        <f>O60-N60</f>
        <v>-949</v>
      </c>
      <c r="P61" s="32"/>
      <c r="Q61" s="32">
        <f>Q60-P60</f>
        <v>1919</v>
      </c>
      <c r="R61" s="32"/>
    </row>
  </sheetData>
  <mergeCells count="2">
    <mergeCell ref="A1:D1"/>
    <mergeCell ref="H4:R4"/>
  </mergeCells>
  <pageMargins left="0.7" right="0.7" top="0.75" bottom="0.75" header="0.3" footer="0.3"/>
  <pageSetup paperSize="9" orientation="portrait" r:id="rId1"/>
  <ignoredErrors>
    <ignoredError sqref="J6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0"/>
  <sheetViews>
    <sheetView zoomScale="60" zoomScaleNormal="60" workbookViewId="0">
      <pane ySplit="5" topLeftCell="A6" activePane="bottomLeft" state="frozen"/>
      <selection pane="bottomLeft" activeCell="G27" sqref="G27"/>
    </sheetView>
  </sheetViews>
  <sheetFormatPr defaultColWidth="8.84375" defaultRowHeight="14.5" x14ac:dyDescent="0.35"/>
  <cols>
    <col min="1" max="1" width="8.84375" style="28"/>
    <col min="2" max="2" width="12.3046875" style="28" bestFit="1" customWidth="1"/>
    <col min="3" max="3" width="10.765625" style="28" bestFit="1" customWidth="1"/>
    <col min="4" max="4" width="21.84375" style="28" bestFit="1" customWidth="1"/>
    <col min="5" max="5" width="10.23046875" style="28" bestFit="1" customWidth="1"/>
    <col min="6" max="6" width="11.84375" style="28" bestFit="1" customWidth="1"/>
    <col min="7" max="7" width="12.69140625" style="28" bestFit="1" customWidth="1"/>
    <col min="8" max="16384" width="8.84375" style="28"/>
  </cols>
  <sheetData>
    <row r="1" spans="1:18" x14ac:dyDescent="0.35">
      <c r="A1" s="39" t="s">
        <v>175</v>
      </c>
      <c r="B1" s="39"/>
      <c r="C1" s="39"/>
      <c r="D1" s="39"/>
      <c r="F1" s="40"/>
    </row>
    <row r="4" spans="1:18" x14ac:dyDescent="0.35">
      <c r="F4" s="31"/>
      <c r="H4" s="63" t="s">
        <v>359</v>
      </c>
      <c r="I4" s="63"/>
      <c r="J4" s="63"/>
      <c r="K4" s="63"/>
      <c r="L4" s="63"/>
      <c r="M4" s="63"/>
      <c r="N4" s="63"/>
      <c r="O4" s="63"/>
      <c r="P4" s="63"/>
      <c r="Q4" s="63"/>
      <c r="R4" s="63"/>
    </row>
    <row r="5" spans="1:18" ht="29" x14ac:dyDescent="0.35">
      <c r="A5" s="41" t="s">
        <v>0</v>
      </c>
      <c r="B5" s="41" t="s">
        <v>1</v>
      </c>
      <c r="C5" s="41" t="s">
        <v>2</v>
      </c>
      <c r="D5" s="41" t="s">
        <v>3</v>
      </c>
      <c r="E5" s="42" t="s">
        <v>107</v>
      </c>
      <c r="F5" s="42" t="s">
        <v>83</v>
      </c>
      <c r="G5" s="41" t="s">
        <v>84</v>
      </c>
      <c r="H5" s="41" t="s">
        <v>4</v>
      </c>
      <c r="I5" s="41" t="s">
        <v>5</v>
      </c>
      <c r="J5" s="41" t="s">
        <v>6</v>
      </c>
      <c r="K5" s="41" t="s">
        <v>7</v>
      </c>
      <c r="L5" s="41" t="s">
        <v>8</v>
      </c>
      <c r="M5" s="41" t="s">
        <v>9</v>
      </c>
      <c r="N5" s="41" t="s">
        <v>10</v>
      </c>
      <c r="O5" s="41" t="s">
        <v>11</v>
      </c>
      <c r="P5" s="41" t="s">
        <v>81</v>
      </c>
      <c r="Q5" s="41" t="s">
        <v>82</v>
      </c>
      <c r="R5" s="41" t="s">
        <v>57</v>
      </c>
    </row>
    <row r="6" spans="1:18" x14ac:dyDescent="0.35">
      <c r="A6" s="43">
        <v>1</v>
      </c>
      <c r="B6" s="43" t="s">
        <v>165</v>
      </c>
      <c r="C6" s="43" t="s">
        <v>119</v>
      </c>
      <c r="D6" s="43" t="s">
        <v>168</v>
      </c>
      <c r="E6" s="43" t="s">
        <v>109</v>
      </c>
      <c r="F6" s="43" t="s">
        <v>171</v>
      </c>
      <c r="G6" s="43" t="s">
        <v>379</v>
      </c>
      <c r="H6" s="43">
        <v>141</v>
      </c>
      <c r="I6" s="43">
        <v>0</v>
      </c>
      <c r="J6" s="43">
        <v>0</v>
      </c>
      <c r="K6" s="43">
        <v>0</v>
      </c>
      <c r="L6" s="43">
        <v>0</v>
      </c>
      <c r="M6" s="43">
        <v>141</v>
      </c>
      <c r="N6" s="43">
        <v>0</v>
      </c>
      <c r="O6" s="43">
        <v>0</v>
      </c>
      <c r="P6" s="43">
        <v>0</v>
      </c>
      <c r="Q6" s="43">
        <v>0</v>
      </c>
      <c r="R6" s="43"/>
    </row>
    <row r="7" spans="1:18" x14ac:dyDescent="0.35">
      <c r="A7" s="43"/>
      <c r="B7" s="43" t="s">
        <v>166</v>
      </c>
      <c r="C7" s="43" t="s">
        <v>161</v>
      </c>
      <c r="D7" s="43" t="s">
        <v>169</v>
      </c>
      <c r="E7" s="43" t="s">
        <v>109</v>
      </c>
      <c r="F7" s="43" t="s">
        <v>170</v>
      </c>
      <c r="G7" s="43" t="s">
        <v>172</v>
      </c>
      <c r="H7" s="43">
        <v>135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v>0</v>
      </c>
      <c r="P7" s="43">
        <v>0</v>
      </c>
      <c r="Q7" s="43">
        <v>0</v>
      </c>
      <c r="R7" s="43"/>
    </row>
    <row r="8" spans="1:18" x14ac:dyDescent="0.35">
      <c r="A8" s="43"/>
      <c r="B8" s="43" t="s">
        <v>173</v>
      </c>
      <c r="C8" s="43" t="s">
        <v>20</v>
      </c>
      <c r="D8" s="43" t="s">
        <v>174</v>
      </c>
      <c r="E8" s="43" t="s">
        <v>110</v>
      </c>
      <c r="F8" s="43" t="s">
        <v>379</v>
      </c>
      <c r="G8" s="43" t="s">
        <v>379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20.5</v>
      </c>
      <c r="N8" s="43">
        <v>0</v>
      </c>
      <c r="O8" s="43">
        <v>0</v>
      </c>
      <c r="P8" s="43">
        <v>0</v>
      </c>
      <c r="Q8" s="43">
        <v>0</v>
      </c>
      <c r="R8" s="43"/>
    </row>
    <row r="9" spans="1:18" x14ac:dyDescent="0.35">
      <c r="A9" s="43"/>
      <c r="B9" s="43" t="s">
        <v>176</v>
      </c>
      <c r="C9" s="43" t="s">
        <v>45</v>
      </c>
      <c r="D9" s="43" t="s">
        <v>177</v>
      </c>
      <c r="E9" s="43" t="s">
        <v>178</v>
      </c>
      <c r="F9" s="43" t="s">
        <v>179</v>
      </c>
      <c r="G9" s="43" t="s">
        <v>379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377</v>
      </c>
      <c r="N9" s="43">
        <v>0</v>
      </c>
      <c r="O9" s="43">
        <v>0</v>
      </c>
      <c r="P9" s="43">
        <v>0</v>
      </c>
      <c r="Q9" s="43">
        <v>0</v>
      </c>
      <c r="R9" s="43"/>
    </row>
    <row r="10" spans="1:18" x14ac:dyDescent="0.35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</row>
    <row r="11" spans="1:18" x14ac:dyDescent="0.35">
      <c r="A11" s="44"/>
      <c r="B11" s="44"/>
      <c r="C11" s="44"/>
      <c r="D11" s="44"/>
      <c r="E11" s="44"/>
      <c r="F11" s="44"/>
      <c r="G11" s="38" t="s">
        <v>23</v>
      </c>
      <c r="H11" s="38">
        <f t="shared" ref="H11:Q11" si="0">SUM(H6:H9)</f>
        <v>276</v>
      </c>
      <c r="I11" s="38">
        <f t="shared" si="0"/>
        <v>0</v>
      </c>
      <c r="J11" s="38">
        <f t="shared" si="0"/>
        <v>0</v>
      </c>
      <c r="K11" s="38">
        <f t="shared" si="0"/>
        <v>0</v>
      </c>
      <c r="L11" s="38">
        <f t="shared" si="0"/>
        <v>0</v>
      </c>
      <c r="M11" s="38">
        <f t="shared" si="0"/>
        <v>538.5</v>
      </c>
      <c r="N11" s="38">
        <f t="shared" si="0"/>
        <v>0</v>
      </c>
      <c r="O11" s="38">
        <f t="shared" si="0"/>
        <v>0</v>
      </c>
      <c r="P11" s="38">
        <f t="shared" si="0"/>
        <v>0</v>
      </c>
      <c r="Q11" s="38">
        <f t="shared" si="0"/>
        <v>0</v>
      </c>
      <c r="R11" s="38">
        <f>I11+K11+M11+O11+Q11-H11-J11-L11-N11-P11</f>
        <v>262.5</v>
      </c>
    </row>
    <row r="12" spans="1:18" x14ac:dyDescent="0.35">
      <c r="A12" s="28">
        <v>2</v>
      </c>
      <c r="B12" s="28" t="s">
        <v>180</v>
      </c>
      <c r="C12" s="28" t="s">
        <v>25</v>
      </c>
      <c r="D12" s="28" t="s">
        <v>181</v>
      </c>
      <c r="E12" s="28" t="s">
        <v>108</v>
      </c>
      <c r="F12" s="28" t="s">
        <v>85</v>
      </c>
      <c r="G12" s="28" t="s">
        <v>182</v>
      </c>
      <c r="H12" s="28">
        <v>0</v>
      </c>
      <c r="I12" s="28">
        <v>2478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</row>
    <row r="13" spans="1:18" x14ac:dyDescent="0.35">
      <c r="B13" s="28" t="s">
        <v>183</v>
      </c>
      <c r="C13" s="28" t="s">
        <v>43</v>
      </c>
      <c r="D13" s="28" t="s">
        <v>184</v>
      </c>
      <c r="E13" s="28" t="s">
        <v>186</v>
      </c>
      <c r="F13" s="28" t="s">
        <v>185</v>
      </c>
      <c r="G13" s="28" t="s">
        <v>21</v>
      </c>
      <c r="H13" s="28">
        <v>0</v>
      </c>
      <c r="I13" s="28">
        <v>453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</row>
    <row r="14" spans="1:18" x14ac:dyDescent="0.35">
      <c r="B14" s="28" t="s">
        <v>187</v>
      </c>
      <c r="C14" s="28" t="s">
        <v>43</v>
      </c>
      <c r="D14" s="28" t="s">
        <v>188</v>
      </c>
      <c r="E14" s="28" t="s">
        <v>186</v>
      </c>
      <c r="F14" s="28" t="s">
        <v>21</v>
      </c>
      <c r="G14" s="28" t="s">
        <v>21</v>
      </c>
      <c r="H14" s="28">
        <v>545</v>
      </c>
      <c r="I14" s="28">
        <v>735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</row>
    <row r="15" spans="1:18" x14ac:dyDescent="0.35">
      <c r="B15" s="28" t="s">
        <v>189</v>
      </c>
      <c r="C15" s="28" t="s">
        <v>45</v>
      </c>
      <c r="D15" s="28" t="s">
        <v>190</v>
      </c>
      <c r="E15" s="28" t="s">
        <v>109</v>
      </c>
      <c r="F15" s="28" t="s">
        <v>191</v>
      </c>
      <c r="G15" s="28" t="s">
        <v>69</v>
      </c>
      <c r="H15" s="28">
        <v>0</v>
      </c>
      <c r="I15" s="28">
        <v>0</v>
      </c>
      <c r="J15" s="28">
        <v>150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</row>
    <row r="16" spans="1:18" x14ac:dyDescent="0.35">
      <c r="B16" s="28" t="s">
        <v>192</v>
      </c>
      <c r="C16" s="28" t="s">
        <v>43</v>
      </c>
      <c r="D16" s="28" t="s">
        <v>193</v>
      </c>
      <c r="E16" s="28" t="s">
        <v>109</v>
      </c>
      <c r="F16" s="28" t="s">
        <v>132</v>
      </c>
      <c r="G16" s="28" t="s">
        <v>67</v>
      </c>
      <c r="H16" s="28">
        <v>0</v>
      </c>
      <c r="I16" s="28">
        <v>0</v>
      </c>
      <c r="J16" s="28">
        <v>291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</row>
    <row r="17" spans="1:18" x14ac:dyDescent="0.35">
      <c r="B17" s="28" t="s">
        <v>194</v>
      </c>
      <c r="C17" s="28" t="s">
        <v>46</v>
      </c>
      <c r="D17" s="28" t="s">
        <v>195</v>
      </c>
      <c r="E17" s="28" t="s">
        <v>109</v>
      </c>
      <c r="F17" s="28" t="s">
        <v>191</v>
      </c>
      <c r="G17" s="28" t="s">
        <v>379</v>
      </c>
      <c r="H17" s="28">
        <v>0</v>
      </c>
      <c r="I17" s="28">
        <v>0</v>
      </c>
      <c r="J17" s="28">
        <v>163</v>
      </c>
      <c r="K17" s="28">
        <v>0</v>
      </c>
      <c r="L17" s="28">
        <v>0</v>
      </c>
      <c r="M17" s="28">
        <v>163</v>
      </c>
      <c r="N17" s="28">
        <v>0</v>
      </c>
      <c r="O17" s="28">
        <v>0</v>
      </c>
      <c r="P17" s="28">
        <v>0</v>
      </c>
      <c r="Q17" s="28">
        <v>0</v>
      </c>
    </row>
    <row r="18" spans="1:18" x14ac:dyDescent="0.35">
      <c r="B18" s="28" t="s">
        <v>196</v>
      </c>
      <c r="C18" s="28" t="s">
        <v>25</v>
      </c>
      <c r="D18" s="28" t="s">
        <v>198</v>
      </c>
      <c r="E18" s="28" t="s">
        <v>186</v>
      </c>
      <c r="F18" s="28" t="s">
        <v>379</v>
      </c>
      <c r="G18" s="28" t="s">
        <v>379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144</v>
      </c>
      <c r="N18" s="28">
        <v>0</v>
      </c>
      <c r="O18" s="28">
        <v>0</v>
      </c>
      <c r="P18" s="28">
        <v>0</v>
      </c>
      <c r="Q18" s="28">
        <v>0</v>
      </c>
    </row>
    <row r="19" spans="1:18" x14ac:dyDescent="0.35">
      <c r="B19" s="28" t="s">
        <v>197</v>
      </c>
      <c r="C19" s="28" t="s">
        <v>43</v>
      </c>
      <c r="D19" s="28" t="s">
        <v>199</v>
      </c>
      <c r="E19" s="28" t="s">
        <v>109</v>
      </c>
      <c r="F19" s="28" t="s">
        <v>379</v>
      </c>
      <c r="G19" s="28" t="s">
        <v>384</v>
      </c>
      <c r="H19" s="28">
        <v>0</v>
      </c>
      <c r="I19" s="28">
        <v>0</v>
      </c>
      <c r="J19" s="28">
        <v>0</v>
      </c>
      <c r="K19" s="28">
        <v>0</v>
      </c>
      <c r="L19" s="28">
        <v>776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</row>
    <row r="20" spans="1:18" x14ac:dyDescent="0.35">
      <c r="B20" s="28" t="s">
        <v>200</v>
      </c>
      <c r="C20" s="28" t="s">
        <v>45</v>
      </c>
      <c r="D20" s="28" t="s">
        <v>201</v>
      </c>
      <c r="E20" s="28" t="s">
        <v>109</v>
      </c>
      <c r="F20" s="28" t="s">
        <v>67</v>
      </c>
      <c r="G20" s="28" t="s">
        <v>94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140</v>
      </c>
    </row>
    <row r="22" spans="1:18" x14ac:dyDescent="0.35">
      <c r="A22" s="35"/>
      <c r="B22" s="35"/>
      <c r="C22" s="35"/>
      <c r="D22" s="35"/>
      <c r="E22" s="35"/>
      <c r="F22" s="35"/>
      <c r="G22" s="38" t="s">
        <v>27</v>
      </c>
      <c r="H22" s="38">
        <f t="shared" ref="H22:Q22" si="1">SUM(H12:H21)</f>
        <v>545</v>
      </c>
      <c r="I22" s="38">
        <f t="shared" si="1"/>
        <v>3666</v>
      </c>
      <c r="J22" s="38">
        <f t="shared" si="1"/>
        <v>604</v>
      </c>
      <c r="K22" s="38">
        <f t="shared" si="1"/>
        <v>0</v>
      </c>
      <c r="L22" s="38">
        <f t="shared" si="1"/>
        <v>776</v>
      </c>
      <c r="M22" s="38">
        <f t="shared" si="1"/>
        <v>307</v>
      </c>
      <c r="N22" s="38">
        <f t="shared" si="1"/>
        <v>0</v>
      </c>
      <c r="O22" s="38">
        <f t="shared" si="1"/>
        <v>0</v>
      </c>
      <c r="P22" s="38">
        <f t="shared" si="1"/>
        <v>0</v>
      </c>
      <c r="Q22" s="38">
        <f t="shared" si="1"/>
        <v>140</v>
      </c>
      <c r="R22" s="38">
        <f>I22+K22+M22+O22+Q22-H22-J22-L22-N22-P22</f>
        <v>2188</v>
      </c>
    </row>
    <row r="23" spans="1:18" x14ac:dyDescent="0.35">
      <c r="A23" s="28">
        <v>3</v>
      </c>
      <c r="B23" s="28" t="s">
        <v>202</v>
      </c>
      <c r="C23" s="28" t="s">
        <v>43</v>
      </c>
      <c r="D23" s="28" t="s">
        <v>385</v>
      </c>
      <c r="E23" s="28" t="s">
        <v>110</v>
      </c>
      <c r="F23" s="28" t="s">
        <v>21</v>
      </c>
      <c r="G23" s="28" t="s">
        <v>21</v>
      </c>
      <c r="H23" s="28">
        <v>0</v>
      </c>
      <c r="I23" s="28">
        <v>1938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</row>
    <row r="24" spans="1:18" x14ac:dyDescent="0.35">
      <c r="B24" s="28" t="s">
        <v>203</v>
      </c>
      <c r="C24" s="28" t="s">
        <v>205</v>
      </c>
      <c r="D24" s="28" t="s">
        <v>206</v>
      </c>
      <c r="E24" s="28" t="s">
        <v>386</v>
      </c>
      <c r="F24" s="28" t="s">
        <v>21</v>
      </c>
      <c r="G24" s="28" t="s">
        <v>21</v>
      </c>
      <c r="H24" s="28">
        <v>0</v>
      </c>
      <c r="I24" s="28">
        <v>180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</row>
    <row r="25" spans="1:18" x14ac:dyDescent="0.35">
      <c r="B25" s="28" t="s">
        <v>204</v>
      </c>
      <c r="C25" s="28" t="s">
        <v>20</v>
      </c>
      <c r="D25" s="28" t="s">
        <v>207</v>
      </c>
      <c r="E25" s="28" t="s">
        <v>109</v>
      </c>
      <c r="F25" s="28" t="s">
        <v>21</v>
      </c>
      <c r="G25" s="28" t="s">
        <v>67</v>
      </c>
      <c r="H25" s="28">
        <v>155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</row>
    <row r="26" spans="1:18" x14ac:dyDescent="0.35">
      <c r="B26" s="28" t="s">
        <v>208</v>
      </c>
      <c r="C26" s="28" t="s">
        <v>65</v>
      </c>
      <c r="D26" s="28" t="s">
        <v>209</v>
      </c>
      <c r="E26" s="28" t="s">
        <v>109</v>
      </c>
      <c r="F26" s="28" t="s">
        <v>210</v>
      </c>
      <c r="G26" s="28" t="s">
        <v>380</v>
      </c>
      <c r="H26" s="28">
        <v>0</v>
      </c>
      <c r="I26" s="28">
        <v>0</v>
      </c>
      <c r="J26" s="28">
        <v>93</v>
      </c>
      <c r="K26" s="28">
        <v>0</v>
      </c>
      <c r="L26" s="28">
        <v>0</v>
      </c>
      <c r="M26" s="28">
        <v>93</v>
      </c>
      <c r="N26" s="28">
        <v>0</v>
      </c>
      <c r="O26" s="28">
        <v>0</v>
      </c>
      <c r="P26" s="28">
        <v>0</v>
      </c>
      <c r="Q26" s="28">
        <v>0</v>
      </c>
    </row>
    <row r="27" spans="1:18" x14ac:dyDescent="0.35">
      <c r="B27" s="28" t="s">
        <v>211</v>
      </c>
      <c r="C27" s="28" t="s">
        <v>43</v>
      </c>
      <c r="D27" s="28" t="s">
        <v>387</v>
      </c>
      <c r="E27" s="28" t="s">
        <v>109</v>
      </c>
      <c r="F27" s="28" t="s">
        <v>214</v>
      </c>
      <c r="G27" s="28" t="s">
        <v>380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294</v>
      </c>
      <c r="N27" s="28">
        <v>0</v>
      </c>
      <c r="O27" s="28">
        <v>0</v>
      </c>
      <c r="P27" s="28">
        <v>0</v>
      </c>
      <c r="Q27" s="28">
        <v>0</v>
      </c>
    </row>
    <row r="28" spans="1:18" x14ac:dyDescent="0.35">
      <c r="B28" s="28" t="s">
        <v>212</v>
      </c>
      <c r="C28" s="28" t="s">
        <v>45</v>
      </c>
      <c r="D28" s="28" t="s">
        <v>213</v>
      </c>
      <c r="E28" s="28" t="s">
        <v>109</v>
      </c>
      <c r="F28" s="28" t="s">
        <v>215</v>
      </c>
      <c r="G28" s="28" t="s">
        <v>216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130</v>
      </c>
      <c r="N28" s="28">
        <v>0</v>
      </c>
      <c r="O28" s="28">
        <v>0</v>
      </c>
      <c r="P28" s="28">
        <v>0</v>
      </c>
      <c r="Q28" s="28">
        <v>0</v>
      </c>
    </row>
    <row r="30" spans="1:18" x14ac:dyDescent="0.35">
      <c r="A30" s="35"/>
      <c r="B30" s="35"/>
      <c r="C30" s="35"/>
      <c r="D30" s="35"/>
      <c r="E30" s="35"/>
      <c r="F30" s="35"/>
      <c r="G30" s="38" t="s">
        <v>58</v>
      </c>
      <c r="H30" s="38">
        <f t="shared" ref="H30:Q30" si="2">SUM(H23:H29)</f>
        <v>155</v>
      </c>
      <c r="I30" s="38">
        <f t="shared" si="2"/>
        <v>2118</v>
      </c>
      <c r="J30" s="38">
        <f t="shared" si="2"/>
        <v>93</v>
      </c>
      <c r="K30" s="38">
        <f t="shared" si="2"/>
        <v>0</v>
      </c>
      <c r="L30" s="38">
        <f t="shared" si="2"/>
        <v>0</v>
      </c>
      <c r="M30" s="38">
        <f t="shared" si="2"/>
        <v>517</v>
      </c>
      <c r="N30" s="38">
        <f t="shared" si="2"/>
        <v>0</v>
      </c>
      <c r="O30" s="38">
        <f t="shared" si="2"/>
        <v>0</v>
      </c>
      <c r="P30" s="38">
        <f t="shared" si="2"/>
        <v>0</v>
      </c>
      <c r="Q30" s="38">
        <f t="shared" si="2"/>
        <v>0</v>
      </c>
      <c r="R30" s="38">
        <f>I30+K30+M30+O30+Q30-H30-J30-L30-N30-P30</f>
        <v>2387</v>
      </c>
    </row>
    <row r="33" spans="4:4" x14ac:dyDescent="0.35">
      <c r="D33" s="28" t="s">
        <v>358</v>
      </c>
    </row>
    <row r="40" spans="4:4" x14ac:dyDescent="0.35">
      <c r="D40" s="28" t="s">
        <v>167</v>
      </c>
    </row>
  </sheetData>
  <mergeCells count="1">
    <mergeCell ref="H4:R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ee73f336-9c49-41ab-9427-d263034a0100" ContentTypeId="0x010100073DBBF460B4694388C550D7D3B13999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MKC Word Document" ma:contentTypeID="0x010100073DBBF460B4694388C550D7D3B1399900CC16FCAF351D7848A8CDA6E01FA09E3C" ma:contentTypeVersion="10" ma:contentTypeDescription="MKC Branded Word Template Document" ma:contentTypeScope="" ma:versionID="1b93744e89d15d0e1343c4f819b7409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32f31bce0c27f7c959937df3a44a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6D3759-9869-4137-A102-5229A140E92A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B222F2D2-B2C7-4AB7-97AB-7FDB4E589740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123EB9D-510F-48A6-8DE9-B30B3CCF8CA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6A74EEC-39E7-4307-9694-61AAA5EF5E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Explanation</vt:lpstr>
      <vt:lpstr>2022-23</vt:lpstr>
      <vt:lpstr>2021-2022</vt:lpstr>
      <vt:lpstr>2020-2021</vt:lpstr>
      <vt:lpstr>2019-2020</vt:lpstr>
      <vt:lpstr>2018-2019</vt:lpstr>
    </vt:vector>
  </TitlesOfParts>
  <Company>Milton Keynes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Head, Jennifer</dc:creator>
  <cp:lastModifiedBy>Jennifer Head</cp:lastModifiedBy>
  <dcterms:created xsi:type="dcterms:W3CDTF">2020-02-26T11:33:34Z</dcterms:created>
  <dcterms:modified xsi:type="dcterms:W3CDTF">2023-05-02T15:29:12Z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0x010100073DBBF460B4694388C550D7D3B1399900CC16FCAF351D7848A8CDA6E01FA09E3C</vt:lpwstr>
  </property>
  <property fmtid="{D5CDD505-2E9C-101B-9397-08002B2CF9AE}" pid="3" name="Order">
    <vt:r8>11400</vt:r8>
  </property>
</Properties>
</file>